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Дергачева с 04.03.2024г\Мониторинг соц.экономического развития\Итог мониторинга СЭР\"/>
    </mc:Choice>
  </mc:AlternateContent>
  <workbookProtection workbookAlgorithmName="SHA-512" workbookHashValue="ffwJxiAH6S1slzSWAZX+9Qz/4/+pqdtCfksa3iNJzq1N3ZPVFC1D8wGxfUTfCMgu/5CQKdfbEDWg6MzUMmGMoA==" workbookSaltValue="O2aO2j7vMnnk4KAzlXH+Ng==" workbookSpinCount="100000" lockStructure="1"/>
  <bookViews>
    <workbookView xWindow="0" yWindow="0" windowWidth="24750" windowHeight="12000" activeTab="18"/>
  </bookViews>
  <sheets>
    <sheet name="Доска объявлений" sheetId="1" state="hidden" r:id="rId1"/>
    <sheet name="Подуш" sheetId="2" state="hidden" r:id="rId2"/>
    <sheet name="коэффициенты" sheetId="3" state="hidden" r:id="rId3"/>
    <sheet name="РАСЧЕТ без СХ(ст)" sheetId="4" state="hidden" r:id="rId4"/>
    <sheet name="Свод рангов" sheetId="5" state="hidden" r:id="rId5"/>
    <sheet name="РАСЧЕТ без СХ" sheetId="6" state="hidden" r:id="rId6"/>
    <sheet name="Мониторинг согласования" sheetId="7" state="hidden" r:id="rId7"/>
    <sheet name="Лист1" sheetId="8" state="hidden" r:id="rId8"/>
    <sheet name="Справочник" sheetId="9" r:id="rId9"/>
    <sheet name="РАСЧЕТ" sheetId="10" state="hidden" r:id="rId10"/>
    <sheet name="к среднему по РА" sheetId="11" state="hidden" r:id="rId11"/>
    <sheet name="Город" sheetId="12" r:id="rId12"/>
    <sheet name="К-Агач" sheetId="13" r:id="rId13"/>
    <sheet name="Майма" sheetId="14" r:id="rId14"/>
    <sheet name="Онгудай" sheetId="15" r:id="rId15"/>
    <sheet name="Турочак" sheetId="16" r:id="rId16"/>
    <sheet name="Улаган" sheetId="17" r:id="rId17"/>
    <sheet name="У-Кан" sheetId="18" r:id="rId18"/>
    <sheet name="Чоя" sheetId="19" r:id="rId19"/>
    <sheet name="Чемал нов" sheetId="20" r:id="rId20"/>
    <sheet name="Чемал" sheetId="21" state="hidden" r:id="rId21"/>
    <sheet name="Шебалино" sheetId="22" r:id="rId22"/>
    <sheet name="У-Кокса" sheetId="23" r:id="rId23"/>
  </sheets>
  <definedNames>
    <definedName name="Z_670BA12C_584B_4B21_AA28_EA53307DA1B4_.wvu.Cols" localSheetId="11" hidden="1">Город!#REF!</definedName>
    <definedName name="Z_670BA12C_584B_4B21_AA28_EA53307DA1B4_.wvu.Cols" localSheetId="10" hidden="1">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РА'!$BA:$BC,'к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РА'!$BS:$CC,'к среднему по РА'!#REF!,'к среднему по РА'!#REF!,'к среднему по РА'!$CM:$CO,'к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РА'!#REF!,'к среднему по РА'!#REF!</definedName>
    <definedName name="Z_670BA12C_584B_4B21_AA28_EA53307DA1B4_.wvu.Cols" localSheetId="12" hidden="1">'К-Агач'!$H:$H,'К-Агач'!$R:$V</definedName>
    <definedName name="Z_670BA12C_584B_4B21_AA28_EA53307DA1B4_.wvu.Cols" localSheetId="2" hidden="1">коэффициенты!#REF!,коэффициенты!#REF!,коэффициенты!#REF!,коэффициенты!#REF!,коэффициенты!$H:$I,коэффициенты!#REF!,коэффициенты!#REF!,коэффициенты!$P:$Q,коэффициенты!$V:$W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,коэффициенты!#REF!</definedName>
    <definedName name="Z_670BA12C_584B_4B21_AA28_EA53307DA1B4_.wvu.Cols" localSheetId="13" hidden="1">Майма!$H:$H</definedName>
    <definedName name="Z_670BA12C_584B_4B21_AA28_EA53307DA1B4_.wvu.Cols" localSheetId="14" hidden="1">Онгудай!$H:$H</definedName>
    <definedName name="Z_670BA12C_584B_4B21_AA28_EA53307DA1B4_.wvu.Cols" localSheetId="1" hidden="1">Подуш!#REF!</definedName>
    <definedName name="Z_670BA12C_584B_4B21_AA28_EA53307DA1B4_.wvu.Cols" localSheetId="9" hidden="1">РАСЧЕТ!$AO:$AP,РАСЧЕТ!#REF!,РАСЧЕТ!#REF!,РАСЧЕТ!#REF!</definedName>
    <definedName name="Z_670BA12C_584B_4B21_AA28_EA53307DA1B4_.wvu.Cols" localSheetId="5" hidden="1">'РАСЧЕТ без СХ'!$BY:$BZ,'РАСЧЕТ без СХ'!$DH:$DI,'РАСЧЕТ без СХ'!$DX:$DY,'РАСЧЕТ без СХ'!$EI:$ET</definedName>
    <definedName name="Z_670BA12C_584B_4B21_AA28_EA53307DA1B4_.wvu.Cols" localSheetId="3" hidden="1">'РАСЧЕТ без СХ(ст)'!$BY:$CA,'РАСЧЕТ без СХ(ст)'!$DF:$DG,'РАСЧЕТ без СХ(ст)'!$DS:$DT,'РАСЧЕТ без СХ(ст)'!$ED:$EO</definedName>
    <definedName name="Z_670BA12C_584B_4B21_AA28_EA53307DA1B4_.wvu.Cols" localSheetId="15" hidden="1">Турочак!$H:$H</definedName>
    <definedName name="Z_670BA12C_584B_4B21_AA28_EA53307DA1B4_.wvu.Cols" localSheetId="17" hidden="1">'У-Кан'!$H:$H</definedName>
    <definedName name="Z_670BA12C_584B_4B21_AA28_EA53307DA1B4_.wvu.Cols" localSheetId="22" hidden="1">'У-Кокса'!$H:$H</definedName>
    <definedName name="Z_670BA12C_584B_4B21_AA28_EA53307DA1B4_.wvu.Cols" localSheetId="16" hidden="1">Улаган!$H:$H</definedName>
    <definedName name="Z_670BA12C_584B_4B21_AA28_EA53307DA1B4_.wvu.Cols" localSheetId="20" hidden="1">Чемал!$I:$I</definedName>
    <definedName name="Z_670BA12C_584B_4B21_AA28_EA53307DA1B4_.wvu.Cols" localSheetId="19" hidden="1">'Чемал нов'!$H:$H</definedName>
    <definedName name="Z_670BA12C_584B_4B21_AA28_EA53307DA1B4_.wvu.Cols" localSheetId="18" hidden="1">Чоя!$H:$H</definedName>
    <definedName name="Z_670BA12C_584B_4B21_AA28_EA53307DA1B4_.wvu.Cols" localSheetId="21" hidden="1">Шебалино!$H:$H</definedName>
    <definedName name="Z_670BA12C_584B_4B21_AA28_EA53307DA1B4_.wvu.PrintArea" localSheetId="11" hidden="1">Город!$A$1:$G$48</definedName>
    <definedName name="Z_670BA12C_584B_4B21_AA28_EA53307DA1B4_.wvu.PrintArea" localSheetId="12" hidden="1">'К-Агач'!$A$1:$H$44</definedName>
    <definedName name="Z_670BA12C_584B_4B21_AA28_EA53307DA1B4_.wvu.PrintArea" localSheetId="13" hidden="1">Майма!$A$1:$H$44</definedName>
    <definedName name="Z_670BA12C_584B_4B21_AA28_EA53307DA1B4_.wvu.PrintArea" localSheetId="6" hidden="1">'Мониторинг согласования'!$A$1:$AA$24</definedName>
    <definedName name="Z_670BA12C_584B_4B21_AA28_EA53307DA1B4_.wvu.PrintArea" localSheetId="14" hidden="1">Онгудай!$A$1:$H$48</definedName>
    <definedName name="Z_670BA12C_584B_4B21_AA28_EA53307DA1B4_.wvu.PrintArea" localSheetId="9" hidden="1">РАСЧЕТ!$A$1:$BL$15</definedName>
    <definedName name="Z_670BA12C_584B_4B21_AA28_EA53307DA1B4_.wvu.PrintArea" localSheetId="5" hidden="1">'РАСЧЕТ без СХ'!$A$1:$FN$15</definedName>
    <definedName name="Z_670BA12C_584B_4B21_AA28_EA53307DA1B4_.wvu.PrintArea" localSheetId="3" hidden="1">'РАСЧЕТ без СХ(ст)'!$A$1:$FI$15</definedName>
    <definedName name="Z_670BA12C_584B_4B21_AA28_EA53307DA1B4_.wvu.PrintArea" localSheetId="15" hidden="1">Турочак!$A$1:$H$44</definedName>
    <definedName name="Z_670BA12C_584B_4B21_AA28_EA53307DA1B4_.wvu.PrintArea" localSheetId="17" hidden="1">'У-Кан'!$A$1:$H$44</definedName>
    <definedName name="Z_670BA12C_584B_4B21_AA28_EA53307DA1B4_.wvu.PrintArea" localSheetId="22" hidden="1">'У-Кокса'!$A$1:$H$44</definedName>
    <definedName name="Z_670BA12C_584B_4B21_AA28_EA53307DA1B4_.wvu.PrintArea" localSheetId="16" hidden="1">Улаган!$A$1:$H$45</definedName>
    <definedName name="Z_670BA12C_584B_4B21_AA28_EA53307DA1B4_.wvu.PrintArea" localSheetId="20" hidden="1">Чемал!$A$1:$I$35</definedName>
    <definedName name="Z_670BA12C_584B_4B21_AA28_EA53307DA1B4_.wvu.PrintArea" localSheetId="19" hidden="1">'Чемал нов'!$A$1:$H$44</definedName>
    <definedName name="Z_670BA12C_584B_4B21_AA28_EA53307DA1B4_.wvu.PrintArea" localSheetId="18" hidden="1">Чоя!$A$1:$H$44</definedName>
    <definedName name="Z_670BA12C_584B_4B21_AA28_EA53307DA1B4_.wvu.PrintArea" localSheetId="21" hidden="1">Шебалино!$A$1:$H$44</definedName>
    <definedName name="Z_670BA12C_584B_4B21_AA28_EA53307DA1B4_.wvu.Rows" localSheetId="11" hidden="1">Город!#REF!,Город!#REF!</definedName>
    <definedName name="Z_670BA12C_584B_4B21_AA28_EA53307DA1B4_.wvu.Rows" localSheetId="12" hidden="1">'К-Агач'!#REF!</definedName>
    <definedName name="Z_670BA12C_584B_4B21_AA28_EA53307DA1B4_.wvu.Rows" localSheetId="13" hidden="1">Майма!#REF!</definedName>
    <definedName name="Z_670BA12C_584B_4B21_AA28_EA53307DA1B4_.wvu.Rows" localSheetId="6" hidden="1">'Мониторинг согласования'!$10:$10,'Мониторинг согласования'!#REF!,'Мониторинг согласования'!#REF!</definedName>
    <definedName name="Z_670BA12C_584B_4B21_AA28_EA53307DA1B4_.wvu.Rows" localSheetId="14" hidden="1">Онгудай!#REF!</definedName>
    <definedName name="Z_670BA12C_584B_4B21_AA28_EA53307DA1B4_.wvu.Rows" localSheetId="4" hidden="1">'Свод рангов'!#REF!,'Свод рангов'!#REF!,'Свод рангов'!#REF!</definedName>
    <definedName name="Z_670BA12C_584B_4B21_AA28_EA53307DA1B4_.wvu.Rows" localSheetId="15" hidden="1">Турочак!#REF!</definedName>
    <definedName name="Z_670BA12C_584B_4B21_AA28_EA53307DA1B4_.wvu.Rows" localSheetId="17" hidden="1">'У-Кан'!#REF!</definedName>
    <definedName name="Z_670BA12C_584B_4B21_AA28_EA53307DA1B4_.wvu.Rows" localSheetId="22" hidden="1">'У-Кокса'!#REF!</definedName>
    <definedName name="Z_670BA12C_584B_4B21_AA28_EA53307DA1B4_.wvu.Rows" localSheetId="16" hidden="1">Улаган!#REF!</definedName>
    <definedName name="Z_670BA12C_584B_4B21_AA28_EA53307DA1B4_.wvu.Rows" localSheetId="20" hidden="1">Чемал!#REF!</definedName>
    <definedName name="Z_670BA12C_584B_4B21_AA28_EA53307DA1B4_.wvu.Rows" localSheetId="19" hidden="1">'Чемал нов'!#REF!</definedName>
    <definedName name="Z_670BA12C_584B_4B21_AA28_EA53307DA1B4_.wvu.Rows" localSheetId="18" hidden="1">Чоя!#REF!</definedName>
    <definedName name="Z_670BA12C_584B_4B21_AA28_EA53307DA1B4_.wvu.Rows" localSheetId="21" hidden="1">Шебалино!#REF!</definedName>
    <definedName name="_xlnm.Print_Area" localSheetId="11">Город!$A$1:$G$48</definedName>
    <definedName name="_xlnm.Print_Area" localSheetId="12">'К-Агач'!$A$1:$H$44</definedName>
    <definedName name="_xlnm.Print_Area" localSheetId="13">Майма!$A$1:$H$44</definedName>
    <definedName name="_xlnm.Print_Area" localSheetId="6">'Мониторинг согласования'!$A$1:$AA$24</definedName>
    <definedName name="_xlnm.Print_Area" localSheetId="14">Онгудай!$A$1:$H$48</definedName>
    <definedName name="_xlnm.Print_Area" localSheetId="9">РАСЧЕТ!$A$1:$BO$15</definedName>
    <definedName name="_xlnm.Print_Area" localSheetId="5">'РАСЧЕТ без СХ'!$A$1:$FN$15</definedName>
    <definedName name="_xlnm.Print_Area" localSheetId="3">'РАСЧЕТ без СХ(ст)'!$A$1:$FI$15</definedName>
    <definedName name="_xlnm.Print_Area" localSheetId="15">Турочак!$A$1:$H$44</definedName>
    <definedName name="_xlnm.Print_Area" localSheetId="17">'У-Кан'!$A$1:$H$44</definedName>
    <definedName name="_xlnm.Print_Area" localSheetId="22">'У-Кокса'!$A$1:$H$44</definedName>
    <definedName name="_xlnm.Print_Area" localSheetId="16">Улаган!$A$1:$H$45</definedName>
    <definedName name="_xlnm.Print_Area" localSheetId="20">Чемал!$A$1:$I$35</definedName>
    <definedName name="_xlnm.Print_Area" localSheetId="19">'Чемал нов'!$A$1:$H$44</definedName>
    <definedName name="_xlnm.Print_Area" localSheetId="18">Чоя!$A$1:$H$44</definedName>
    <definedName name="_xlnm.Print_Area" localSheetId="21">Шебалино!$A$1:$H$44</definedName>
  </definedNames>
  <calcPr calcId="162913"/>
</workbook>
</file>

<file path=xl/calcChain.xml><?xml version="1.0" encoding="utf-8"?>
<calcChain xmlns="http://schemas.openxmlformats.org/spreadsheetml/2006/main">
  <c r="N51" i="23" l="1"/>
  <c r="M51" i="23"/>
  <c r="H49" i="23"/>
  <c r="G49" i="23"/>
  <c r="H48" i="23"/>
  <c r="G48" i="23"/>
  <c r="N47" i="23"/>
  <c r="N48" i="23" s="1"/>
  <c r="N49" i="23" s="1"/>
  <c r="M47" i="23"/>
  <c r="M48" i="23" s="1"/>
  <c r="M49" i="23" s="1"/>
  <c r="H47" i="23"/>
  <c r="G47" i="23"/>
  <c r="H46" i="23"/>
  <c r="G46" i="23"/>
  <c r="M45" i="23"/>
  <c r="M46" i="23" s="1"/>
  <c r="H45" i="23"/>
  <c r="N44" i="23"/>
  <c r="N45" i="23" s="1"/>
  <c r="N46" i="23" s="1"/>
  <c r="M44" i="23"/>
  <c r="H44" i="23"/>
  <c r="F44" i="23"/>
  <c r="G44" i="23" s="1"/>
  <c r="E44" i="23"/>
  <c r="D44" i="23"/>
  <c r="H41" i="23"/>
  <c r="G41" i="23"/>
  <c r="N38" i="23"/>
  <c r="N39" i="23" s="1"/>
  <c r="N40" i="23" s="1"/>
  <c r="N41" i="23" s="1"/>
  <c r="N42" i="23" s="1"/>
  <c r="N43" i="23" s="1"/>
  <c r="M38" i="23"/>
  <c r="M39" i="23" s="1"/>
  <c r="M40" i="23" s="1"/>
  <c r="M41" i="23" s="1"/>
  <c r="M42" i="23" s="1"/>
  <c r="M43" i="23" s="1"/>
  <c r="H38" i="23"/>
  <c r="G38" i="23"/>
  <c r="H37" i="23"/>
  <c r="G37" i="23"/>
  <c r="N36" i="23"/>
  <c r="N37" i="23" s="1"/>
  <c r="M36" i="23"/>
  <c r="M37" i="23" s="1"/>
  <c r="F36" i="23"/>
  <c r="E36" i="23"/>
  <c r="G36" i="23" s="1"/>
  <c r="H35" i="23"/>
  <c r="G35" i="23"/>
  <c r="H34" i="23"/>
  <c r="G34" i="23"/>
  <c r="H33" i="23"/>
  <c r="G33" i="23"/>
  <c r="H32" i="23"/>
  <c r="G32" i="23"/>
  <c r="H31" i="23"/>
  <c r="G31" i="23"/>
  <c r="H30" i="23"/>
  <c r="G30" i="23"/>
  <c r="H29" i="23"/>
  <c r="G29" i="23"/>
  <c r="H28" i="23"/>
  <c r="G28" i="23"/>
  <c r="N27" i="23"/>
  <c r="N28" i="23" s="1"/>
  <c r="M27" i="23"/>
  <c r="M28" i="23" s="1"/>
  <c r="F27" i="23"/>
  <c r="H27" i="23" s="1"/>
  <c r="E27" i="23"/>
  <c r="G27" i="23" s="1"/>
  <c r="H25" i="23"/>
  <c r="G25" i="23"/>
  <c r="H24" i="23"/>
  <c r="G24" i="23"/>
  <c r="H23" i="23"/>
  <c r="G23" i="23"/>
  <c r="H22" i="23"/>
  <c r="G22" i="23"/>
  <c r="H21" i="23"/>
  <c r="G21" i="23"/>
  <c r="H20" i="23"/>
  <c r="G20" i="23"/>
  <c r="H19" i="23"/>
  <c r="G19" i="23"/>
  <c r="H18" i="23"/>
  <c r="G18" i="23"/>
  <c r="N17" i="23"/>
  <c r="H17" i="23"/>
  <c r="G17" i="23"/>
  <c r="N16" i="23"/>
  <c r="H16" i="23"/>
  <c r="G16" i="23"/>
  <c r="H15" i="23"/>
  <c r="G15" i="23"/>
  <c r="H14" i="23"/>
  <c r="G14" i="23"/>
  <c r="F13" i="23"/>
  <c r="H13" i="23" s="1"/>
  <c r="E13" i="23"/>
  <c r="G13" i="23" s="1"/>
  <c r="D13" i="23"/>
  <c r="H12" i="23"/>
  <c r="E12" i="23"/>
  <c r="G12" i="23" s="1"/>
  <c r="F11" i="23"/>
  <c r="H11" i="23" s="1"/>
  <c r="E11" i="23"/>
  <c r="G11" i="23" s="1"/>
  <c r="H10" i="23"/>
  <c r="G10" i="23"/>
  <c r="H9" i="23"/>
  <c r="G9" i="23"/>
  <c r="H8" i="23"/>
  <c r="G8" i="23"/>
  <c r="H7" i="23"/>
  <c r="G7" i="23"/>
  <c r="A2" i="23"/>
  <c r="N51" i="22"/>
  <c r="M51" i="22"/>
  <c r="H49" i="22"/>
  <c r="G49" i="22"/>
  <c r="H48" i="22"/>
  <c r="G48" i="22"/>
  <c r="N47" i="22"/>
  <c r="N48" i="22" s="1"/>
  <c r="N49" i="22" s="1"/>
  <c r="M47" i="22"/>
  <c r="M48" i="22" s="1"/>
  <c r="M49" i="22" s="1"/>
  <c r="F47" i="22"/>
  <c r="E47" i="22"/>
  <c r="G47" i="22" s="1"/>
  <c r="D47" i="22"/>
  <c r="H46" i="22"/>
  <c r="G46" i="22"/>
  <c r="H45" i="22"/>
  <c r="G45" i="22"/>
  <c r="N44" i="22"/>
  <c r="N45" i="22" s="1"/>
  <c r="N46" i="22" s="1"/>
  <c r="M44" i="22"/>
  <c r="M45" i="22" s="1"/>
  <c r="M46" i="22" s="1"/>
  <c r="H44" i="22"/>
  <c r="F44" i="22"/>
  <c r="G44" i="22" s="1"/>
  <c r="E44" i="22"/>
  <c r="D44" i="22"/>
  <c r="H41" i="22"/>
  <c r="G41" i="22"/>
  <c r="N38" i="22"/>
  <c r="N40" i="22" s="1"/>
  <c r="N41" i="22" s="1"/>
  <c r="N42" i="22" s="1"/>
  <c r="N43" i="22" s="1"/>
  <c r="M38" i="22"/>
  <c r="M40" i="22" s="1"/>
  <c r="M41" i="22" s="1"/>
  <c r="M42" i="22" s="1"/>
  <c r="M43" i="22" s="1"/>
  <c r="H38" i="22"/>
  <c r="G38" i="22"/>
  <c r="N37" i="22"/>
  <c r="H37" i="22"/>
  <c r="G37" i="22"/>
  <c r="H36" i="22"/>
  <c r="F36" i="22"/>
  <c r="G36" i="22" s="1"/>
  <c r="E36" i="22"/>
  <c r="H35" i="22"/>
  <c r="G35" i="22"/>
  <c r="E34" i="22"/>
  <c r="G34" i="22" s="1"/>
  <c r="D34" i="22"/>
  <c r="H33" i="22"/>
  <c r="G33" i="22"/>
  <c r="H32" i="22"/>
  <c r="G32" i="22"/>
  <c r="F31" i="22"/>
  <c r="G31" i="22" s="1"/>
  <c r="E31" i="22"/>
  <c r="D31" i="22"/>
  <c r="H30" i="22"/>
  <c r="G30" i="22"/>
  <c r="H29" i="22"/>
  <c r="G29" i="22"/>
  <c r="H28" i="22"/>
  <c r="G28" i="22"/>
  <c r="N27" i="22"/>
  <c r="N28" i="22" s="1"/>
  <c r="M27" i="22"/>
  <c r="M28" i="22" s="1"/>
  <c r="F27" i="22"/>
  <c r="E27" i="22"/>
  <c r="G27" i="22" s="1"/>
  <c r="H25" i="22"/>
  <c r="G25" i="22"/>
  <c r="H24" i="22"/>
  <c r="G24" i="22"/>
  <c r="G23" i="22"/>
  <c r="E23" i="22"/>
  <c r="H23" i="22" s="1"/>
  <c r="D23" i="22"/>
  <c r="H22" i="22"/>
  <c r="G22" i="22"/>
  <c r="H21" i="22"/>
  <c r="G21" i="22"/>
  <c r="G20" i="22"/>
  <c r="E20" i="22"/>
  <c r="H20" i="22" s="1"/>
  <c r="D20" i="22"/>
  <c r="F19" i="22"/>
  <c r="E19" i="22"/>
  <c r="G19" i="22" s="1"/>
  <c r="D19" i="22"/>
  <c r="H18" i="22"/>
  <c r="G18" i="22"/>
  <c r="N17" i="22"/>
  <c r="H17" i="22"/>
  <c r="G17" i="22"/>
  <c r="N16" i="22"/>
  <c r="H16" i="22"/>
  <c r="G16" i="22"/>
  <c r="H15" i="22"/>
  <c r="G15" i="22"/>
  <c r="H14" i="22"/>
  <c r="G14" i="22"/>
  <c r="H13" i="22"/>
  <c r="F13" i="22"/>
  <c r="G13" i="22" s="1"/>
  <c r="E13" i="22"/>
  <c r="D13" i="22"/>
  <c r="F12" i="22"/>
  <c r="H12" i="22" s="1"/>
  <c r="E12" i="22"/>
  <c r="G12" i="22" s="1"/>
  <c r="D12" i="22"/>
  <c r="H11" i="22"/>
  <c r="F11" i="22"/>
  <c r="G11" i="22" s="1"/>
  <c r="H10" i="22"/>
  <c r="G10" i="22"/>
  <c r="F9" i="22"/>
  <c r="G9" i="22" s="1"/>
  <c r="E9" i="22"/>
  <c r="D9" i="22"/>
  <c r="H8" i="22"/>
  <c r="G8" i="22"/>
  <c r="H7" i="22"/>
  <c r="G7" i="22"/>
  <c r="H4" i="22"/>
  <c r="H4" i="23" s="1"/>
  <c r="G4" i="22"/>
  <c r="G4" i="23" s="1"/>
  <c r="F4" i="22"/>
  <c r="F4" i="23" s="1"/>
  <c r="E3" i="22"/>
  <c r="E3" i="23" s="1"/>
  <c r="D3" i="22"/>
  <c r="D3" i="23" s="1"/>
  <c r="A2" i="22"/>
  <c r="O38" i="21"/>
  <c r="N38" i="21"/>
  <c r="O36" i="21"/>
  <c r="N36" i="21"/>
  <c r="H36" i="21"/>
  <c r="O35" i="21"/>
  <c r="N35" i="21"/>
  <c r="I35" i="21"/>
  <c r="H35" i="21"/>
  <c r="O34" i="21"/>
  <c r="N34" i="21"/>
  <c r="I34" i="21"/>
  <c r="H34" i="21"/>
  <c r="O33" i="21"/>
  <c r="N33" i="21"/>
  <c r="I33" i="21"/>
  <c r="H33" i="21"/>
  <c r="O32" i="21"/>
  <c r="N32" i="21"/>
  <c r="I32" i="21"/>
  <c r="H32" i="21"/>
  <c r="I31" i="21"/>
  <c r="H31" i="21"/>
  <c r="G30" i="21"/>
  <c r="H30" i="21" s="1"/>
  <c r="E30" i="21"/>
  <c r="I29" i="21"/>
  <c r="H29" i="21"/>
  <c r="H27" i="21"/>
  <c r="G27" i="21"/>
  <c r="E27" i="21"/>
  <c r="I26" i="21"/>
  <c r="H26" i="21"/>
  <c r="O24" i="21"/>
  <c r="N24" i="21"/>
  <c r="I24" i="21"/>
  <c r="H24" i="21"/>
  <c r="H20" i="21"/>
  <c r="G20" i="21"/>
  <c r="I20" i="21" s="1"/>
  <c r="E20" i="21"/>
  <c r="H17" i="21"/>
  <c r="G17" i="21"/>
  <c r="I17" i="21" s="1"/>
  <c r="E17" i="21"/>
  <c r="G16" i="21"/>
  <c r="H16" i="21" s="1"/>
  <c r="E16" i="21"/>
  <c r="O14" i="21"/>
  <c r="I14" i="21"/>
  <c r="H14" i="21"/>
  <c r="O13" i="21"/>
  <c r="H11" i="21"/>
  <c r="G11" i="21"/>
  <c r="E11" i="21"/>
  <c r="H10" i="21"/>
  <c r="G10" i="21"/>
  <c r="I10" i="21" s="1"/>
  <c r="E10" i="21"/>
  <c r="G8" i="21"/>
  <c r="H8" i="21" s="1"/>
  <c r="E8" i="21"/>
  <c r="A2" i="21"/>
  <c r="N51" i="20"/>
  <c r="H49" i="20"/>
  <c r="G49" i="20"/>
  <c r="H48" i="20"/>
  <c r="G48" i="20"/>
  <c r="N47" i="20"/>
  <c r="N48" i="20" s="1"/>
  <c r="N49" i="20" s="1"/>
  <c r="M47" i="20"/>
  <c r="M48" i="20" s="1"/>
  <c r="M49" i="20" s="1"/>
  <c r="F47" i="20"/>
  <c r="H47" i="20" s="1"/>
  <c r="E47" i="20"/>
  <c r="D47" i="20"/>
  <c r="H46" i="20"/>
  <c r="G46" i="20"/>
  <c r="H45" i="20"/>
  <c r="G45" i="20"/>
  <c r="N44" i="20"/>
  <c r="N45" i="20" s="1"/>
  <c r="N46" i="20" s="1"/>
  <c r="M44" i="20"/>
  <c r="M45" i="20" s="1"/>
  <c r="M46" i="20" s="1"/>
  <c r="F44" i="20"/>
  <c r="H44" i="20" s="1"/>
  <c r="E44" i="20"/>
  <c r="G44" i="20" s="1"/>
  <c r="D44" i="20"/>
  <c r="H41" i="20"/>
  <c r="G41" i="20"/>
  <c r="N38" i="20"/>
  <c r="N41" i="20" s="1"/>
  <c r="N42" i="20" s="1"/>
  <c r="N43" i="20" s="1"/>
  <c r="M38" i="20"/>
  <c r="M41" i="20" s="1"/>
  <c r="H38" i="20"/>
  <c r="G38" i="20"/>
  <c r="H37" i="20"/>
  <c r="G37" i="20"/>
  <c r="N36" i="20"/>
  <c r="N37" i="20" s="1"/>
  <c r="M36" i="20"/>
  <c r="M37" i="20" s="1"/>
  <c r="H36" i="20"/>
  <c r="F36" i="20"/>
  <c r="G36" i="20" s="1"/>
  <c r="E36" i="20"/>
  <c r="H35" i="20"/>
  <c r="G35" i="20"/>
  <c r="F34" i="20"/>
  <c r="E34" i="20"/>
  <c r="D34" i="20"/>
  <c r="H33" i="20"/>
  <c r="G33" i="20"/>
  <c r="H32" i="20"/>
  <c r="G32" i="20"/>
  <c r="F31" i="20"/>
  <c r="G31" i="20" s="1"/>
  <c r="E31" i="20"/>
  <c r="D31" i="20"/>
  <c r="H30" i="20"/>
  <c r="G30" i="20"/>
  <c r="H29" i="20"/>
  <c r="G29" i="20"/>
  <c r="H28" i="20"/>
  <c r="G28" i="20"/>
  <c r="N27" i="20"/>
  <c r="N28" i="20" s="1"/>
  <c r="M27" i="20"/>
  <c r="M28" i="20" s="1"/>
  <c r="F27" i="20"/>
  <c r="E27" i="20"/>
  <c r="G27" i="20" s="1"/>
  <c r="H25" i="20"/>
  <c r="G25" i="20"/>
  <c r="H24" i="20"/>
  <c r="G24" i="20"/>
  <c r="F23" i="20"/>
  <c r="E23" i="20"/>
  <c r="G23" i="20" s="1"/>
  <c r="D23" i="20"/>
  <c r="H22" i="20"/>
  <c r="G22" i="20"/>
  <c r="H21" i="20"/>
  <c r="G21" i="20"/>
  <c r="F20" i="20"/>
  <c r="G20" i="20" s="1"/>
  <c r="E20" i="20"/>
  <c r="D20" i="20"/>
  <c r="F19" i="20"/>
  <c r="E19" i="20"/>
  <c r="G19" i="20" s="1"/>
  <c r="D19" i="20"/>
  <c r="H18" i="20"/>
  <c r="G18" i="20"/>
  <c r="N17" i="20"/>
  <c r="H17" i="20"/>
  <c r="G17" i="20"/>
  <c r="N16" i="20"/>
  <c r="H16" i="20"/>
  <c r="G16" i="20"/>
  <c r="H15" i="20"/>
  <c r="G15" i="20"/>
  <c r="H14" i="20"/>
  <c r="G14" i="20"/>
  <c r="H13" i="20"/>
  <c r="F13" i="20"/>
  <c r="G13" i="20" s="1"/>
  <c r="E13" i="20"/>
  <c r="D13" i="20"/>
  <c r="F12" i="20"/>
  <c r="H12" i="20" s="1"/>
  <c r="E12" i="20"/>
  <c r="G12" i="20" s="1"/>
  <c r="D12" i="20"/>
  <c r="H11" i="20"/>
  <c r="G11" i="20"/>
  <c r="H10" i="20"/>
  <c r="G10" i="20"/>
  <c r="H9" i="20"/>
  <c r="F9" i="20"/>
  <c r="G9" i="20" s="1"/>
  <c r="E9" i="20"/>
  <c r="D9" i="20"/>
  <c r="H8" i="20"/>
  <c r="G8" i="20"/>
  <c r="H7" i="20"/>
  <c r="G7" i="20"/>
  <c r="H4" i="20"/>
  <c r="G4" i="20"/>
  <c r="F4" i="20"/>
  <c r="E3" i="20"/>
  <c r="D3" i="20"/>
  <c r="A2" i="20"/>
  <c r="N51" i="19"/>
  <c r="M51" i="19"/>
  <c r="M38" i="19" s="1"/>
  <c r="H49" i="19"/>
  <c r="G49" i="19"/>
  <c r="H48" i="19"/>
  <c r="G48" i="19"/>
  <c r="N47" i="19"/>
  <c r="N48" i="19" s="1"/>
  <c r="N49" i="19" s="1"/>
  <c r="M47" i="19"/>
  <c r="M48" i="19" s="1"/>
  <c r="M49" i="19" s="1"/>
  <c r="F47" i="19"/>
  <c r="H47" i="19" s="1"/>
  <c r="E47" i="19"/>
  <c r="G47" i="19" s="1"/>
  <c r="D47" i="19"/>
  <c r="H46" i="19"/>
  <c r="G46" i="19"/>
  <c r="N45" i="19"/>
  <c r="N46" i="19" s="1"/>
  <c r="H45" i="19"/>
  <c r="G45" i="19"/>
  <c r="N44" i="19"/>
  <c r="M44" i="19"/>
  <c r="M45" i="19" s="1"/>
  <c r="M46" i="19" s="1"/>
  <c r="F44" i="19"/>
  <c r="G44" i="19" s="1"/>
  <c r="E44" i="19"/>
  <c r="D44" i="19"/>
  <c r="H41" i="19"/>
  <c r="G41" i="19"/>
  <c r="N38" i="19"/>
  <c r="N41" i="19" s="1"/>
  <c r="N42" i="19" s="1"/>
  <c r="N43" i="19" s="1"/>
  <c r="H38" i="19"/>
  <c r="G38" i="19"/>
  <c r="H37" i="19"/>
  <c r="G37" i="19"/>
  <c r="N36" i="19"/>
  <c r="N37" i="19" s="1"/>
  <c r="M36" i="19"/>
  <c r="M37" i="19" s="1"/>
  <c r="F36" i="19"/>
  <c r="H36" i="19" s="1"/>
  <c r="E36" i="19"/>
  <c r="G36" i="19" s="1"/>
  <c r="H35" i="19"/>
  <c r="G35" i="19"/>
  <c r="H34" i="19"/>
  <c r="G34" i="19"/>
  <c r="H33" i="19"/>
  <c r="G33" i="19"/>
  <c r="H32" i="19"/>
  <c r="G32" i="19"/>
  <c r="G31" i="19"/>
  <c r="F31" i="19"/>
  <c r="H31" i="19" s="1"/>
  <c r="D31" i="19"/>
  <c r="H30" i="19"/>
  <c r="G30" i="19"/>
  <c r="H29" i="19"/>
  <c r="G29" i="19"/>
  <c r="H28" i="19"/>
  <c r="G28" i="19"/>
  <c r="N27" i="19"/>
  <c r="N28" i="19" s="1"/>
  <c r="M27" i="19"/>
  <c r="M28" i="19" s="1"/>
  <c r="H27" i="19"/>
  <c r="G27" i="19"/>
  <c r="H25" i="19"/>
  <c r="G25" i="19"/>
  <c r="H24" i="19"/>
  <c r="G24" i="19"/>
  <c r="F23" i="19"/>
  <c r="E23" i="19"/>
  <c r="G23" i="19" s="1"/>
  <c r="D23" i="19"/>
  <c r="H22" i="19"/>
  <c r="G22" i="19"/>
  <c r="H21" i="19"/>
  <c r="G21" i="19"/>
  <c r="H20" i="19"/>
  <c r="G20" i="19"/>
  <c r="H19" i="19"/>
  <c r="F19" i="19"/>
  <c r="G19" i="19" s="1"/>
  <c r="E19" i="19"/>
  <c r="D19" i="19"/>
  <c r="H18" i="19"/>
  <c r="G18" i="19"/>
  <c r="N17" i="19"/>
  <c r="H17" i="19"/>
  <c r="G17" i="19"/>
  <c r="N16" i="19"/>
  <c r="H16" i="19"/>
  <c r="G16" i="19"/>
  <c r="H15" i="19"/>
  <c r="G15" i="19"/>
  <c r="N14" i="19"/>
  <c r="N15" i="19" s="1"/>
  <c r="H14" i="19"/>
  <c r="G14" i="19"/>
  <c r="F13" i="19"/>
  <c r="E13" i="19"/>
  <c r="G13" i="19" s="1"/>
  <c r="D13" i="19"/>
  <c r="E12" i="19"/>
  <c r="G12" i="19" s="1"/>
  <c r="F11" i="19"/>
  <c r="E11" i="19"/>
  <c r="G11" i="19" s="1"/>
  <c r="H10" i="19"/>
  <c r="G10" i="19"/>
  <c r="F9" i="19"/>
  <c r="H9" i="19" s="1"/>
  <c r="E9" i="19"/>
  <c r="G9" i="19" s="1"/>
  <c r="D9" i="19"/>
  <c r="H8" i="19"/>
  <c r="G8" i="19"/>
  <c r="H7" i="19"/>
  <c r="G7" i="19"/>
  <c r="H4" i="19"/>
  <c r="G4" i="19"/>
  <c r="F4" i="19"/>
  <c r="E3" i="19"/>
  <c r="D3" i="19"/>
  <c r="A2" i="19"/>
  <c r="N51" i="18"/>
  <c r="N38" i="18" s="1"/>
  <c r="M51" i="18"/>
  <c r="H49" i="18"/>
  <c r="G49" i="18"/>
  <c r="H48" i="18"/>
  <c r="G48" i="18"/>
  <c r="N47" i="18"/>
  <c r="N48" i="18" s="1"/>
  <c r="M47" i="18"/>
  <c r="M49" i="18" s="1"/>
  <c r="H47" i="18"/>
  <c r="F47" i="18"/>
  <c r="G47" i="18" s="1"/>
  <c r="E47" i="18"/>
  <c r="D47" i="18"/>
  <c r="M46" i="18"/>
  <c r="H46" i="18"/>
  <c r="G46" i="18"/>
  <c r="H45" i="18"/>
  <c r="G45" i="18"/>
  <c r="N44" i="18"/>
  <c r="N46" i="18" s="1"/>
  <c r="M44" i="18"/>
  <c r="M45" i="18" s="1"/>
  <c r="F44" i="18"/>
  <c r="E44" i="18"/>
  <c r="G44" i="18" s="1"/>
  <c r="D44" i="18"/>
  <c r="H41" i="18"/>
  <c r="G41" i="18"/>
  <c r="M38" i="18"/>
  <c r="M41" i="18" s="1"/>
  <c r="M43" i="18" s="1"/>
  <c r="H38" i="18"/>
  <c r="G38" i="18"/>
  <c r="H37" i="18"/>
  <c r="G37" i="18"/>
  <c r="N36" i="18"/>
  <c r="N37" i="18" s="1"/>
  <c r="M36" i="18"/>
  <c r="M37" i="18" s="1"/>
  <c r="H36" i="18"/>
  <c r="F36" i="18"/>
  <c r="G36" i="18" s="1"/>
  <c r="E36" i="18"/>
  <c r="H35" i="18"/>
  <c r="G35" i="18"/>
  <c r="F34" i="18"/>
  <c r="G34" i="18" s="1"/>
  <c r="E34" i="18"/>
  <c r="D34" i="18"/>
  <c r="H33" i="18"/>
  <c r="G33" i="18"/>
  <c r="H32" i="18"/>
  <c r="G32" i="18"/>
  <c r="F31" i="18"/>
  <c r="E31" i="18"/>
  <c r="G31" i="18" s="1"/>
  <c r="D31" i="18"/>
  <c r="H30" i="18"/>
  <c r="G30" i="18"/>
  <c r="H29" i="18"/>
  <c r="G29" i="18"/>
  <c r="N28" i="18"/>
  <c r="H28" i="18"/>
  <c r="G28" i="18"/>
  <c r="N27" i="18"/>
  <c r="M27" i="18"/>
  <c r="M28" i="18" s="1"/>
  <c r="F27" i="18"/>
  <c r="G27" i="18" s="1"/>
  <c r="E27" i="18"/>
  <c r="H25" i="18"/>
  <c r="G25" i="18"/>
  <c r="H24" i="18"/>
  <c r="G24" i="18"/>
  <c r="F23" i="18"/>
  <c r="G23" i="18" s="1"/>
  <c r="E23" i="18"/>
  <c r="D23" i="18"/>
  <c r="H22" i="18"/>
  <c r="G22" i="18"/>
  <c r="H21" i="18"/>
  <c r="G21" i="18"/>
  <c r="F20" i="18"/>
  <c r="E20" i="18"/>
  <c r="G20" i="18" s="1"/>
  <c r="D20" i="18"/>
  <c r="F19" i="18"/>
  <c r="G19" i="18" s="1"/>
  <c r="E19" i="18"/>
  <c r="D19" i="18"/>
  <c r="H18" i="18"/>
  <c r="G18" i="18"/>
  <c r="N17" i="18"/>
  <c r="H17" i="18"/>
  <c r="G17" i="18"/>
  <c r="N16" i="18"/>
  <c r="H16" i="18"/>
  <c r="G16" i="18"/>
  <c r="H15" i="18"/>
  <c r="G15" i="18"/>
  <c r="H14" i="18"/>
  <c r="G14" i="18"/>
  <c r="F13" i="18"/>
  <c r="H13" i="18" s="1"/>
  <c r="E13" i="18"/>
  <c r="G13" i="18" s="1"/>
  <c r="D13" i="18"/>
  <c r="H12" i="18"/>
  <c r="F12" i="18"/>
  <c r="G12" i="18" s="1"/>
  <c r="E12" i="18"/>
  <c r="D12" i="18"/>
  <c r="F11" i="18"/>
  <c r="H11" i="18" s="1"/>
  <c r="E11" i="18"/>
  <c r="G11" i="18" s="1"/>
  <c r="H10" i="18"/>
  <c r="G10" i="18"/>
  <c r="G9" i="18"/>
  <c r="F9" i="18"/>
  <c r="H9" i="18" s="1"/>
  <c r="H8" i="18"/>
  <c r="G8" i="18"/>
  <c r="H7" i="18"/>
  <c r="G7" i="18"/>
  <c r="H4" i="18"/>
  <c r="G4" i="18"/>
  <c r="F4" i="18"/>
  <c r="E3" i="18"/>
  <c r="D3" i="18"/>
  <c r="A2" i="18"/>
  <c r="N52" i="17"/>
  <c r="M52" i="17"/>
  <c r="H50" i="17"/>
  <c r="G50" i="17"/>
  <c r="N49" i="17"/>
  <c r="H49" i="17"/>
  <c r="G49" i="17"/>
  <c r="N48" i="17"/>
  <c r="N50" i="17" s="1"/>
  <c r="M48" i="17"/>
  <c r="M50" i="17" s="1"/>
  <c r="F48" i="17"/>
  <c r="G48" i="17" s="1"/>
  <c r="E48" i="17"/>
  <c r="D48" i="17"/>
  <c r="H47" i="17"/>
  <c r="G47" i="17"/>
  <c r="H46" i="17"/>
  <c r="G46" i="17"/>
  <c r="N45" i="17"/>
  <c r="N46" i="17" s="1"/>
  <c r="N47" i="17" s="1"/>
  <c r="M45" i="17"/>
  <c r="M46" i="17" s="1"/>
  <c r="M47" i="17" s="1"/>
  <c r="H45" i="17"/>
  <c r="G45" i="17"/>
  <c r="M43" i="17"/>
  <c r="M44" i="17" s="1"/>
  <c r="M42" i="17"/>
  <c r="H42" i="17"/>
  <c r="G42" i="17"/>
  <c r="M39" i="17"/>
  <c r="M40" i="17" s="1"/>
  <c r="M41" i="17" s="1"/>
  <c r="H39" i="17"/>
  <c r="G39" i="17"/>
  <c r="H38" i="17"/>
  <c r="G38" i="17"/>
  <c r="N37" i="17"/>
  <c r="N38" i="17" s="1"/>
  <c r="M37" i="17"/>
  <c r="M38" i="17" s="1"/>
  <c r="F37" i="17"/>
  <c r="E37" i="17"/>
  <c r="G37" i="17" s="1"/>
  <c r="H36" i="17"/>
  <c r="G36" i="17"/>
  <c r="H35" i="17"/>
  <c r="G35" i="17"/>
  <c r="H34" i="17"/>
  <c r="G34" i="17"/>
  <c r="H33" i="17"/>
  <c r="G33" i="17"/>
  <c r="H32" i="17"/>
  <c r="G32" i="17"/>
  <c r="H31" i="17"/>
  <c r="G31" i="17"/>
  <c r="H30" i="17"/>
  <c r="G30" i="17"/>
  <c r="H29" i="17"/>
  <c r="G29" i="17"/>
  <c r="N28" i="17"/>
  <c r="N29" i="17" s="1"/>
  <c r="M28" i="17"/>
  <c r="M29" i="17" s="1"/>
  <c r="H28" i="17"/>
  <c r="G28" i="17"/>
  <c r="H26" i="17"/>
  <c r="G26" i="17"/>
  <c r="H25" i="17"/>
  <c r="G25" i="17"/>
  <c r="H24" i="17"/>
  <c r="G24" i="17"/>
  <c r="H23" i="17"/>
  <c r="G23" i="17"/>
  <c r="H22" i="17"/>
  <c r="G22" i="17"/>
  <c r="H21" i="17"/>
  <c r="G21" i="17"/>
  <c r="H20" i="17"/>
  <c r="G20" i="17"/>
  <c r="H19" i="17"/>
  <c r="G19" i="17"/>
  <c r="H18" i="17"/>
  <c r="G18" i="17"/>
  <c r="N17" i="17"/>
  <c r="H17" i="17"/>
  <c r="G17" i="17"/>
  <c r="N16" i="17"/>
  <c r="H16" i="17"/>
  <c r="G16" i="17"/>
  <c r="H15" i="17"/>
  <c r="G15" i="17"/>
  <c r="H14" i="17"/>
  <c r="G14" i="17"/>
  <c r="G13" i="17"/>
  <c r="H12" i="17"/>
  <c r="G12" i="17"/>
  <c r="H11" i="17"/>
  <c r="F11" i="17"/>
  <c r="G11" i="17" s="1"/>
  <c r="H10" i="17"/>
  <c r="G10" i="17"/>
  <c r="G9" i="17"/>
  <c r="F9" i="17"/>
  <c r="H9" i="17" s="1"/>
  <c r="H8" i="17"/>
  <c r="G8" i="17"/>
  <c r="H7" i="17"/>
  <c r="G7" i="17"/>
  <c r="H4" i="17"/>
  <c r="G4" i="17"/>
  <c r="F4" i="17"/>
  <c r="E3" i="17"/>
  <c r="D3" i="17"/>
  <c r="A2" i="17"/>
  <c r="N51" i="16"/>
  <c r="M51" i="16"/>
  <c r="H49" i="16"/>
  <c r="G49" i="16"/>
  <c r="N48" i="16"/>
  <c r="N49" i="16" s="1"/>
  <c r="H48" i="16"/>
  <c r="G48" i="16"/>
  <c r="N47" i="16"/>
  <c r="M47" i="16"/>
  <c r="M48" i="16" s="1"/>
  <c r="M49" i="16" s="1"/>
  <c r="F47" i="16"/>
  <c r="G47" i="16" s="1"/>
  <c r="H46" i="16"/>
  <c r="G46" i="16"/>
  <c r="H45" i="16"/>
  <c r="G45" i="16"/>
  <c r="N44" i="16"/>
  <c r="N45" i="16" s="1"/>
  <c r="N46" i="16" s="1"/>
  <c r="M44" i="16"/>
  <c r="M45" i="16" s="1"/>
  <c r="M46" i="16" s="1"/>
  <c r="H44" i="16"/>
  <c r="G44" i="16"/>
  <c r="N41" i="16"/>
  <c r="M41" i="16"/>
  <c r="M43" i="16" s="1"/>
  <c r="H41" i="16"/>
  <c r="G41" i="16"/>
  <c r="N38" i="16"/>
  <c r="N40" i="16" s="1"/>
  <c r="M38" i="16"/>
  <c r="M40" i="16" s="1"/>
  <c r="H38" i="16"/>
  <c r="G38" i="16"/>
  <c r="H37" i="16"/>
  <c r="G37" i="16"/>
  <c r="N36" i="16"/>
  <c r="N37" i="16" s="1"/>
  <c r="M36" i="16"/>
  <c r="M37" i="16" s="1"/>
  <c r="F36" i="16"/>
  <c r="H36" i="16" s="1"/>
  <c r="E36" i="16"/>
  <c r="G36" i="16" s="1"/>
  <c r="H35" i="16"/>
  <c r="G35" i="16"/>
  <c r="H34" i="16"/>
  <c r="G34" i="16"/>
  <c r="H33" i="16"/>
  <c r="G33" i="16"/>
  <c r="H32" i="16"/>
  <c r="G32" i="16"/>
  <c r="H31" i="16"/>
  <c r="G31" i="16"/>
  <c r="H30" i="16"/>
  <c r="G30" i="16"/>
  <c r="H29" i="16"/>
  <c r="G29" i="16"/>
  <c r="H28" i="16"/>
  <c r="G28" i="16"/>
  <c r="N27" i="16"/>
  <c r="N28" i="16" s="1"/>
  <c r="M27" i="16"/>
  <c r="M28" i="16" s="1"/>
  <c r="H27" i="16"/>
  <c r="G27" i="16"/>
  <c r="H25" i="16"/>
  <c r="G25" i="16"/>
  <c r="H24" i="16"/>
  <c r="G24" i="16"/>
  <c r="H23" i="16"/>
  <c r="G23" i="16"/>
  <c r="H22" i="16"/>
  <c r="G22" i="16"/>
  <c r="H21" i="16"/>
  <c r="G21" i="16"/>
  <c r="H20" i="16"/>
  <c r="G20" i="16"/>
  <c r="H19" i="16"/>
  <c r="G19" i="16"/>
  <c r="H18" i="16"/>
  <c r="G18" i="16"/>
  <c r="N17" i="16"/>
  <c r="H17" i="16"/>
  <c r="G17" i="16"/>
  <c r="N16" i="16"/>
  <c r="H16" i="16"/>
  <c r="G16" i="16"/>
  <c r="H15" i="16"/>
  <c r="G15" i="16"/>
  <c r="H14" i="16"/>
  <c r="G14" i="16"/>
  <c r="H13" i="16"/>
  <c r="G13" i="16"/>
  <c r="F12" i="16"/>
  <c r="H12" i="16" s="1"/>
  <c r="E12" i="16"/>
  <c r="G12" i="16" s="1"/>
  <c r="H11" i="16"/>
  <c r="G11" i="16"/>
  <c r="H10" i="16"/>
  <c r="G10" i="16"/>
  <c r="G9" i="16"/>
  <c r="F9" i="16"/>
  <c r="H9" i="16" s="1"/>
  <c r="H8" i="16"/>
  <c r="G8" i="16"/>
  <c r="H7" i="16"/>
  <c r="G7" i="16"/>
  <c r="H4" i="16"/>
  <c r="G4" i="16"/>
  <c r="F4" i="16"/>
  <c r="E3" i="16"/>
  <c r="D3" i="16"/>
  <c r="A2" i="16"/>
  <c r="N52" i="15"/>
  <c r="M52" i="15"/>
  <c r="H50" i="15"/>
  <c r="G50" i="15"/>
  <c r="H49" i="15"/>
  <c r="G49" i="15"/>
  <c r="N48" i="15"/>
  <c r="N49" i="15" s="1"/>
  <c r="N50" i="15" s="1"/>
  <c r="M48" i="15"/>
  <c r="M49" i="15" s="1"/>
  <c r="M50" i="15" s="1"/>
  <c r="F48" i="15"/>
  <c r="G48" i="15" s="1"/>
  <c r="E48" i="15"/>
  <c r="D48" i="15"/>
  <c r="H47" i="15"/>
  <c r="G47" i="15"/>
  <c r="H46" i="15"/>
  <c r="G46" i="15"/>
  <c r="N45" i="15"/>
  <c r="N46" i="15" s="1"/>
  <c r="N47" i="15" s="1"/>
  <c r="M45" i="15"/>
  <c r="M46" i="15" s="1"/>
  <c r="M47" i="15" s="1"/>
  <c r="F45" i="15"/>
  <c r="H45" i="15" s="1"/>
  <c r="E45" i="15"/>
  <c r="G45" i="15" s="1"/>
  <c r="D45" i="15"/>
  <c r="H42" i="15"/>
  <c r="G42" i="15"/>
  <c r="N39" i="15"/>
  <c r="N40" i="15" s="1"/>
  <c r="N41" i="15" s="1"/>
  <c r="N42" i="15" s="1"/>
  <c r="N43" i="15" s="1"/>
  <c r="N44" i="15" s="1"/>
  <c r="M39" i="15"/>
  <c r="M40" i="15" s="1"/>
  <c r="M41" i="15" s="1"/>
  <c r="M42" i="15" s="1"/>
  <c r="M43" i="15" s="1"/>
  <c r="M44" i="15" s="1"/>
  <c r="H39" i="15"/>
  <c r="G39" i="15"/>
  <c r="H38" i="15"/>
  <c r="G38" i="15"/>
  <c r="N37" i="15"/>
  <c r="N38" i="15" s="1"/>
  <c r="M37" i="15"/>
  <c r="M38" i="15" s="1"/>
  <c r="F37" i="15"/>
  <c r="G37" i="15" s="1"/>
  <c r="E37" i="15"/>
  <c r="H36" i="15"/>
  <c r="G36" i="15"/>
  <c r="F35" i="15"/>
  <c r="G35" i="15" s="1"/>
  <c r="E35" i="15"/>
  <c r="D35" i="15"/>
  <c r="H34" i="15"/>
  <c r="G34" i="15"/>
  <c r="H33" i="15"/>
  <c r="G33" i="15"/>
  <c r="F32" i="15"/>
  <c r="H32" i="15" s="1"/>
  <c r="E32" i="15"/>
  <c r="G32" i="15" s="1"/>
  <c r="D32" i="15"/>
  <c r="H31" i="15"/>
  <c r="G31" i="15"/>
  <c r="H30" i="15"/>
  <c r="G30" i="15"/>
  <c r="H29" i="15"/>
  <c r="G29" i="15"/>
  <c r="N28" i="15"/>
  <c r="N29" i="15" s="1"/>
  <c r="M28" i="15"/>
  <c r="M29" i="15" s="1"/>
  <c r="F28" i="15"/>
  <c r="G28" i="15" s="1"/>
  <c r="E28" i="15"/>
  <c r="D28" i="15"/>
  <c r="H26" i="15"/>
  <c r="G26" i="15"/>
  <c r="H25" i="15"/>
  <c r="G25" i="15"/>
  <c r="F24" i="15"/>
  <c r="H24" i="15" s="1"/>
  <c r="E24" i="15"/>
  <c r="G24" i="15" s="1"/>
  <c r="D24" i="15"/>
  <c r="H23" i="15"/>
  <c r="G23" i="15"/>
  <c r="H22" i="15"/>
  <c r="G22" i="15"/>
  <c r="F21" i="15"/>
  <c r="G21" i="15" s="1"/>
  <c r="E21" i="15"/>
  <c r="D21" i="15"/>
  <c r="F20" i="15"/>
  <c r="H20" i="15" s="1"/>
  <c r="E20" i="15"/>
  <c r="G20" i="15" s="1"/>
  <c r="D20" i="15"/>
  <c r="F19" i="15"/>
  <c r="G19" i="15" s="1"/>
  <c r="E19" i="15"/>
  <c r="D19" i="15"/>
  <c r="H18" i="15"/>
  <c r="G18" i="15"/>
  <c r="N17" i="15"/>
  <c r="H17" i="15"/>
  <c r="G17" i="15"/>
  <c r="N16" i="15"/>
  <c r="H16" i="15"/>
  <c r="G16" i="15"/>
  <c r="H15" i="15"/>
  <c r="G15" i="15"/>
  <c r="H14" i="15"/>
  <c r="G14" i="15"/>
  <c r="F13" i="15"/>
  <c r="G13" i="15" s="1"/>
  <c r="E13" i="15"/>
  <c r="D13" i="15"/>
  <c r="F12" i="15"/>
  <c r="H12" i="15" s="1"/>
  <c r="E12" i="15"/>
  <c r="D12" i="15"/>
  <c r="F11" i="15"/>
  <c r="G11" i="15" s="1"/>
  <c r="E11" i="15"/>
  <c r="D11" i="15"/>
  <c r="H10" i="15"/>
  <c r="G10" i="15"/>
  <c r="E9" i="15"/>
  <c r="D9" i="15"/>
  <c r="F8" i="15"/>
  <c r="F9" i="15" s="1"/>
  <c r="H7" i="15"/>
  <c r="G7" i="15"/>
  <c r="H4" i="15"/>
  <c r="G4" i="15"/>
  <c r="F4" i="15"/>
  <c r="E3" i="15"/>
  <c r="D3" i="15"/>
  <c r="A2" i="15"/>
  <c r="N51" i="14"/>
  <c r="M51" i="14"/>
  <c r="H49" i="14"/>
  <c r="G49" i="14"/>
  <c r="H48" i="14"/>
  <c r="G48" i="14"/>
  <c r="N47" i="14"/>
  <c r="N48" i="14" s="1"/>
  <c r="N49" i="14" s="1"/>
  <c r="M47" i="14"/>
  <c r="M48" i="14" s="1"/>
  <c r="M49" i="14" s="1"/>
  <c r="F47" i="14"/>
  <c r="H47" i="14" s="1"/>
  <c r="E47" i="14"/>
  <c r="G47" i="14" s="1"/>
  <c r="D47" i="14"/>
  <c r="N46" i="14"/>
  <c r="H46" i="14"/>
  <c r="G46" i="14"/>
  <c r="N45" i="14"/>
  <c r="H45" i="14"/>
  <c r="G45" i="14"/>
  <c r="M44" i="14"/>
  <c r="M45" i="14" s="1"/>
  <c r="M46" i="14" s="1"/>
  <c r="F44" i="14"/>
  <c r="H44" i="14" s="1"/>
  <c r="E44" i="14"/>
  <c r="G44" i="14" s="1"/>
  <c r="D44" i="14"/>
  <c r="N41" i="14"/>
  <c r="N42" i="14" s="1"/>
  <c r="N43" i="14" s="1"/>
  <c r="M41" i="14"/>
  <c r="M42" i="14" s="1"/>
  <c r="M43" i="14" s="1"/>
  <c r="H41" i="14"/>
  <c r="G41" i="14"/>
  <c r="H40" i="14"/>
  <c r="G40" i="14"/>
  <c r="H39" i="14"/>
  <c r="G39" i="14"/>
  <c r="N38" i="14"/>
  <c r="N39" i="14" s="1"/>
  <c r="N40" i="14" s="1"/>
  <c r="M38" i="14"/>
  <c r="M39" i="14" s="1"/>
  <c r="M40" i="14" s="1"/>
  <c r="H38" i="14"/>
  <c r="G38" i="14"/>
  <c r="H37" i="14"/>
  <c r="G37" i="14"/>
  <c r="N36" i="14"/>
  <c r="N37" i="14" s="1"/>
  <c r="M36" i="14"/>
  <c r="M37" i="14" s="1"/>
  <c r="F36" i="14"/>
  <c r="G36" i="14" s="1"/>
  <c r="E36" i="14"/>
  <c r="H35" i="14"/>
  <c r="G35" i="14"/>
  <c r="F34" i="14"/>
  <c r="G34" i="14" s="1"/>
  <c r="E34" i="14"/>
  <c r="D34" i="14"/>
  <c r="H33" i="14"/>
  <c r="G33" i="14"/>
  <c r="H32" i="14"/>
  <c r="G32" i="14"/>
  <c r="F31" i="14"/>
  <c r="H31" i="14" s="1"/>
  <c r="E31" i="14"/>
  <c r="D31" i="14"/>
  <c r="H30" i="14"/>
  <c r="G30" i="14"/>
  <c r="H29" i="14"/>
  <c r="G29" i="14"/>
  <c r="H28" i="14"/>
  <c r="G28" i="14"/>
  <c r="N27" i="14"/>
  <c r="N28" i="14" s="1"/>
  <c r="M27" i="14"/>
  <c r="M28" i="14" s="1"/>
  <c r="F27" i="14"/>
  <c r="G27" i="14" s="1"/>
  <c r="E27" i="14"/>
  <c r="H25" i="14"/>
  <c r="G25" i="14"/>
  <c r="H24" i="14"/>
  <c r="G24" i="14"/>
  <c r="F23" i="14"/>
  <c r="G23" i="14" s="1"/>
  <c r="E23" i="14"/>
  <c r="D23" i="14"/>
  <c r="H22" i="14"/>
  <c r="G22" i="14"/>
  <c r="H21" i="14"/>
  <c r="G21" i="14"/>
  <c r="F20" i="14"/>
  <c r="H20" i="14" s="1"/>
  <c r="E20" i="14"/>
  <c r="D20" i="14"/>
  <c r="F19" i="14"/>
  <c r="H19" i="14" s="1"/>
  <c r="E19" i="14"/>
  <c r="D19" i="14"/>
  <c r="H18" i="14"/>
  <c r="G18" i="14"/>
  <c r="N17" i="14"/>
  <c r="H17" i="14"/>
  <c r="G17" i="14"/>
  <c r="N16" i="14"/>
  <c r="H16" i="14"/>
  <c r="G16" i="14"/>
  <c r="H15" i="14"/>
  <c r="G15" i="14"/>
  <c r="H14" i="14"/>
  <c r="G14" i="14"/>
  <c r="F13" i="14"/>
  <c r="G13" i="14" s="1"/>
  <c r="E13" i="14"/>
  <c r="F12" i="14"/>
  <c r="G12" i="14" s="1"/>
  <c r="E12" i="14"/>
  <c r="D12" i="14"/>
  <c r="F11" i="14"/>
  <c r="H11" i="14" s="1"/>
  <c r="E11" i="14"/>
  <c r="H10" i="14"/>
  <c r="G10" i="14"/>
  <c r="M9" i="14"/>
  <c r="F9" i="14"/>
  <c r="H9" i="14" s="1"/>
  <c r="E9" i="14"/>
  <c r="G9" i="14" s="1"/>
  <c r="D9" i="14"/>
  <c r="M8" i="14"/>
  <c r="H8" i="14"/>
  <c r="G8" i="14"/>
  <c r="H7" i="14"/>
  <c r="G7" i="14"/>
  <c r="H4" i="14"/>
  <c r="G4" i="14"/>
  <c r="F4" i="14"/>
  <c r="E3" i="14"/>
  <c r="D3" i="14"/>
  <c r="A2" i="14"/>
  <c r="N51" i="13"/>
  <c r="M51" i="13"/>
  <c r="H49" i="13"/>
  <c r="G49" i="13"/>
  <c r="H48" i="13"/>
  <c r="N47" i="13"/>
  <c r="N48" i="13" s="1"/>
  <c r="N49" i="13" s="1"/>
  <c r="M47" i="13"/>
  <c r="M48" i="13" s="1"/>
  <c r="M49" i="13" s="1"/>
  <c r="H47" i="13"/>
  <c r="H46" i="13"/>
  <c r="G46" i="13"/>
  <c r="H45" i="13"/>
  <c r="G45" i="13"/>
  <c r="N44" i="13"/>
  <c r="N45" i="13" s="1"/>
  <c r="N46" i="13" s="1"/>
  <c r="M44" i="13"/>
  <c r="M45" i="13" s="1"/>
  <c r="M46" i="13" s="1"/>
  <c r="F44" i="13"/>
  <c r="G44" i="13" s="1"/>
  <c r="E44" i="13"/>
  <c r="H41" i="13"/>
  <c r="G41" i="13"/>
  <c r="N38" i="13"/>
  <c r="N41" i="13" s="1"/>
  <c r="N42" i="13" s="1"/>
  <c r="N43" i="13" s="1"/>
  <c r="M38" i="13"/>
  <c r="M42" i="13" s="1"/>
  <c r="M43" i="13" s="1"/>
  <c r="H38" i="13"/>
  <c r="G38" i="13"/>
  <c r="N37" i="13"/>
  <c r="M37" i="13"/>
  <c r="H37" i="13"/>
  <c r="G37" i="13"/>
  <c r="N36" i="13"/>
  <c r="M36" i="13"/>
  <c r="F36" i="13"/>
  <c r="G36" i="13" s="1"/>
  <c r="E36" i="13"/>
  <c r="H35" i="13"/>
  <c r="G35" i="13"/>
  <c r="H34" i="13"/>
  <c r="G34" i="13"/>
  <c r="H33" i="13"/>
  <c r="G33" i="13"/>
  <c r="H32" i="13"/>
  <c r="G32" i="13"/>
  <c r="F31" i="13"/>
  <c r="G31" i="13" s="1"/>
  <c r="E31" i="13"/>
  <c r="H30" i="13"/>
  <c r="G30" i="13"/>
  <c r="H29" i="13"/>
  <c r="G29" i="13"/>
  <c r="N28" i="13"/>
  <c r="M28" i="13"/>
  <c r="H28" i="13"/>
  <c r="G28" i="13"/>
  <c r="N27" i="13"/>
  <c r="M27" i="13"/>
  <c r="H27" i="13"/>
  <c r="G27" i="13"/>
  <c r="H25" i="13"/>
  <c r="G25" i="13"/>
  <c r="H24" i="13"/>
  <c r="G24" i="13"/>
  <c r="H23" i="13"/>
  <c r="G23" i="13"/>
  <c r="H22" i="13"/>
  <c r="G22" i="13"/>
  <c r="H21" i="13"/>
  <c r="G21" i="13"/>
  <c r="N20" i="13"/>
  <c r="M20" i="13"/>
  <c r="H20" i="13"/>
  <c r="G20" i="13"/>
  <c r="F19" i="13"/>
  <c r="G19" i="13" s="1"/>
  <c r="E19" i="13"/>
  <c r="H18" i="13"/>
  <c r="G18" i="13"/>
  <c r="H17" i="13"/>
  <c r="G17" i="13"/>
  <c r="M16" i="13"/>
  <c r="H16" i="13"/>
  <c r="G16" i="13"/>
  <c r="H15" i="13"/>
  <c r="G15" i="13"/>
  <c r="H14" i="13"/>
  <c r="G14" i="13"/>
  <c r="H13" i="13"/>
  <c r="G13" i="13"/>
  <c r="F12" i="13"/>
  <c r="G12" i="13" s="1"/>
  <c r="H11" i="13"/>
  <c r="G11" i="13"/>
  <c r="H10" i="13"/>
  <c r="G10" i="13"/>
  <c r="F9" i="13"/>
  <c r="H9" i="13" s="1"/>
  <c r="H8" i="13"/>
  <c r="G8" i="13"/>
  <c r="H7" i="13"/>
  <c r="G7" i="13"/>
  <c r="H4" i="13"/>
  <c r="G4" i="13"/>
  <c r="F4" i="13"/>
  <c r="E3" i="13"/>
  <c r="D3" i="13"/>
  <c r="A2" i="13"/>
  <c r="N52" i="12"/>
  <c r="M52" i="12"/>
  <c r="H50" i="12"/>
  <c r="G50" i="12"/>
  <c r="H49" i="12"/>
  <c r="G49" i="12"/>
  <c r="N48" i="12"/>
  <c r="M48" i="12"/>
  <c r="F48" i="12"/>
  <c r="G48" i="12" s="1"/>
  <c r="E48" i="12"/>
  <c r="D48" i="12"/>
  <c r="H47" i="12"/>
  <c r="G47" i="12"/>
  <c r="H46" i="12"/>
  <c r="G46" i="12"/>
  <c r="N45" i="12"/>
  <c r="F45" i="12"/>
  <c r="H45" i="12" s="1"/>
  <c r="E45" i="12"/>
  <c r="G45" i="12" s="1"/>
  <c r="D45" i="12"/>
  <c r="H44" i="12"/>
  <c r="G44" i="12"/>
  <c r="H42" i="12"/>
  <c r="G42" i="12"/>
  <c r="H41" i="12"/>
  <c r="G41" i="12"/>
  <c r="H39" i="12"/>
  <c r="G39" i="12"/>
  <c r="H38" i="12"/>
  <c r="G38" i="12"/>
  <c r="N37" i="12"/>
  <c r="M37" i="12"/>
  <c r="H37" i="12"/>
  <c r="G37" i="12"/>
  <c r="N36" i="12"/>
  <c r="M36" i="12"/>
  <c r="F36" i="12"/>
  <c r="H36" i="12" s="1"/>
  <c r="E36" i="12"/>
  <c r="N35" i="12"/>
  <c r="N35" i="13" s="1"/>
  <c r="M35" i="12"/>
  <c r="H35" i="12"/>
  <c r="G35" i="12"/>
  <c r="N34" i="12"/>
  <c r="N34" i="13" s="1"/>
  <c r="F34" i="12"/>
  <c r="H34" i="12" s="1"/>
  <c r="E34" i="12"/>
  <c r="D34" i="12"/>
  <c r="H33" i="12"/>
  <c r="G33" i="12"/>
  <c r="N32" i="12"/>
  <c r="M32" i="12"/>
  <c r="M34" i="12" s="1"/>
  <c r="H32" i="12"/>
  <c r="G32" i="12"/>
  <c r="M31" i="12"/>
  <c r="F31" i="12"/>
  <c r="H31" i="12" s="1"/>
  <c r="E31" i="12"/>
  <c r="G31" i="12" s="1"/>
  <c r="D31" i="12"/>
  <c r="M30" i="12"/>
  <c r="H30" i="12"/>
  <c r="G30" i="12"/>
  <c r="N29" i="12"/>
  <c r="N29" i="14" s="1"/>
  <c r="M29" i="12"/>
  <c r="H29" i="12"/>
  <c r="G29" i="12"/>
  <c r="H28" i="12"/>
  <c r="G28" i="12"/>
  <c r="N27" i="12"/>
  <c r="M27" i="12"/>
  <c r="H27" i="12"/>
  <c r="G27" i="12"/>
  <c r="H25" i="12"/>
  <c r="G25" i="12"/>
  <c r="H24" i="12"/>
  <c r="G24" i="12"/>
  <c r="N23" i="12"/>
  <c r="N23" i="14" s="1"/>
  <c r="M23" i="12"/>
  <c r="H23" i="12"/>
  <c r="G23" i="12"/>
  <c r="N22" i="12"/>
  <c r="N22" i="13" s="1"/>
  <c r="M22" i="12"/>
  <c r="H22" i="12"/>
  <c r="G22" i="12"/>
  <c r="N21" i="12"/>
  <c r="N21" i="13" s="1"/>
  <c r="M21" i="12"/>
  <c r="H21" i="12"/>
  <c r="G21" i="12"/>
  <c r="N20" i="12"/>
  <c r="M20" i="12"/>
  <c r="H20" i="12"/>
  <c r="G20" i="12"/>
  <c r="N19" i="12"/>
  <c r="N19" i="13" s="1"/>
  <c r="M19" i="12"/>
  <c r="F19" i="12"/>
  <c r="H19" i="12" s="1"/>
  <c r="E19" i="12"/>
  <c r="D19" i="12"/>
  <c r="N18" i="12"/>
  <c r="M18" i="12"/>
  <c r="H18" i="12"/>
  <c r="G18" i="12"/>
  <c r="M17" i="12"/>
  <c r="H17" i="12"/>
  <c r="G17" i="12"/>
  <c r="D17" i="12"/>
  <c r="M16" i="12"/>
  <c r="H16" i="12"/>
  <c r="G16" i="12"/>
  <c r="H15" i="12"/>
  <c r="G15" i="12"/>
  <c r="H14" i="12"/>
  <c r="G14" i="12"/>
  <c r="N13" i="12"/>
  <c r="N13" i="14" s="1"/>
  <c r="N14" i="14" s="1"/>
  <c r="N15" i="14" s="1"/>
  <c r="M13" i="12"/>
  <c r="F13" i="12"/>
  <c r="H13" i="12" s="1"/>
  <c r="E13" i="12"/>
  <c r="D13" i="12"/>
  <c r="N12" i="12"/>
  <c r="M12" i="12"/>
  <c r="F12" i="12"/>
  <c r="H12" i="12" s="1"/>
  <c r="E12" i="12"/>
  <c r="G12" i="12" s="1"/>
  <c r="D12" i="12"/>
  <c r="N11" i="12"/>
  <c r="M11" i="12"/>
  <c r="F11" i="12"/>
  <c r="H11" i="12" s="1"/>
  <c r="E11" i="12"/>
  <c r="N10" i="12"/>
  <c r="M10" i="12"/>
  <c r="H10" i="12"/>
  <c r="G10" i="12"/>
  <c r="N9" i="12"/>
  <c r="M9" i="12"/>
  <c r="F9" i="12"/>
  <c r="H9" i="12" s="1"/>
  <c r="E9" i="12"/>
  <c r="D9" i="12"/>
  <c r="N8" i="12"/>
  <c r="M8" i="12"/>
  <c r="H8" i="12"/>
  <c r="G8" i="12"/>
  <c r="H7" i="12"/>
  <c r="G7" i="12"/>
  <c r="AH16" i="11"/>
  <c r="DC15" i="11"/>
  <c r="CZ15" i="11"/>
  <c r="DB15" i="11" s="1"/>
  <c r="CW15" i="11"/>
  <c r="CT15" i="11"/>
  <c r="CV15" i="11" s="1"/>
  <c r="CP15" i="11"/>
  <c r="CM15" i="11"/>
  <c r="CO15" i="11" s="1"/>
  <c r="CL15" i="11"/>
  <c r="CE15" i="11"/>
  <c r="CG15" i="11" s="1"/>
  <c r="AL14" i="10" s="1"/>
  <c r="AN14" i="10" s="1"/>
  <c r="CD15" i="11"/>
  <c r="CA15" i="11"/>
  <c r="CC15" i="11" s="1"/>
  <c r="BZ15" i="11"/>
  <c r="BX15" i="11"/>
  <c r="BW15" i="11"/>
  <c r="BV15" i="11"/>
  <c r="BS15" i="11"/>
  <c r="BR15" i="11"/>
  <c r="BO15" i="11"/>
  <c r="BQ15" i="11" s="1"/>
  <c r="BN15" i="11"/>
  <c r="BL15" i="11"/>
  <c r="BK15" i="11"/>
  <c r="BH15" i="11"/>
  <c r="BA15" i="11"/>
  <c r="BC15" i="11" s="1"/>
  <c r="AZ15" i="11"/>
  <c r="AY15" i="11"/>
  <c r="AX15" i="11"/>
  <c r="AW15" i="11"/>
  <c r="AV15" i="11"/>
  <c r="AS15" i="11"/>
  <c r="AU15" i="11" s="1"/>
  <c r="AR15" i="11"/>
  <c r="AQ15" i="11"/>
  <c r="AP15" i="11"/>
  <c r="AO15" i="11"/>
  <c r="AN15" i="11"/>
  <c r="AK15" i="11"/>
  <c r="AM15" i="11" s="1"/>
  <c r="AJ15" i="11"/>
  <c r="AF15" i="11"/>
  <c r="AE15" i="11"/>
  <c r="AD15" i="11"/>
  <c r="AB15" i="11"/>
  <c r="AA15" i="11"/>
  <c r="X15" i="11"/>
  <c r="U15" i="11"/>
  <c r="W15" i="11" s="1"/>
  <c r="T15" i="11"/>
  <c r="Q15" i="11"/>
  <c r="P15" i="11"/>
  <c r="S15" i="11" s="1"/>
  <c r="N15" i="11"/>
  <c r="M15" i="11"/>
  <c r="L15" i="11"/>
  <c r="I15" i="11"/>
  <c r="H15" i="11"/>
  <c r="G15" i="11"/>
  <c r="F15" i="11"/>
  <c r="C15" i="11"/>
  <c r="B15" i="11"/>
  <c r="DC14" i="11"/>
  <c r="DE14" i="11" s="1"/>
  <c r="CZ14" i="11"/>
  <c r="CW14" i="11"/>
  <c r="CY14" i="11" s="1"/>
  <c r="CT14" i="11"/>
  <c r="CP14" i="11"/>
  <c r="CS14" i="11" s="1"/>
  <c r="CM14" i="11"/>
  <c r="CL14" i="11"/>
  <c r="CE14" i="11"/>
  <c r="CD14" i="11"/>
  <c r="CA14" i="11"/>
  <c r="BZ14" i="11"/>
  <c r="BX14" i="11"/>
  <c r="BW14" i="11"/>
  <c r="BV14" i="11"/>
  <c r="BS14" i="11"/>
  <c r="BR14" i="11"/>
  <c r="BO14" i="11"/>
  <c r="BN14" i="11"/>
  <c r="BL14" i="11"/>
  <c r="BK14" i="11"/>
  <c r="BH14" i="11"/>
  <c r="BJ14" i="11" s="1"/>
  <c r="BA14" i="11"/>
  <c r="AZ14" i="11"/>
  <c r="AY14" i="11"/>
  <c r="AX14" i="11"/>
  <c r="AW14" i="11"/>
  <c r="AV14" i="11"/>
  <c r="AS14" i="11"/>
  <c r="AT14" i="11" s="1"/>
  <c r="AR14" i="11"/>
  <c r="AQ14" i="11"/>
  <c r="AP14" i="11"/>
  <c r="AO14" i="11"/>
  <c r="AN14" i="11"/>
  <c r="AK14" i="11"/>
  <c r="AJ14" i="11"/>
  <c r="AF14" i="11"/>
  <c r="AH14" i="11" s="1"/>
  <c r="AE14" i="11"/>
  <c r="AD14" i="11"/>
  <c r="AB14" i="11"/>
  <c r="AA14" i="11"/>
  <c r="X14" i="11"/>
  <c r="Z14" i="11" s="1"/>
  <c r="U14" i="11"/>
  <c r="T14" i="11"/>
  <c r="S14" i="11"/>
  <c r="Q14" i="11"/>
  <c r="P14" i="11"/>
  <c r="N14" i="11"/>
  <c r="M14" i="11"/>
  <c r="L14" i="11"/>
  <c r="I14" i="11"/>
  <c r="H14" i="11"/>
  <c r="G14" i="11"/>
  <c r="F14" i="11"/>
  <c r="C14" i="11"/>
  <c r="B14" i="11"/>
  <c r="DC13" i="11"/>
  <c r="CZ13" i="11"/>
  <c r="DB13" i="11" s="1"/>
  <c r="CW13" i="11"/>
  <c r="CT13" i="11"/>
  <c r="CV13" i="11" s="1"/>
  <c r="CP13" i="11"/>
  <c r="CM13" i="11"/>
  <c r="CO13" i="11" s="1"/>
  <c r="CL13" i="11"/>
  <c r="CE13" i="11"/>
  <c r="CG13" i="11" s="1"/>
  <c r="CD13" i="11"/>
  <c r="CA13" i="11"/>
  <c r="CC13" i="11" s="1"/>
  <c r="BZ13" i="11"/>
  <c r="BX13" i="11"/>
  <c r="BW13" i="11"/>
  <c r="BV13" i="11"/>
  <c r="BS13" i="11"/>
  <c r="BR13" i="11"/>
  <c r="BO13" i="11"/>
  <c r="BQ13" i="11" s="1"/>
  <c r="BN13" i="11"/>
  <c r="BL13" i="11"/>
  <c r="BK13" i="11"/>
  <c r="BH13" i="11"/>
  <c r="BB13" i="11"/>
  <c r="BA13" i="11"/>
  <c r="BC13" i="11" s="1"/>
  <c r="AZ13" i="11"/>
  <c r="AY13" i="11"/>
  <c r="AX13" i="11"/>
  <c r="AW13" i="11"/>
  <c r="AV13" i="11"/>
  <c r="AT13" i="11"/>
  <c r="AS13" i="11"/>
  <c r="AU13" i="11" s="1"/>
  <c r="AR13" i="11"/>
  <c r="AQ13" i="11"/>
  <c r="AP13" i="11"/>
  <c r="AO13" i="11"/>
  <c r="AN13" i="11"/>
  <c r="AK13" i="11"/>
  <c r="AM13" i="11" s="1"/>
  <c r="AJ13" i="11"/>
  <c r="AF13" i="11"/>
  <c r="AE13" i="11"/>
  <c r="AD13" i="11"/>
  <c r="AB13" i="11"/>
  <c r="AA13" i="11"/>
  <c r="X13" i="11"/>
  <c r="Y13" i="11" s="1"/>
  <c r="U13" i="11"/>
  <c r="W13" i="11" s="1"/>
  <c r="T13" i="11"/>
  <c r="R13" i="11"/>
  <c r="Q13" i="11"/>
  <c r="P13" i="11"/>
  <c r="S13" i="11" s="1"/>
  <c r="N13" i="11"/>
  <c r="M13" i="11"/>
  <c r="L13" i="11"/>
  <c r="I13" i="11"/>
  <c r="H13" i="11"/>
  <c r="G13" i="11"/>
  <c r="F13" i="11"/>
  <c r="C13" i="11"/>
  <c r="B13" i="11"/>
  <c r="DC12" i="11"/>
  <c r="DE12" i="11" s="1"/>
  <c r="CZ12" i="11"/>
  <c r="CW12" i="11"/>
  <c r="CY12" i="11" s="1"/>
  <c r="CT12" i="11"/>
  <c r="CP12" i="11"/>
  <c r="CS12" i="11" s="1"/>
  <c r="CM12" i="11"/>
  <c r="CL12" i="11"/>
  <c r="CE12" i="11"/>
  <c r="CD12" i="11"/>
  <c r="CA12" i="11"/>
  <c r="BZ12" i="11"/>
  <c r="BX12" i="11"/>
  <c r="BW12" i="11"/>
  <c r="BV12" i="11"/>
  <c r="BS12" i="11"/>
  <c r="BR12" i="11"/>
  <c r="BO12" i="11"/>
  <c r="BN12" i="11"/>
  <c r="BL12" i="11"/>
  <c r="BK12" i="11"/>
  <c r="BH12" i="11"/>
  <c r="BJ12" i="11" s="1"/>
  <c r="BA12" i="11"/>
  <c r="AZ12" i="11"/>
  <c r="AY12" i="11"/>
  <c r="AX12" i="11"/>
  <c r="AW12" i="11"/>
  <c r="AV12" i="11"/>
  <c r="AS12" i="11"/>
  <c r="AR12" i="11"/>
  <c r="AQ12" i="11"/>
  <c r="AP12" i="11"/>
  <c r="AO12" i="11"/>
  <c r="AN12" i="11"/>
  <c r="AK12" i="11"/>
  <c r="AJ12" i="11"/>
  <c r="AF12" i="11"/>
  <c r="AH12" i="11" s="1"/>
  <c r="AE12" i="11"/>
  <c r="AD12" i="11"/>
  <c r="AB12" i="11"/>
  <c r="AA12" i="11"/>
  <c r="X12" i="11"/>
  <c r="Z12" i="11" s="1"/>
  <c r="U12" i="11"/>
  <c r="T12" i="11"/>
  <c r="S12" i="11"/>
  <c r="Q12" i="11"/>
  <c r="P12" i="11"/>
  <c r="N12" i="11"/>
  <c r="M12" i="11"/>
  <c r="L12" i="11"/>
  <c r="I12" i="11"/>
  <c r="H12" i="11"/>
  <c r="G12" i="11"/>
  <c r="F12" i="11"/>
  <c r="C12" i="11"/>
  <c r="B12" i="11"/>
  <c r="DC11" i="11"/>
  <c r="CZ11" i="11"/>
  <c r="DB11" i="11" s="1"/>
  <c r="CW11" i="11"/>
  <c r="CT11" i="11"/>
  <c r="CV11" i="11" s="1"/>
  <c r="CP11" i="11"/>
  <c r="CM11" i="11"/>
  <c r="CO11" i="11" s="1"/>
  <c r="CL11" i="11"/>
  <c r="CE11" i="11"/>
  <c r="CG11" i="11" s="1"/>
  <c r="CD11" i="11"/>
  <c r="CA11" i="11"/>
  <c r="CC11" i="11" s="1"/>
  <c r="BZ11" i="11"/>
  <c r="BX11" i="11"/>
  <c r="BW11" i="11"/>
  <c r="BV11" i="11"/>
  <c r="BS11" i="11"/>
  <c r="BR11" i="11"/>
  <c r="BO11" i="11"/>
  <c r="BQ11" i="11" s="1"/>
  <c r="BN11" i="11"/>
  <c r="BL11" i="11"/>
  <c r="BK11" i="11"/>
  <c r="BH11" i="11"/>
  <c r="BA11" i="11"/>
  <c r="BC11" i="11" s="1"/>
  <c r="AZ11" i="11"/>
  <c r="AY11" i="11"/>
  <c r="AX11" i="11"/>
  <c r="AW11" i="11"/>
  <c r="AV11" i="11"/>
  <c r="AS11" i="11"/>
  <c r="AU11" i="11" s="1"/>
  <c r="AR11" i="11"/>
  <c r="AQ11" i="11"/>
  <c r="AP11" i="11"/>
  <c r="AO11" i="11"/>
  <c r="AN11" i="11"/>
  <c r="AK11" i="11"/>
  <c r="AM11" i="11" s="1"/>
  <c r="AJ11" i="11"/>
  <c r="AF11" i="11"/>
  <c r="AE11" i="11"/>
  <c r="AD11" i="11"/>
  <c r="AB11" i="11"/>
  <c r="AA11" i="11"/>
  <c r="X11" i="11"/>
  <c r="U11" i="11"/>
  <c r="W11" i="11" s="1"/>
  <c r="T11" i="11"/>
  <c r="Q11" i="11"/>
  <c r="P11" i="11"/>
  <c r="S11" i="11" s="1"/>
  <c r="N11" i="11"/>
  <c r="M11" i="11"/>
  <c r="L11" i="11"/>
  <c r="I11" i="11"/>
  <c r="H11" i="11"/>
  <c r="G11" i="11"/>
  <c r="F11" i="11"/>
  <c r="C11" i="11"/>
  <c r="B11" i="11"/>
  <c r="DC10" i="11"/>
  <c r="DE10" i="11" s="1"/>
  <c r="CZ10" i="11"/>
  <c r="CW10" i="11"/>
  <c r="CY10" i="11" s="1"/>
  <c r="CT10" i="11"/>
  <c r="CP10" i="11"/>
  <c r="CS10" i="11" s="1"/>
  <c r="CM10" i="11"/>
  <c r="CL10" i="11"/>
  <c r="CE10" i="11"/>
  <c r="CD10" i="11"/>
  <c r="CA10" i="11"/>
  <c r="BZ10" i="11"/>
  <c r="BX10" i="11"/>
  <c r="BW10" i="11"/>
  <c r="BV10" i="11"/>
  <c r="BS10" i="11"/>
  <c r="BR10" i="11"/>
  <c r="BO10" i="11"/>
  <c r="BN10" i="11"/>
  <c r="BM10" i="11"/>
  <c r="BL10" i="11"/>
  <c r="BK10" i="11"/>
  <c r="BH10" i="11"/>
  <c r="BJ10" i="11" s="1"/>
  <c r="BA10" i="11"/>
  <c r="AZ10" i="11"/>
  <c r="AY10" i="11"/>
  <c r="AX10" i="11"/>
  <c r="AW10" i="11"/>
  <c r="AV10" i="11"/>
  <c r="AS10" i="11"/>
  <c r="AR10" i="11"/>
  <c r="AQ10" i="11"/>
  <c r="AP10" i="11"/>
  <c r="AO10" i="11"/>
  <c r="AN10" i="11"/>
  <c r="AK10" i="11"/>
  <c r="AJ10" i="11"/>
  <c r="AF10" i="11"/>
  <c r="AH10" i="11" s="1"/>
  <c r="AE10" i="11"/>
  <c r="AD10" i="11"/>
  <c r="AB10" i="11"/>
  <c r="AA10" i="11"/>
  <c r="X10" i="11"/>
  <c r="Z10" i="11" s="1"/>
  <c r="U10" i="11"/>
  <c r="T10" i="11"/>
  <c r="S10" i="11"/>
  <c r="Q10" i="11"/>
  <c r="P10" i="11"/>
  <c r="N10" i="11"/>
  <c r="M10" i="11"/>
  <c r="L10" i="11"/>
  <c r="I10" i="11"/>
  <c r="H10" i="11"/>
  <c r="G10" i="11"/>
  <c r="F10" i="11"/>
  <c r="C10" i="11"/>
  <c r="B10" i="11"/>
  <c r="DC9" i="11"/>
  <c r="CZ9" i="11"/>
  <c r="DB9" i="11" s="1"/>
  <c r="CW9" i="11"/>
  <c r="CT9" i="11"/>
  <c r="CV9" i="11" s="1"/>
  <c r="CP9" i="11"/>
  <c r="CM9" i="11"/>
  <c r="CO9" i="11" s="1"/>
  <c r="CL9" i="11"/>
  <c r="CE9" i="11"/>
  <c r="CG9" i="11" s="1"/>
  <c r="CD9" i="11"/>
  <c r="CA9" i="11"/>
  <c r="CC9" i="11" s="1"/>
  <c r="BZ9" i="11"/>
  <c r="BX9" i="11"/>
  <c r="BW9" i="11"/>
  <c r="BV9" i="11"/>
  <c r="BS9" i="11"/>
  <c r="BR9" i="11"/>
  <c r="BO9" i="11"/>
  <c r="BQ9" i="11" s="1"/>
  <c r="BN9" i="11"/>
  <c r="BL9" i="11"/>
  <c r="BK9" i="11"/>
  <c r="BH9" i="11"/>
  <c r="BJ9" i="11" s="1"/>
  <c r="Z8" i="10" s="1"/>
  <c r="BA9" i="11"/>
  <c r="BC9" i="11" s="1"/>
  <c r="AZ9" i="11"/>
  <c r="AY9" i="11"/>
  <c r="AX9" i="11"/>
  <c r="AW9" i="11"/>
  <c r="AV9" i="11"/>
  <c r="AS9" i="11"/>
  <c r="AU9" i="11" s="1"/>
  <c r="AR9" i="11"/>
  <c r="AQ9" i="11"/>
  <c r="AP9" i="11"/>
  <c r="AO9" i="11"/>
  <c r="AN9" i="11"/>
  <c r="AK9" i="11"/>
  <c r="AM9" i="11" s="1"/>
  <c r="AJ9" i="11"/>
  <c r="AH9" i="11"/>
  <c r="AF9" i="11"/>
  <c r="AE9" i="11"/>
  <c r="AD9" i="11"/>
  <c r="AB9" i="11"/>
  <c r="AA9" i="11"/>
  <c r="Z9" i="11"/>
  <c r="X9" i="11"/>
  <c r="U9" i="11"/>
  <c r="W9" i="11" s="1"/>
  <c r="T9" i="11"/>
  <c r="Q9" i="11"/>
  <c r="P9" i="11"/>
  <c r="S9" i="11" s="1"/>
  <c r="N9" i="11"/>
  <c r="M9" i="11"/>
  <c r="L9" i="11"/>
  <c r="I9" i="11"/>
  <c r="H9" i="11"/>
  <c r="G9" i="11"/>
  <c r="F9" i="11"/>
  <c r="C9" i="11"/>
  <c r="B9" i="11"/>
  <c r="DC8" i="11"/>
  <c r="DE8" i="11" s="1"/>
  <c r="DB8" i="11"/>
  <c r="CZ8" i="11"/>
  <c r="CW8" i="11"/>
  <c r="CY8" i="11" s="1"/>
  <c r="CV8" i="11"/>
  <c r="CT8" i="11"/>
  <c r="CP8" i="11"/>
  <c r="CS8" i="11" s="1"/>
  <c r="CO8" i="11"/>
  <c r="CM8" i="11"/>
  <c r="CL8" i="11"/>
  <c r="CE8" i="11"/>
  <c r="CG8" i="11" s="1"/>
  <c r="AL7" i="10" s="1"/>
  <c r="AN7" i="10" s="1"/>
  <c r="CD8" i="11"/>
  <c r="CC8" i="11"/>
  <c r="CA8" i="11"/>
  <c r="BZ8" i="11"/>
  <c r="BX8" i="11"/>
  <c r="BW8" i="11"/>
  <c r="BV8" i="11"/>
  <c r="BS8" i="11"/>
  <c r="BU8" i="11" s="1"/>
  <c r="AF7" i="10" s="1"/>
  <c r="BR8" i="11"/>
  <c r="BQ8" i="11"/>
  <c r="BO8" i="11"/>
  <c r="BN8" i="11"/>
  <c r="BL8" i="11"/>
  <c r="BK8" i="11"/>
  <c r="BH8" i="11"/>
  <c r="BJ8" i="11" s="1"/>
  <c r="BC8" i="11"/>
  <c r="BA8" i="11"/>
  <c r="AZ8" i="11"/>
  <c r="AY8" i="11"/>
  <c r="AX8" i="11"/>
  <c r="AW8" i="11"/>
  <c r="AV8" i="11"/>
  <c r="AS8" i="11"/>
  <c r="AU8" i="11" s="1"/>
  <c r="T7" i="10" s="1"/>
  <c r="AR8" i="11"/>
  <c r="AQ8" i="11"/>
  <c r="AP8" i="11"/>
  <c r="AO8" i="11"/>
  <c r="AN8" i="11"/>
  <c r="AM8" i="11"/>
  <c r="AK8" i="11"/>
  <c r="AJ8" i="11"/>
  <c r="AF8" i="11"/>
  <c r="AE8" i="11"/>
  <c r="AD8" i="11"/>
  <c r="AB8" i="11"/>
  <c r="AA8" i="11"/>
  <c r="X8" i="11"/>
  <c r="Z8" i="11" s="1"/>
  <c r="U8" i="11"/>
  <c r="W8" i="11" s="1"/>
  <c r="H7" i="10" s="1"/>
  <c r="J7" i="10" s="1"/>
  <c r="T8" i="11"/>
  <c r="S8" i="11"/>
  <c r="Q8" i="11"/>
  <c r="P8" i="11"/>
  <c r="N8" i="11"/>
  <c r="M8" i="11"/>
  <c r="L8" i="11"/>
  <c r="I8" i="11"/>
  <c r="H8" i="11"/>
  <c r="G8" i="11"/>
  <c r="F8" i="11"/>
  <c r="C8" i="11"/>
  <c r="B8" i="11"/>
  <c r="DE7" i="11"/>
  <c r="DC7" i="11"/>
  <c r="CZ7" i="11"/>
  <c r="DB7" i="11" s="1"/>
  <c r="CY7" i="11"/>
  <c r="CW7" i="11"/>
  <c r="CT7" i="11"/>
  <c r="CV7" i="11" s="1"/>
  <c r="CS7" i="11"/>
  <c r="CP7" i="11"/>
  <c r="CM7" i="11"/>
  <c r="CO7" i="11" s="1"/>
  <c r="CL7" i="11"/>
  <c r="CE7" i="11"/>
  <c r="CG7" i="11" s="1"/>
  <c r="CD7" i="11"/>
  <c r="CA7" i="11"/>
  <c r="CC7" i="11" s="1"/>
  <c r="BZ7" i="11"/>
  <c r="BX7" i="11"/>
  <c r="BW7" i="11"/>
  <c r="BV7" i="11"/>
  <c r="BS7" i="11"/>
  <c r="BR7" i="11"/>
  <c r="BO7" i="11"/>
  <c r="BQ7" i="11" s="1"/>
  <c r="BN7" i="11"/>
  <c r="BL7" i="11"/>
  <c r="BM7" i="11" s="1"/>
  <c r="BK7" i="11"/>
  <c r="BJ7" i="11"/>
  <c r="BH7" i="11"/>
  <c r="BA7" i="11"/>
  <c r="BC7" i="11" s="1"/>
  <c r="AZ7" i="11"/>
  <c r="AY7" i="11"/>
  <c r="AX7" i="11"/>
  <c r="AW7" i="11"/>
  <c r="AV7" i="11"/>
  <c r="AS7" i="11"/>
  <c r="AU7" i="11" s="1"/>
  <c r="AR7" i="11"/>
  <c r="AQ7" i="11"/>
  <c r="AP7" i="11"/>
  <c r="AO7" i="11"/>
  <c r="AN7" i="11"/>
  <c r="AK7" i="11"/>
  <c r="AM7" i="11" s="1"/>
  <c r="AJ7" i="11"/>
  <c r="AF7" i="11"/>
  <c r="AH7" i="11" s="1"/>
  <c r="AE7" i="11"/>
  <c r="AD7" i="11"/>
  <c r="AB7" i="11"/>
  <c r="AA7" i="11"/>
  <c r="X7" i="11"/>
  <c r="Y8" i="11" s="1"/>
  <c r="U7" i="11"/>
  <c r="W7" i="11" s="1"/>
  <c r="T7" i="11"/>
  <c r="Q7" i="11"/>
  <c r="P7" i="11"/>
  <c r="S7" i="11" s="1"/>
  <c r="N7" i="11"/>
  <c r="M7" i="11"/>
  <c r="L7" i="11"/>
  <c r="I7" i="11"/>
  <c r="H7" i="11"/>
  <c r="G7" i="11"/>
  <c r="F7" i="11"/>
  <c r="C7" i="11"/>
  <c r="B7" i="11"/>
  <c r="DC6" i="11"/>
  <c r="DE6" i="11" s="1"/>
  <c r="CZ6" i="11"/>
  <c r="DB6" i="11" s="1"/>
  <c r="BA5" i="10" s="1"/>
  <c r="BC5" i="10" s="1"/>
  <c r="CX6" i="11"/>
  <c r="CW6" i="11"/>
  <c r="CY6" i="11" s="1"/>
  <c r="CT6" i="11"/>
  <c r="CV6" i="11" s="1"/>
  <c r="AU5" i="10" s="1"/>
  <c r="AW5" i="10" s="1"/>
  <c r="CR6" i="11"/>
  <c r="CP6" i="11"/>
  <c r="CS6" i="11" s="1"/>
  <c r="CM6" i="11"/>
  <c r="CO6" i="11" s="1"/>
  <c r="CL6" i="11"/>
  <c r="CG6" i="11"/>
  <c r="CE6" i="11"/>
  <c r="CD6" i="11"/>
  <c r="CA6" i="11"/>
  <c r="CC6" i="11" s="1"/>
  <c r="BZ6" i="11"/>
  <c r="BY6" i="11"/>
  <c r="BX6" i="11"/>
  <c r="BW6" i="11"/>
  <c r="BV6" i="11"/>
  <c r="BS6" i="11"/>
  <c r="BR6" i="11"/>
  <c r="BO6" i="11"/>
  <c r="BQ6" i="11" s="1"/>
  <c r="BN6" i="11"/>
  <c r="BM6" i="11"/>
  <c r="BL6" i="11"/>
  <c r="BK6" i="11"/>
  <c r="BI6" i="11"/>
  <c r="BH6" i="11"/>
  <c r="BJ6" i="11" s="1"/>
  <c r="BA6" i="11"/>
  <c r="BC6" i="11" s="1"/>
  <c r="AZ6" i="11"/>
  <c r="AY6" i="11"/>
  <c r="AX6" i="11"/>
  <c r="AW6" i="11"/>
  <c r="AV6" i="11"/>
  <c r="AU6" i="11"/>
  <c r="AS6" i="11"/>
  <c r="AR6" i="11"/>
  <c r="AQ6" i="11"/>
  <c r="AP6" i="11"/>
  <c r="AO6" i="11"/>
  <c r="AN6" i="11"/>
  <c r="AK6" i="11"/>
  <c r="AM6" i="11" s="1"/>
  <c r="AJ6" i="11"/>
  <c r="AF6" i="11"/>
  <c r="AH6" i="11" s="1"/>
  <c r="AE6" i="11"/>
  <c r="AD6" i="11"/>
  <c r="AC6" i="11"/>
  <c r="AB6" i="11"/>
  <c r="AA6" i="11"/>
  <c r="Y6" i="11"/>
  <c r="X6" i="11"/>
  <c r="Z6" i="11" s="1"/>
  <c r="W6" i="11"/>
  <c r="U6" i="11"/>
  <c r="T6" i="11"/>
  <c r="S6" i="11"/>
  <c r="Q6" i="11"/>
  <c r="P6" i="11"/>
  <c r="O6" i="11"/>
  <c r="N6" i="11"/>
  <c r="M6" i="11"/>
  <c r="L6" i="11"/>
  <c r="I6" i="11"/>
  <c r="H6" i="11"/>
  <c r="G6" i="11"/>
  <c r="F6" i="11"/>
  <c r="C6" i="11"/>
  <c r="B6" i="11"/>
  <c r="DC5" i="11"/>
  <c r="DD6" i="11" s="1"/>
  <c r="CZ5" i="11"/>
  <c r="DB5" i="11" s="1"/>
  <c r="CT5" i="11"/>
  <c r="CV5" i="11" s="1"/>
  <c r="CR5" i="11"/>
  <c r="CP5" i="11"/>
  <c r="CS5" i="11" s="1"/>
  <c r="CM5" i="11"/>
  <c r="CO5" i="11" s="1"/>
  <c r="CL5" i="11"/>
  <c r="CG5" i="11"/>
  <c r="CE5" i="11"/>
  <c r="CD5" i="11"/>
  <c r="CA5" i="11"/>
  <c r="CB9" i="11" s="1"/>
  <c r="BZ5" i="11"/>
  <c r="BY5" i="11"/>
  <c r="BX5" i="11"/>
  <c r="BY14" i="11" s="1"/>
  <c r="BW5" i="11"/>
  <c r="BV5" i="11"/>
  <c r="BU5" i="11"/>
  <c r="BS5" i="11"/>
  <c r="BR5" i="11"/>
  <c r="BO5" i="11"/>
  <c r="BP7" i="11" s="1"/>
  <c r="BN5" i="11"/>
  <c r="BM5" i="11"/>
  <c r="BL5" i="11"/>
  <c r="BM14" i="11" s="1"/>
  <c r="BK5" i="11"/>
  <c r="BI5" i="11"/>
  <c r="BH5" i="11"/>
  <c r="BJ5" i="11" s="1"/>
  <c r="BA5" i="11"/>
  <c r="BB9" i="11" s="1"/>
  <c r="AZ5" i="11"/>
  <c r="AY5" i="11"/>
  <c r="AX5" i="11"/>
  <c r="AW5" i="11"/>
  <c r="AV5" i="11"/>
  <c r="AU5" i="11"/>
  <c r="AS5" i="11"/>
  <c r="AR5" i="11"/>
  <c r="AQ5" i="11"/>
  <c r="AQ17" i="11" s="1"/>
  <c r="AP5" i="11"/>
  <c r="AP17" i="11" s="1"/>
  <c r="AO5" i="11"/>
  <c r="AO17" i="11" s="1"/>
  <c r="AS17" i="11" s="1"/>
  <c r="AN5" i="11"/>
  <c r="AN17" i="11" s="1"/>
  <c r="AR17" i="11" s="1"/>
  <c r="AK5" i="11"/>
  <c r="AL9" i="11" s="1"/>
  <c r="AJ5" i="11"/>
  <c r="AG5" i="11"/>
  <c r="AF5" i="11"/>
  <c r="AH5" i="11" s="1"/>
  <c r="AE5" i="11"/>
  <c r="AD5" i="11"/>
  <c r="AC5" i="11"/>
  <c r="AB5" i="11"/>
  <c r="AC14" i="11" s="1"/>
  <c r="AA5" i="11"/>
  <c r="Y5" i="11"/>
  <c r="X5" i="11"/>
  <c r="Z5" i="11" s="1"/>
  <c r="W5" i="11"/>
  <c r="U5" i="11"/>
  <c r="T5" i="11"/>
  <c r="S5" i="11"/>
  <c r="Q5" i="11"/>
  <c r="R9" i="11" s="1"/>
  <c r="P5" i="11"/>
  <c r="O5" i="11"/>
  <c r="N5" i="11"/>
  <c r="O14" i="11" s="1"/>
  <c r="M5" i="11"/>
  <c r="L5" i="11"/>
  <c r="L16" i="11" s="1"/>
  <c r="I5" i="11"/>
  <c r="H5" i="11"/>
  <c r="G5" i="11"/>
  <c r="G16" i="11" s="1"/>
  <c r="F5" i="11"/>
  <c r="F16" i="11" s="1"/>
  <c r="C5" i="11"/>
  <c r="C16" i="11" s="1"/>
  <c r="BS16" i="11" s="1"/>
  <c r="BU6" i="11" s="1"/>
  <c r="B5" i="11"/>
  <c r="B16" i="11" s="1"/>
  <c r="BR16" i="11" s="1"/>
  <c r="BN14" i="10"/>
  <c r="BC14" i="10"/>
  <c r="BA14" i="10"/>
  <c r="AU14" i="10"/>
  <c r="AW14" i="10" s="1"/>
  <c r="AO14" i="10"/>
  <c r="AI14" i="10"/>
  <c r="AK14" i="10" s="1"/>
  <c r="AC14" i="10"/>
  <c r="AE14" i="10" s="1"/>
  <c r="W14" i="10"/>
  <c r="T14" i="10"/>
  <c r="Q14" i="10"/>
  <c r="S14" i="10" s="1"/>
  <c r="N14" i="10"/>
  <c r="H14" i="10"/>
  <c r="J14" i="10" s="1"/>
  <c r="E14" i="10"/>
  <c r="G14" i="10" s="1"/>
  <c r="BG14" i="10" s="1"/>
  <c r="BN13" i="10"/>
  <c r="BD13" i="10"/>
  <c r="AX13" i="10"/>
  <c r="AZ13" i="10" s="1"/>
  <c r="AR13" i="10"/>
  <c r="AT13" i="10" s="1"/>
  <c r="Z13" i="10"/>
  <c r="N13" i="10"/>
  <c r="K13" i="10"/>
  <c r="E13" i="10"/>
  <c r="G13" i="10" s="1"/>
  <c r="BN12" i="10"/>
  <c r="BA12" i="10"/>
  <c r="BC12" i="10" s="1"/>
  <c r="AU12" i="10"/>
  <c r="AW12" i="10" s="1"/>
  <c r="AO12" i="10"/>
  <c r="AL12" i="10"/>
  <c r="AN12" i="10" s="1"/>
  <c r="AI12" i="10"/>
  <c r="AK12" i="10" s="1"/>
  <c r="AC12" i="10"/>
  <c r="AE12" i="10" s="1"/>
  <c r="W12" i="10"/>
  <c r="Y12" i="10" s="1"/>
  <c r="T12" i="10"/>
  <c r="V12" i="10" s="1"/>
  <c r="Q12" i="10"/>
  <c r="S12" i="10" s="1"/>
  <c r="N12" i="10"/>
  <c r="H12" i="10"/>
  <c r="J12" i="10" s="1"/>
  <c r="E12" i="10"/>
  <c r="G12" i="10" s="1"/>
  <c r="BN11" i="10"/>
  <c r="BD11" i="10"/>
  <c r="AX11" i="10"/>
  <c r="AZ11" i="10" s="1"/>
  <c r="AR11" i="10"/>
  <c r="AT11" i="10" s="1"/>
  <c r="Z11" i="10"/>
  <c r="N11" i="10"/>
  <c r="K11" i="10"/>
  <c r="E11" i="10"/>
  <c r="G11" i="10" s="1"/>
  <c r="BN10" i="10"/>
  <c r="BA10" i="10"/>
  <c r="BC10" i="10" s="1"/>
  <c r="AU10" i="10"/>
  <c r="AW10" i="10" s="1"/>
  <c r="AO10" i="10"/>
  <c r="AL10" i="10"/>
  <c r="AN10" i="10" s="1"/>
  <c r="AI10" i="10"/>
  <c r="AK10" i="10" s="1"/>
  <c r="AC10" i="10"/>
  <c r="AE10" i="10" s="1"/>
  <c r="W10" i="10"/>
  <c r="T10" i="10"/>
  <c r="Q10" i="10"/>
  <c r="S10" i="10" s="1"/>
  <c r="N10" i="10"/>
  <c r="H10" i="10"/>
  <c r="J10" i="10" s="1"/>
  <c r="E10" i="10"/>
  <c r="G10" i="10" s="1"/>
  <c r="BG10" i="10" s="1"/>
  <c r="BN9" i="10"/>
  <c r="BD9" i="10"/>
  <c r="AX9" i="10"/>
  <c r="AZ9" i="10" s="1"/>
  <c r="AR9" i="10"/>
  <c r="AT9" i="10" s="1"/>
  <c r="Z9" i="10"/>
  <c r="N9" i="10"/>
  <c r="K9" i="10"/>
  <c r="M9" i="10" s="1"/>
  <c r="E9" i="10"/>
  <c r="G9" i="10" s="1"/>
  <c r="BN8" i="10"/>
  <c r="BA8" i="10"/>
  <c r="BC8" i="10" s="1"/>
  <c r="AU8" i="10"/>
  <c r="AW8" i="10" s="1"/>
  <c r="AO8" i="10"/>
  <c r="AL8" i="10"/>
  <c r="AN8" i="10" s="1"/>
  <c r="AI8" i="10"/>
  <c r="AK8" i="10" s="1"/>
  <c r="AC8" i="10"/>
  <c r="AE8" i="10" s="1"/>
  <c r="W8" i="10"/>
  <c r="T8" i="10"/>
  <c r="Q8" i="10"/>
  <c r="S8" i="10" s="1"/>
  <c r="N8" i="10"/>
  <c r="K8" i="10"/>
  <c r="H8" i="10"/>
  <c r="J8" i="10" s="1"/>
  <c r="E8" i="10"/>
  <c r="G8" i="10" s="1"/>
  <c r="BG8" i="10" s="1"/>
  <c r="BN7" i="10"/>
  <c r="BD7" i="10"/>
  <c r="BA7" i="10"/>
  <c r="BC7" i="10" s="1"/>
  <c r="AX7" i="10"/>
  <c r="AZ7" i="10" s="1"/>
  <c r="AU7" i="10"/>
  <c r="AW7" i="10" s="1"/>
  <c r="AR7" i="10"/>
  <c r="AT7" i="10" s="1"/>
  <c r="AO7" i="10"/>
  <c r="AI7" i="10"/>
  <c r="AK7" i="10" s="1"/>
  <c r="AC7" i="10"/>
  <c r="AE7" i="10" s="1"/>
  <c r="Z7" i="10"/>
  <c r="W7" i="10"/>
  <c r="Q7" i="10"/>
  <c r="S7" i="10" s="1"/>
  <c r="N7" i="10"/>
  <c r="K7" i="10"/>
  <c r="E7" i="10"/>
  <c r="G7" i="10" s="1"/>
  <c r="BN6" i="10"/>
  <c r="BD6" i="10"/>
  <c r="BA6" i="10"/>
  <c r="BC6" i="10" s="1"/>
  <c r="AX6" i="10"/>
  <c r="AZ6" i="10" s="1"/>
  <c r="AU6" i="10"/>
  <c r="AW6" i="10" s="1"/>
  <c r="AR6" i="10"/>
  <c r="AT6" i="10" s="1"/>
  <c r="AO6" i="10"/>
  <c r="AL6" i="10"/>
  <c r="AN6" i="10" s="1"/>
  <c r="AI6" i="10"/>
  <c r="AK6" i="10" s="1"/>
  <c r="AC6" i="10"/>
  <c r="AE6" i="10" s="1"/>
  <c r="Z6" i="10"/>
  <c r="W6" i="10"/>
  <c r="T6" i="10"/>
  <c r="Q6" i="10"/>
  <c r="S6" i="10" s="1"/>
  <c r="N6" i="10"/>
  <c r="H6" i="10"/>
  <c r="J6" i="10" s="1"/>
  <c r="E6" i="10"/>
  <c r="G6" i="10" s="1"/>
  <c r="BG6" i="10" s="1"/>
  <c r="BN5" i="10"/>
  <c r="BD5" i="10"/>
  <c r="AX5" i="10"/>
  <c r="AZ5" i="10" s="1"/>
  <c r="AR5" i="10"/>
  <c r="AT5" i="10" s="1"/>
  <c r="AO5" i="10"/>
  <c r="AL5" i="10"/>
  <c r="AN5" i="10" s="1"/>
  <c r="AI5" i="10"/>
  <c r="AK5" i="10" s="1"/>
  <c r="AF5" i="10"/>
  <c r="AC5" i="10"/>
  <c r="AE5" i="10" s="1"/>
  <c r="Z5" i="10"/>
  <c r="W5" i="10"/>
  <c r="T5" i="10"/>
  <c r="Q5" i="10"/>
  <c r="S5" i="10" s="1"/>
  <c r="N5" i="10"/>
  <c r="K5" i="10"/>
  <c r="H5" i="10"/>
  <c r="J5" i="10" s="1"/>
  <c r="E5" i="10"/>
  <c r="G5" i="10" s="1"/>
  <c r="BG5" i="10" s="1"/>
  <c r="BN4" i="10"/>
  <c r="BA4" i="10"/>
  <c r="BC4" i="10" s="1"/>
  <c r="AU4" i="10"/>
  <c r="AW4" i="10" s="1"/>
  <c r="AR4" i="10"/>
  <c r="AT4" i="10" s="1"/>
  <c r="AO4" i="10"/>
  <c r="AL4" i="10"/>
  <c r="AN4" i="10" s="1"/>
  <c r="AF4" i="10"/>
  <c r="Z4" i="10"/>
  <c r="T4" i="10"/>
  <c r="N4" i="10"/>
  <c r="K4" i="10"/>
  <c r="H4" i="10"/>
  <c r="J4" i="10" s="1"/>
  <c r="E4" i="10"/>
  <c r="G4" i="10" s="1"/>
  <c r="E21" i="7"/>
  <c r="E19" i="7"/>
  <c r="E18" i="7"/>
  <c r="E17" i="7"/>
  <c r="E16" i="7"/>
  <c r="E15" i="7"/>
  <c r="E14" i="7"/>
  <c r="E13" i="7"/>
  <c r="E12" i="7"/>
  <c r="E10" i="7"/>
  <c r="E9" i="7"/>
  <c r="E8" i="7"/>
  <c r="E7" i="7"/>
  <c r="E6" i="7"/>
  <c r="EY18" i="6"/>
  <c r="FD15" i="6"/>
  <c r="FE15" i="6" s="1"/>
  <c r="FC15" i="6"/>
  <c r="EY15" i="6"/>
  <c r="EX15" i="6"/>
  <c r="EZ15" i="6" s="1"/>
  <c r="FA15" i="6" s="1"/>
  <c r="FE14" i="6"/>
  <c r="EZ14" i="6"/>
  <c r="FA14" i="6" s="1"/>
  <c r="FB14" i="6" s="1"/>
  <c r="FL14" i="6" s="1"/>
  <c r="EV14" i="6"/>
  <c r="EU14" i="6"/>
  <c r="EW14" i="6" s="1"/>
  <c r="ES14" i="6"/>
  <c r="ER14" i="6"/>
  <c r="ET14" i="6" s="1"/>
  <c r="EP14" i="6"/>
  <c r="EO14" i="6"/>
  <c r="EQ14" i="6" s="1"/>
  <c r="EM14" i="6"/>
  <c r="EL14" i="6"/>
  <c r="EN14" i="6" s="1"/>
  <c r="EJ14" i="6"/>
  <c r="EI14" i="6"/>
  <c r="EK14" i="6" s="1"/>
  <c r="EG14" i="6"/>
  <c r="EF14" i="6"/>
  <c r="EH14" i="6" s="1"/>
  <c r="ED14" i="6"/>
  <c r="EC14" i="6"/>
  <c r="EE14" i="6" s="1"/>
  <c r="DZ14" i="6"/>
  <c r="EB14" i="6" s="1"/>
  <c r="DX14" i="6"/>
  <c r="DW14" i="6"/>
  <c r="DY14" i="6" s="1"/>
  <c r="DV14" i="6"/>
  <c r="DQ14" i="6"/>
  <c r="DS14" i="6" s="1"/>
  <c r="DO14" i="6"/>
  <c r="DN14" i="6"/>
  <c r="DP14" i="6" s="1"/>
  <c r="DL14" i="6"/>
  <c r="DK14" i="6"/>
  <c r="DM14" i="6" s="1"/>
  <c r="DI14" i="6"/>
  <c r="DH14" i="6"/>
  <c r="DJ14" i="6" s="1"/>
  <c r="DF14" i="6"/>
  <c r="DE14" i="6"/>
  <c r="DG14" i="6" s="1"/>
  <c r="DC14" i="6"/>
  <c r="DB14" i="6"/>
  <c r="DD14" i="6" s="1"/>
  <c r="CZ14" i="6"/>
  <c r="CY14" i="6"/>
  <c r="DA14" i="6" s="1"/>
  <c r="CW14" i="6"/>
  <c r="CV14" i="6"/>
  <c r="CX14" i="6" s="1"/>
  <c r="CT14" i="6"/>
  <c r="CU14" i="6" s="1"/>
  <c r="CS14" i="6"/>
  <c r="CP14" i="6"/>
  <c r="CN14" i="6"/>
  <c r="CM14" i="6"/>
  <c r="CO14" i="6" s="1"/>
  <c r="CJ14" i="6"/>
  <c r="CL14" i="6" s="1"/>
  <c r="CG14" i="6"/>
  <c r="CI14" i="6" s="1"/>
  <c r="CE14" i="6"/>
  <c r="CD14" i="6"/>
  <c r="CF14" i="6" s="1"/>
  <c r="CA14" i="6"/>
  <c r="CC14" i="6" s="1"/>
  <c r="BZ14" i="6"/>
  <c r="BY14" i="6"/>
  <c r="BW14" i="6"/>
  <c r="BV14" i="6"/>
  <c r="BX14" i="6" s="1"/>
  <c r="BT14" i="6"/>
  <c r="BS14" i="6"/>
  <c r="BU14" i="6" s="1"/>
  <c r="BQ14" i="6"/>
  <c r="BP14" i="6"/>
  <c r="BR14" i="6" s="1"/>
  <c r="BN14" i="6"/>
  <c r="BM14" i="6"/>
  <c r="BO14" i="6" s="1"/>
  <c r="BK14" i="6"/>
  <c r="BJ14" i="6"/>
  <c r="BL14" i="6" s="1"/>
  <c r="BH14" i="6"/>
  <c r="BG14" i="6"/>
  <c r="BI14" i="6" s="1"/>
  <c r="BD14" i="6"/>
  <c r="BB14" i="6"/>
  <c r="BA14" i="6"/>
  <c r="BC14" i="6" s="1"/>
  <c r="AY14" i="6"/>
  <c r="AX14" i="6"/>
  <c r="AZ14" i="6" s="1"/>
  <c r="AV14" i="6"/>
  <c r="AU14" i="6"/>
  <c r="AW14" i="6" s="1"/>
  <c r="AS14" i="6"/>
  <c r="AR14" i="6"/>
  <c r="AT14" i="6" s="1"/>
  <c r="AL14" i="6"/>
  <c r="AN14" i="6" s="1"/>
  <c r="AI14" i="6"/>
  <c r="AK14" i="6" s="1"/>
  <c r="AF14" i="6"/>
  <c r="AH14" i="6" s="1"/>
  <c r="AE14" i="6"/>
  <c r="AC14" i="6"/>
  <c r="AA14" i="6"/>
  <c r="Z14" i="6"/>
  <c r="AB14" i="6" s="1"/>
  <c r="W14" i="6"/>
  <c r="Y14" i="6" s="1"/>
  <c r="U14" i="6"/>
  <c r="T14" i="6"/>
  <c r="V14" i="6" s="1"/>
  <c r="O14" i="6"/>
  <c r="N14" i="6"/>
  <c r="P14" i="6" s="1"/>
  <c r="K14" i="6"/>
  <c r="M14" i="6" s="1"/>
  <c r="H14" i="6"/>
  <c r="J14" i="6" s="1"/>
  <c r="F14" i="6"/>
  <c r="E14" i="6"/>
  <c r="G14" i="6" s="1"/>
  <c r="C14" i="6"/>
  <c r="B14" i="6"/>
  <c r="D14" i="6" s="1"/>
  <c r="FE13" i="6"/>
  <c r="FF13" i="6" s="1"/>
  <c r="FM13" i="6" s="1"/>
  <c r="FA13" i="6"/>
  <c r="FB13" i="6" s="1"/>
  <c r="FL13" i="6" s="1"/>
  <c r="EZ13" i="6"/>
  <c r="EV13" i="6"/>
  <c r="EU13" i="6"/>
  <c r="EW13" i="6" s="1"/>
  <c r="ES13" i="6"/>
  <c r="ER13" i="6"/>
  <c r="ET13" i="6" s="1"/>
  <c r="EP13" i="6"/>
  <c r="EO13" i="6"/>
  <c r="EQ13" i="6" s="1"/>
  <c r="EM13" i="6"/>
  <c r="EL13" i="6"/>
  <c r="EN13" i="6" s="1"/>
  <c r="EJ13" i="6"/>
  <c r="EI13" i="6"/>
  <c r="EK13" i="6" s="1"/>
  <c r="EG13" i="6"/>
  <c r="EF13" i="6"/>
  <c r="EH13" i="6" s="1"/>
  <c r="ED13" i="6"/>
  <c r="EC13" i="6"/>
  <c r="EE13" i="6" s="1"/>
  <c r="DZ13" i="6"/>
  <c r="EB13" i="6" s="1"/>
  <c r="DX13" i="6"/>
  <c r="DW13" i="6"/>
  <c r="DY13" i="6" s="1"/>
  <c r="DV13" i="6"/>
  <c r="DQ13" i="6"/>
  <c r="DS13" i="6" s="1"/>
  <c r="DO13" i="6"/>
  <c r="DN13" i="6"/>
  <c r="DP13" i="6" s="1"/>
  <c r="DL13" i="6"/>
  <c r="DK13" i="6"/>
  <c r="DM13" i="6" s="1"/>
  <c r="DI13" i="6"/>
  <c r="DH13" i="6"/>
  <c r="DJ13" i="6" s="1"/>
  <c r="DF13" i="6"/>
  <c r="DE13" i="6"/>
  <c r="DG13" i="6" s="1"/>
  <c r="DC13" i="6"/>
  <c r="DB13" i="6"/>
  <c r="DD13" i="6" s="1"/>
  <c r="CZ13" i="6"/>
  <c r="CY13" i="6"/>
  <c r="DA13" i="6" s="1"/>
  <c r="CW13" i="6"/>
  <c r="CV13" i="6"/>
  <c r="CX13" i="6" s="1"/>
  <c r="CT13" i="6"/>
  <c r="CS13" i="6"/>
  <c r="CU13" i="6" s="1"/>
  <c r="CP13" i="6"/>
  <c r="CN13" i="6"/>
  <c r="CM13" i="6"/>
  <c r="CO13" i="6" s="1"/>
  <c r="CJ13" i="6"/>
  <c r="CL13" i="6" s="1"/>
  <c r="CG13" i="6"/>
  <c r="CI13" i="6" s="1"/>
  <c r="CE13" i="6"/>
  <c r="CD13" i="6"/>
  <c r="CF13" i="6" s="1"/>
  <c r="CC13" i="6"/>
  <c r="CA13" i="6"/>
  <c r="BZ13" i="6"/>
  <c r="BY13" i="6"/>
  <c r="BW13" i="6"/>
  <c r="BT13" i="6"/>
  <c r="BS13" i="6"/>
  <c r="BU13" i="6" s="1"/>
  <c r="BQ13" i="6"/>
  <c r="BP13" i="6"/>
  <c r="BR13" i="6" s="1"/>
  <c r="BN13" i="6"/>
  <c r="BM13" i="6"/>
  <c r="BO13" i="6" s="1"/>
  <c r="BK13" i="6"/>
  <c r="BJ13" i="6"/>
  <c r="BL13" i="6" s="1"/>
  <c r="BH13" i="6"/>
  <c r="BG13" i="6"/>
  <c r="BI13" i="6" s="1"/>
  <c r="BB13" i="6"/>
  <c r="BA13" i="6"/>
  <c r="BC13" i="6" s="1"/>
  <c r="AY13" i="6"/>
  <c r="AX13" i="6"/>
  <c r="AZ13" i="6" s="1"/>
  <c r="AV13" i="6"/>
  <c r="AU13" i="6"/>
  <c r="AW13" i="6" s="1"/>
  <c r="AS13" i="6"/>
  <c r="AR13" i="6"/>
  <c r="AT13" i="6" s="1"/>
  <c r="AC13" i="6"/>
  <c r="AE13" i="6" s="1"/>
  <c r="AA13" i="6"/>
  <c r="Z13" i="6"/>
  <c r="AB13" i="6" s="1"/>
  <c r="Y13" i="6"/>
  <c r="W13" i="6"/>
  <c r="U13" i="6"/>
  <c r="T13" i="6"/>
  <c r="V13" i="6" s="1"/>
  <c r="O13" i="6"/>
  <c r="N13" i="6"/>
  <c r="P13" i="6" s="1"/>
  <c r="H13" i="6"/>
  <c r="J13" i="6" s="1"/>
  <c r="F13" i="6"/>
  <c r="E13" i="6"/>
  <c r="G13" i="6" s="1"/>
  <c r="C13" i="6"/>
  <c r="B13" i="6"/>
  <c r="D13" i="6" s="1"/>
  <c r="FE12" i="6"/>
  <c r="EZ12" i="6"/>
  <c r="FA12" i="6" s="1"/>
  <c r="FB12" i="6" s="1"/>
  <c r="FL12" i="6" s="1"/>
  <c r="EV12" i="6"/>
  <c r="EU12" i="6"/>
  <c r="EW12" i="6" s="1"/>
  <c r="ES12" i="6"/>
  <c r="ER12" i="6"/>
  <c r="ET12" i="6" s="1"/>
  <c r="EP12" i="6"/>
  <c r="EO12" i="6"/>
  <c r="EQ12" i="6" s="1"/>
  <c r="EM12" i="6"/>
  <c r="EL12" i="6"/>
  <c r="EN12" i="6" s="1"/>
  <c r="EJ12" i="6"/>
  <c r="EI12" i="6"/>
  <c r="EK12" i="6" s="1"/>
  <c r="EG12" i="6"/>
  <c r="EF12" i="6"/>
  <c r="EH12" i="6" s="1"/>
  <c r="ED12" i="6"/>
  <c r="EC12" i="6"/>
  <c r="EE12" i="6" s="1"/>
  <c r="DZ12" i="6"/>
  <c r="EB12" i="6" s="1"/>
  <c r="DX12" i="6"/>
  <c r="DW12" i="6"/>
  <c r="DY12" i="6" s="1"/>
  <c r="DV12" i="6"/>
  <c r="DQ12" i="6"/>
  <c r="DS12" i="6" s="1"/>
  <c r="DO12" i="6"/>
  <c r="DN12" i="6"/>
  <c r="DP12" i="6" s="1"/>
  <c r="DL12" i="6"/>
  <c r="DK12" i="6"/>
  <c r="DM12" i="6" s="1"/>
  <c r="DI12" i="6"/>
  <c r="DH12" i="6"/>
  <c r="DJ12" i="6" s="1"/>
  <c r="DF12" i="6"/>
  <c r="DE12" i="6"/>
  <c r="DG12" i="6" s="1"/>
  <c r="DC12" i="6"/>
  <c r="DB12" i="6"/>
  <c r="DD12" i="6" s="1"/>
  <c r="CZ12" i="6"/>
  <c r="CY12" i="6"/>
  <c r="DA12" i="6" s="1"/>
  <c r="CW12" i="6"/>
  <c r="CV12" i="6"/>
  <c r="CX12" i="6" s="1"/>
  <c r="CT12" i="6"/>
  <c r="CU12" i="6" s="1"/>
  <c r="CS12" i="6"/>
  <c r="CP12" i="6"/>
  <c r="CN12" i="6"/>
  <c r="CM12" i="6"/>
  <c r="CO12" i="6" s="1"/>
  <c r="CJ12" i="6"/>
  <c r="CL12" i="6" s="1"/>
  <c r="CG12" i="6"/>
  <c r="CI12" i="6" s="1"/>
  <c r="CE12" i="6"/>
  <c r="CD12" i="6"/>
  <c r="CF12" i="6" s="1"/>
  <c r="CA12" i="6"/>
  <c r="CC12" i="6" s="1"/>
  <c r="BZ12" i="6"/>
  <c r="BY12" i="6"/>
  <c r="BW12" i="6"/>
  <c r="BV12" i="6"/>
  <c r="BX12" i="6" s="1"/>
  <c r="BT12" i="6"/>
  <c r="BS12" i="6"/>
  <c r="BU12" i="6" s="1"/>
  <c r="BQ12" i="6"/>
  <c r="BP12" i="6"/>
  <c r="BR12" i="6" s="1"/>
  <c r="BN12" i="6"/>
  <c r="BM12" i="6"/>
  <c r="BO12" i="6" s="1"/>
  <c r="BK12" i="6"/>
  <c r="BJ12" i="6"/>
  <c r="BL12" i="6" s="1"/>
  <c r="BH12" i="6"/>
  <c r="BG12" i="6"/>
  <c r="BI12" i="6" s="1"/>
  <c r="BD12" i="6"/>
  <c r="BB12" i="6"/>
  <c r="BA12" i="6"/>
  <c r="BC12" i="6" s="1"/>
  <c r="AY12" i="6"/>
  <c r="AX12" i="6"/>
  <c r="AZ12" i="6" s="1"/>
  <c r="AV12" i="6"/>
  <c r="AU12" i="6"/>
  <c r="AW12" i="6" s="1"/>
  <c r="AS12" i="6"/>
  <c r="AR12" i="6"/>
  <c r="AT12" i="6" s="1"/>
  <c r="AL12" i="6"/>
  <c r="AN12" i="6" s="1"/>
  <c r="AI12" i="6"/>
  <c r="AK12" i="6" s="1"/>
  <c r="AF12" i="6"/>
  <c r="AH12" i="6" s="1"/>
  <c r="AE12" i="6"/>
  <c r="AC12" i="6"/>
  <c r="AA12" i="6"/>
  <c r="Z12" i="6"/>
  <c r="AB12" i="6" s="1"/>
  <c r="W12" i="6"/>
  <c r="Y12" i="6" s="1"/>
  <c r="U12" i="6"/>
  <c r="T12" i="6"/>
  <c r="V12" i="6" s="1"/>
  <c r="O12" i="6"/>
  <c r="N12" i="6"/>
  <c r="P12" i="6" s="1"/>
  <c r="K12" i="6"/>
  <c r="M12" i="6" s="1"/>
  <c r="H12" i="6"/>
  <c r="J12" i="6" s="1"/>
  <c r="F12" i="6"/>
  <c r="E12" i="6"/>
  <c r="G12" i="6" s="1"/>
  <c r="C12" i="6"/>
  <c r="B12" i="6"/>
  <c r="D12" i="6" s="1"/>
  <c r="FE11" i="6"/>
  <c r="FF11" i="6" s="1"/>
  <c r="FM11" i="6" s="1"/>
  <c r="FA11" i="6"/>
  <c r="FB11" i="6" s="1"/>
  <c r="FL11" i="6" s="1"/>
  <c r="EZ11" i="6"/>
  <c r="EV11" i="6"/>
  <c r="EU11" i="6"/>
  <c r="EW11" i="6" s="1"/>
  <c r="ES11" i="6"/>
  <c r="ER11" i="6"/>
  <c r="ET11" i="6" s="1"/>
  <c r="EP11" i="6"/>
  <c r="EO11" i="6"/>
  <c r="EQ11" i="6" s="1"/>
  <c r="EM11" i="6"/>
  <c r="EL11" i="6"/>
  <c r="EN11" i="6" s="1"/>
  <c r="EJ11" i="6"/>
  <c r="EI11" i="6"/>
  <c r="EK11" i="6" s="1"/>
  <c r="EG11" i="6"/>
  <c r="EF11" i="6"/>
  <c r="EH11" i="6" s="1"/>
  <c r="ED11" i="6"/>
  <c r="EC11" i="6"/>
  <c r="EE11" i="6" s="1"/>
  <c r="DZ11" i="6"/>
  <c r="EB11" i="6" s="1"/>
  <c r="DX11" i="6"/>
  <c r="DW11" i="6"/>
  <c r="DY11" i="6" s="1"/>
  <c r="DV11" i="6"/>
  <c r="DQ11" i="6"/>
  <c r="DS11" i="6" s="1"/>
  <c r="DO11" i="6"/>
  <c r="DN11" i="6"/>
  <c r="DP11" i="6" s="1"/>
  <c r="DL11" i="6"/>
  <c r="DK11" i="6"/>
  <c r="DM11" i="6" s="1"/>
  <c r="DI11" i="6"/>
  <c r="DH11" i="6"/>
  <c r="DJ11" i="6" s="1"/>
  <c r="DF11" i="6"/>
  <c r="DE11" i="6"/>
  <c r="DG11" i="6" s="1"/>
  <c r="DC11" i="6"/>
  <c r="DB11" i="6"/>
  <c r="DD11" i="6" s="1"/>
  <c r="CZ11" i="6"/>
  <c r="CY11" i="6"/>
  <c r="DA11" i="6" s="1"/>
  <c r="CW11" i="6"/>
  <c r="CV11" i="6"/>
  <c r="CX11" i="6" s="1"/>
  <c r="CT11" i="6"/>
  <c r="CS11" i="6"/>
  <c r="CU11" i="6" s="1"/>
  <c r="CP11" i="6"/>
  <c r="CN11" i="6"/>
  <c r="CM11" i="6"/>
  <c r="CO11" i="6" s="1"/>
  <c r="CJ11" i="6"/>
  <c r="CL11" i="6" s="1"/>
  <c r="CG11" i="6"/>
  <c r="CI11" i="6" s="1"/>
  <c r="CE11" i="6"/>
  <c r="CD11" i="6"/>
  <c r="CF11" i="6" s="1"/>
  <c r="CC11" i="6"/>
  <c r="CA11" i="6"/>
  <c r="BZ11" i="6"/>
  <c r="BY11" i="6"/>
  <c r="BW11" i="6"/>
  <c r="BT11" i="6"/>
  <c r="BS11" i="6"/>
  <c r="BU11" i="6" s="1"/>
  <c r="BQ11" i="6"/>
  <c r="BP11" i="6"/>
  <c r="BR11" i="6" s="1"/>
  <c r="BN11" i="6"/>
  <c r="BM11" i="6"/>
  <c r="BO11" i="6" s="1"/>
  <c r="BK11" i="6"/>
  <c r="BJ11" i="6"/>
  <c r="BL11" i="6" s="1"/>
  <c r="BH11" i="6"/>
  <c r="BG11" i="6"/>
  <c r="BI11" i="6" s="1"/>
  <c r="BB11" i="6"/>
  <c r="BA11" i="6"/>
  <c r="BC11" i="6" s="1"/>
  <c r="AY11" i="6"/>
  <c r="AX11" i="6"/>
  <c r="AZ11" i="6" s="1"/>
  <c r="AV11" i="6"/>
  <c r="AU11" i="6"/>
  <c r="AW11" i="6" s="1"/>
  <c r="AS11" i="6"/>
  <c r="AR11" i="6"/>
  <c r="AT11" i="6" s="1"/>
  <c r="AC11" i="6"/>
  <c r="AE11" i="6" s="1"/>
  <c r="AA11" i="6"/>
  <c r="Z11" i="6"/>
  <c r="AB11" i="6" s="1"/>
  <c r="Y11" i="6"/>
  <c r="W11" i="6"/>
  <c r="U11" i="6"/>
  <c r="T11" i="6"/>
  <c r="V11" i="6" s="1"/>
  <c r="O11" i="6"/>
  <c r="N11" i="6"/>
  <c r="P11" i="6" s="1"/>
  <c r="H11" i="6"/>
  <c r="J11" i="6" s="1"/>
  <c r="F11" i="6"/>
  <c r="E11" i="6"/>
  <c r="G11" i="6" s="1"/>
  <c r="C11" i="6"/>
  <c r="B11" i="6"/>
  <c r="D11" i="6" s="1"/>
  <c r="FE10" i="6"/>
  <c r="EZ10" i="6"/>
  <c r="FA10" i="6" s="1"/>
  <c r="FB10" i="6" s="1"/>
  <c r="FL10" i="6" s="1"/>
  <c r="EV10" i="6"/>
  <c r="EU10" i="6"/>
  <c r="EW10" i="6" s="1"/>
  <c r="ES10" i="6"/>
  <c r="ER10" i="6"/>
  <c r="ET10" i="6" s="1"/>
  <c r="EP10" i="6"/>
  <c r="EO10" i="6"/>
  <c r="EQ10" i="6" s="1"/>
  <c r="EM10" i="6"/>
  <c r="EL10" i="6"/>
  <c r="EN10" i="6" s="1"/>
  <c r="EJ10" i="6"/>
  <c r="EI10" i="6"/>
  <c r="EK10" i="6" s="1"/>
  <c r="EG10" i="6"/>
  <c r="EF10" i="6"/>
  <c r="EH10" i="6" s="1"/>
  <c r="ED10" i="6"/>
  <c r="EC10" i="6"/>
  <c r="EE10" i="6" s="1"/>
  <c r="DZ10" i="6"/>
  <c r="EB10" i="6" s="1"/>
  <c r="DX10" i="6"/>
  <c r="DW10" i="6"/>
  <c r="DY10" i="6" s="1"/>
  <c r="DV10" i="6"/>
  <c r="DQ10" i="6"/>
  <c r="DS10" i="6" s="1"/>
  <c r="DO10" i="6"/>
  <c r="DN10" i="6"/>
  <c r="DP10" i="6" s="1"/>
  <c r="DL10" i="6"/>
  <c r="DK10" i="6"/>
  <c r="DM10" i="6" s="1"/>
  <c r="DI10" i="6"/>
  <c r="DH10" i="6"/>
  <c r="DJ10" i="6" s="1"/>
  <c r="DF10" i="6"/>
  <c r="DE10" i="6"/>
  <c r="DG10" i="6" s="1"/>
  <c r="DC10" i="6"/>
  <c r="DB10" i="6"/>
  <c r="DD10" i="6" s="1"/>
  <c r="CZ10" i="6"/>
  <c r="CY10" i="6"/>
  <c r="DA10" i="6" s="1"/>
  <c r="CW10" i="6"/>
  <c r="CV10" i="6"/>
  <c r="CX10" i="6" s="1"/>
  <c r="CT10" i="6"/>
  <c r="CU10" i="6" s="1"/>
  <c r="CS10" i="6"/>
  <c r="CP10" i="6"/>
  <c r="CN10" i="6"/>
  <c r="CM10" i="6"/>
  <c r="CO10" i="6" s="1"/>
  <c r="CJ10" i="6"/>
  <c r="CL10" i="6" s="1"/>
  <c r="CG10" i="6"/>
  <c r="CI10" i="6" s="1"/>
  <c r="CE10" i="6"/>
  <c r="CD10" i="6"/>
  <c r="CF10" i="6" s="1"/>
  <c r="CA10" i="6"/>
  <c r="CC10" i="6" s="1"/>
  <c r="BZ10" i="6"/>
  <c r="BY10" i="6"/>
  <c r="BW10" i="6"/>
  <c r="BV10" i="6"/>
  <c r="BX10" i="6" s="1"/>
  <c r="BT10" i="6"/>
  <c r="BS10" i="6"/>
  <c r="BU10" i="6" s="1"/>
  <c r="BQ10" i="6"/>
  <c r="BP10" i="6"/>
  <c r="BR10" i="6" s="1"/>
  <c r="BN10" i="6"/>
  <c r="BM10" i="6"/>
  <c r="BO10" i="6" s="1"/>
  <c r="BK10" i="6"/>
  <c r="BJ10" i="6"/>
  <c r="BL10" i="6" s="1"/>
  <c r="BH10" i="6"/>
  <c r="BG10" i="6"/>
  <c r="BI10" i="6" s="1"/>
  <c r="BD10" i="6"/>
  <c r="BB10" i="6"/>
  <c r="BA10" i="6"/>
  <c r="BC10" i="6" s="1"/>
  <c r="AY10" i="6"/>
  <c r="AX10" i="6"/>
  <c r="AZ10" i="6" s="1"/>
  <c r="AV10" i="6"/>
  <c r="AU10" i="6"/>
  <c r="AW10" i="6" s="1"/>
  <c r="AS10" i="6"/>
  <c r="AR10" i="6"/>
  <c r="AT10" i="6" s="1"/>
  <c r="AL10" i="6"/>
  <c r="AN10" i="6" s="1"/>
  <c r="AI10" i="6"/>
  <c r="AK10" i="6" s="1"/>
  <c r="AF10" i="6"/>
  <c r="AH10" i="6" s="1"/>
  <c r="AE10" i="6"/>
  <c r="AC10" i="6"/>
  <c r="AA10" i="6"/>
  <c r="Z10" i="6"/>
  <c r="AB10" i="6" s="1"/>
  <c r="W10" i="6"/>
  <c r="Y10" i="6" s="1"/>
  <c r="U10" i="6"/>
  <c r="T10" i="6"/>
  <c r="V10" i="6" s="1"/>
  <c r="O10" i="6"/>
  <c r="N10" i="6"/>
  <c r="P10" i="6" s="1"/>
  <c r="K10" i="6"/>
  <c r="M10" i="6" s="1"/>
  <c r="H10" i="6"/>
  <c r="J10" i="6" s="1"/>
  <c r="F10" i="6"/>
  <c r="E10" i="6"/>
  <c r="G10" i="6" s="1"/>
  <c r="C10" i="6"/>
  <c r="B10" i="6"/>
  <c r="D10" i="6" s="1"/>
  <c r="FE9" i="6"/>
  <c r="FF9" i="6" s="1"/>
  <c r="FM9" i="6" s="1"/>
  <c r="FA9" i="6"/>
  <c r="FB9" i="6" s="1"/>
  <c r="FL9" i="6" s="1"/>
  <c r="EZ9" i="6"/>
  <c r="EV9" i="6"/>
  <c r="EU9" i="6"/>
  <c r="EW9" i="6" s="1"/>
  <c r="ES9" i="6"/>
  <c r="ER9" i="6"/>
  <c r="ET9" i="6" s="1"/>
  <c r="EP9" i="6"/>
  <c r="EO9" i="6"/>
  <c r="EQ9" i="6" s="1"/>
  <c r="EM9" i="6"/>
  <c r="EL9" i="6"/>
  <c r="EN9" i="6" s="1"/>
  <c r="EJ9" i="6"/>
  <c r="EI9" i="6"/>
  <c r="EK9" i="6" s="1"/>
  <c r="EG9" i="6"/>
  <c r="EF9" i="6"/>
  <c r="EH9" i="6" s="1"/>
  <c r="ED9" i="6"/>
  <c r="EC9" i="6"/>
  <c r="EE9" i="6" s="1"/>
  <c r="DZ9" i="6"/>
  <c r="EB9" i="6" s="1"/>
  <c r="DX9" i="6"/>
  <c r="DW9" i="6"/>
  <c r="DY9" i="6" s="1"/>
  <c r="DV9" i="6"/>
  <c r="DQ9" i="6"/>
  <c r="DS9" i="6" s="1"/>
  <c r="DO9" i="6"/>
  <c r="DN9" i="6"/>
  <c r="DP9" i="6" s="1"/>
  <c r="DL9" i="6"/>
  <c r="DK9" i="6"/>
  <c r="DM9" i="6" s="1"/>
  <c r="DI9" i="6"/>
  <c r="DH9" i="6"/>
  <c r="DJ9" i="6" s="1"/>
  <c r="DF9" i="6"/>
  <c r="DE9" i="6"/>
  <c r="DG9" i="6" s="1"/>
  <c r="DC9" i="6"/>
  <c r="DB9" i="6"/>
  <c r="DD9" i="6" s="1"/>
  <c r="CZ9" i="6"/>
  <c r="CY9" i="6"/>
  <c r="DA9" i="6" s="1"/>
  <c r="CW9" i="6"/>
  <c r="CV9" i="6"/>
  <c r="CX9" i="6" s="1"/>
  <c r="CT9" i="6"/>
  <c r="CS9" i="6"/>
  <c r="CU9" i="6" s="1"/>
  <c r="CP9" i="6"/>
  <c r="CN9" i="6"/>
  <c r="CM9" i="6"/>
  <c r="CO9" i="6" s="1"/>
  <c r="CJ9" i="6"/>
  <c r="CL9" i="6" s="1"/>
  <c r="CG9" i="6"/>
  <c r="CI9" i="6" s="1"/>
  <c r="CE9" i="6"/>
  <c r="CD9" i="6"/>
  <c r="CF9" i="6" s="1"/>
  <c r="CC9" i="6"/>
  <c r="CA9" i="6"/>
  <c r="BZ9" i="6"/>
  <c r="BY9" i="6"/>
  <c r="BW9" i="6"/>
  <c r="BT9" i="6"/>
  <c r="BS9" i="6"/>
  <c r="BU9" i="6" s="1"/>
  <c r="BQ9" i="6"/>
  <c r="BP9" i="6"/>
  <c r="BR9" i="6" s="1"/>
  <c r="BN9" i="6"/>
  <c r="BM9" i="6"/>
  <c r="BO9" i="6" s="1"/>
  <c r="BK9" i="6"/>
  <c r="BJ9" i="6"/>
  <c r="BL9" i="6" s="1"/>
  <c r="BH9" i="6"/>
  <c r="BG9" i="6"/>
  <c r="BI9" i="6" s="1"/>
  <c r="BB9" i="6"/>
  <c r="BA9" i="6"/>
  <c r="BC9" i="6" s="1"/>
  <c r="AY9" i="6"/>
  <c r="AX9" i="6"/>
  <c r="AZ9" i="6" s="1"/>
  <c r="AV9" i="6"/>
  <c r="AU9" i="6"/>
  <c r="AW9" i="6" s="1"/>
  <c r="AS9" i="6"/>
  <c r="AR9" i="6"/>
  <c r="AT9" i="6" s="1"/>
  <c r="AC9" i="6"/>
  <c r="AE9" i="6" s="1"/>
  <c r="AA9" i="6"/>
  <c r="Z9" i="6"/>
  <c r="AB9" i="6" s="1"/>
  <c r="Y9" i="6"/>
  <c r="W9" i="6"/>
  <c r="U9" i="6"/>
  <c r="T9" i="6"/>
  <c r="V9" i="6" s="1"/>
  <c r="O9" i="6"/>
  <c r="N9" i="6"/>
  <c r="P9" i="6" s="1"/>
  <c r="H9" i="6"/>
  <c r="J9" i="6" s="1"/>
  <c r="F9" i="6"/>
  <c r="E9" i="6"/>
  <c r="G9" i="6" s="1"/>
  <c r="C9" i="6"/>
  <c r="B9" i="6"/>
  <c r="D9" i="6" s="1"/>
  <c r="FE8" i="6"/>
  <c r="EZ8" i="6"/>
  <c r="FA8" i="6" s="1"/>
  <c r="FB8" i="6" s="1"/>
  <c r="FL8" i="6" s="1"/>
  <c r="EV8" i="6"/>
  <c r="EU8" i="6"/>
  <c r="EW8" i="6" s="1"/>
  <c r="ES8" i="6"/>
  <c r="ER8" i="6"/>
  <c r="ET8" i="6" s="1"/>
  <c r="EP8" i="6"/>
  <c r="EO8" i="6"/>
  <c r="EQ8" i="6" s="1"/>
  <c r="EM8" i="6"/>
  <c r="EL8" i="6"/>
  <c r="EN8" i="6" s="1"/>
  <c r="EJ8" i="6"/>
  <c r="EI8" i="6"/>
  <c r="EK8" i="6" s="1"/>
  <c r="EG8" i="6"/>
  <c r="EF8" i="6"/>
  <c r="EH8" i="6" s="1"/>
  <c r="ED8" i="6"/>
  <c r="EC8" i="6"/>
  <c r="EE8" i="6" s="1"/>
  <c r="DZ8" i="6"/>
  <c r="EB8" i="6" s="1"/>
  <c r="DX8" i="6"/>
  <c r="DW8" i="6"/>
  <c r="DY8" i="6" s="1"/>
  <c r="DV8" i="6"/>
  <c r="DQ8" i="6"/>
  <c r="DS8" i="6" s="1"/>
  <c r="DO8" i="6"/>
  <c r="DN8" i="6"/>
  <c r="DP8" i="6" s="1"/>
  <c r="DL8" i="6"/>
  <c r="DK8" i="6"/>
  <c r="DM8" i="6" s="1"/>
  <c r="DI8" i="6"/>
  <c r="DH8" i="6"/>
  <c r="DJ8" i="6" s="1"/>
  <c r="DF8" i="6"/>
  <c r="DE8" i="6"/>
  <c r="DG8" i="6" s="1"/>
  <c r="DC8" i="6"/>
  <c r="DB8" i="6"/>
  <c r="DD8" i="6" s="1"/>
  <c r="CZ8" i="6"/>
  <c r="CY8" i="6"/>
  <c r="DA8" i="6" s="1"/>
  <c r="CW8" i="6"/>
  <c r="CV8" i="6"/>
  <c r="CX8" i="6" s="1"/>
  <c r="CT8" i="6"/>
  <c r="CU8" i="6" s="1"/>
  <c r="CS8" i="6"/>
  <c r="CP8" i="6"/>
  <c r="CN8" i="6"/>
  <c r="CM8" i="6"/>
  <c r="CO8" i="6" s="1"/>
  <c r="CJ8" i="6"/>
  <c r="CL8" i="6" s="1"/>
  <c r="CG8" i="6"/>
  <c r="CI8" i="6" s="1"/>
  <c r="CE8" i="6"/>
  <c r="CD8" i="6"/>
  <c r="CF8" i="6" s="1"/>
  <c r="CA8" i="6"/>
  <c r="CC8" i="6" s="1"/>
  <c r="BZ8" i="6"/>
  <c r="BY8" i="6"/>
  <c r="BW8" i="6"/>
  <c r="BV8" i="6"/>
  <c r="BX8" i="6" s="1"/>
  <c r="BT8" i="6"/>
  <c r="BS8" i="6"/>
  <c r="BU8" i="6" s="1"/>
  <c r="BQ8" i="6"/>
  <c r="BP8" i="6"/>
  <c r="BR8" i="6" s="1"/>
  <c r="BN8" i="6"/>
  <c r="BM8" i="6"/>
  <c r="BO8" i="6" s="1"/>
  <c r="BK8" i="6"/>
  <c r="BJ8" i="6"/>
  <c r="BL8" i="6" s="1"/>
  <c r="BH8" i="6"/>
  <c r="BG8" i="6"/>
  <c r="BI8" i="6" s="1"/>
  <c r="BD8" i="6"/>
  <c r="BB8" i="6"/>
  <c r="BA8" i="6"/>
  <c r="BC8" i="6" s="1"/>
  <c r="AY8" i="6"/>
  <c r="AX8" i="6"/>
  <c r="AZ8" i="6" s="1"/>
  <c r="AV8" i="6"/>
  <c r="AU8" i="6"/>
  <c r="AW8" i="6" s="1"/>
  <c r="AS8" i="6"/>
  <c r="AR8" i="6"/>
  <c r="AT8" i="6" s="1"/>
  <c r="AL8" i="6"/>
  <c r="AN8" i="6" s="1"/>
  <c r="AI8" i="6"/>
  <c r="AK8" i="6" s="1"/>
  <c r="AF8" i="6"/>
  <c r="AH8" i="6" s="1"/>
  <c r="AC8" i="6"/>
  <c r="AE8" i="6" s="1"/>
  <c r="AA8" i="6"/>
  <c r="Z8" i="6"/>
  <c r="AB8" i="6" s="1"/>
  <c r="W8" i="6"/>
  <c r="Y8" i="6" s="1"/>
  <c r="U8" i="6"/>
  <c r="T8" i="6"/>
  <c r="V8" i="6" s="1"/>
  <c r="O8" i="6"/>
  <c r="N8" i="6"/>
  <c r="P8" i="6" s="1"/>
  <c r="K8" i="6"/>
  <c r="M8" i="6" s="1"/>
  <c r="H8" i="6"/>
  <c r="J8" i="6" s="1"/>
  <c r="F8" i="6"/>
  <c r="E8" i="6"/>
  <c r="G8" i="6" s="1"/>
  <c r="C8" i="6"/>
  <c r="B8" i="6"/>
  <c r="D8" i="6" s="1"/>
  <c r="FE7" i="6"/>
  <c r="FF7" i="6" s="1"/>
  <c r="FM7" i="6" s="1"/>
  <c r="EZ7" i="6"/>
  <c r="FA7" i="6" s="1"/>
  <c r="FB7" i="6" s="1"/>
  <c r="FL7" i="6" s="1"/>
  <c r="EV7" i="6"/>
  <c r="EU7" i="6"/>
  <c r="EW7" i="6" s="1"/>
  <c r="ES7" i="6"/>
  <c r="ER7" i="6"/>
  <c r="ET7" i="6" s="1"/>
  <c r="EP7" i="6"/>
  <c r="EO7" i="6"/>
  <c r="EQ7" i="6" s="1"/>
  <c r="EM7" i="6"/>
  <c r="EL7" i="6"/>
  <c r="EN7" i="6" s="1"/>
  <c r="EJ7" i="6"/>
  <c r="EI7" i="6"/>
  <c r="EK7" i="6" s="1"/>
  <c r="EG7" i="6"/>
  <c r="EF7" i="6"/>
  <c r="EH7" i="6" s="1"/>
  <c r="ED7" i="6"/>
  <c r="EC7" i="6"/>
  <c r="EE7" i="6" s="1"/>
  <c r="DZ7" i="6"/>
  <c r="EB7" i="6" s="1"/>
  <c r="DX7" i="6"/>
  <c r="DW7" i="6"/>
  <c r="DY7" i="6" s="1"/>
  <c r="DV7" i="6"/>
  <c r="DQ7" i="6"/>
  <c r="DS7" i="6" s="1"/>
  <c r="DO7" i="6"/>
  <c r="DN7" i="6"/>
  <c r="DP7" i="6" s="1"/>
  <c r="DL7" i="6"/>
  <c r="DK7" i="6"/>
  <c r="DM7" i="6" s="1"/>
  <c r="DI7" i="6"/>
  <c r="DH7" i="6"/>
  <c r="DJ7" i="6" s="1"/>
  <c r="DF7" i="6"/>
  <c r="DE7" i="6"/>
  <c r="DG7" i="6" s="1"/>
  <c r="DC7" i="6"/>
  <c r="DB7" i="6"/>
  <c r="DD7" i="6" s="1"/>
  <c r="CZ7" i="6"/>
  <c r="CY7" i="6"/>
  <c r="DA7" i="6" s="1"/>
  <c r="CW7" i="6"/>
  <c r="CV7" i="6"/>
  <c r="CX7" i="6" s="1"/>
  <c r="CT7" i="6"/>
  <c r="CU7" i="6" s="1"/>
  <c r="CS7" i="6"/>
  <c r="CP7" i="6"/>
  <c r="CN7" i="6"/>
  <c r="CM7" i="6"/>
  <c r="CO7" i="6" s="1"/>
  <c r="CJ7" i="6"/>
  <c r="CL7" i="6" s="1"/>
  <c r="CG7" i="6"/>
  <c r="CI7" i="6" s="1"/>
  <c r="CE7" i="6"/>
  <c r="CD7" i="6"/>
  <c r="CF7" i="6" s="1"/>
  <c r="CA7" i="6"/>
  <c r="CC7" i="6" s="1"/>
  <c r="BZ7" i="6"/>
  <c r="BY7" i="6"/>
  <c r="BW7" i="6"/>
  <c r="BV7" i="6"/>
  <c r="BX7" i="6" s="1"/>
  <c r="BT7" i="6"/>
  <c r="BS7" i="6"/>
  <c r="BU7" i="6" s="1"/>
  <c r="BQ7" i="6"/>
  <c r="BP7" i="6"/>
  <c r="BR7" i="6" s="1"/>
  <c r="BN7" i="6"/>
  <c r="BM7" i="6"/>
  <c r="BO7" i="6" s="1"/>
  <c r="BK7" i="6"/>
  <c r="BJ7" i="6"/>
  <c r="BL7" i="6" s="1"/>
  <c r="BH7" i="6"/>
  <c r="BG7" i="6"/>
  <c r="BI7" i="6" s="1"/>
  <c r="BD7" i="6"/>
  <c r="BB7" i="6"/>
  <c r="BA7" i="6"/>
  <c r="BC7" i="6" s="1"/>
  <c r="AY7" i="6"/>
  <c r="AX7" i="6"/>
  <c r="AZ7" i="6" s="1"/>
  <c r="AV7" i="6"/>
  <c r="AU7" i="6"/>
  <c r="AW7" i="6" s="1"/>
  <c r="AS7" i="6"/>
  <c r="AR7" i="6"/>
  <c r="AT7" i="6" s="1"/>
  <c r="AO7" i="6"/>
  <c r="AL7" i="6"/>
  <c r="AN7" i="6" s="1"/>
  <c r="AI7" i="6"/>
  <c r="AK7" i="6" s="1"/>
  <c r="AF7" i="6"/>
  <c r="AH7" i="6" s="1"/>
  <c r="AE7" i="6"/>
  <c r="AC7" i="6"/>
  <c r="AA7" i="6"/>
  <c r="Z7" i="6"/>
  <c r="AB7" i="6" s="1"/>
  <c r="W7" i="6"/>
  <c r="Y7" i="6" s="1"/>
  <c r="U7" i="6"/>
  <c r="T7" i="6"/>
  <c r="V7" i="6" s="1"/>
  <c r="O7" i="6"/>
  <c r="N7" i="6"/>
  <c r="P7" i="6" s="1"/>
  <c r="K7" i="6"/>
  <c r="M7" i="6" s="1"/>
  <c r="H7" i="6"/>
  <c r="J7" i="6" s="1"/>
  <c r="F7" i="6"/>
  <c r="E7" i="6"/>
  <c r="G7" i="6" s="1"/>
  <c r="C7" i="6"/>
  <c r="B7" i="6"/>
  <c r="D7" i="6" s="1"/>
  <c r="FE6" i="6"/>
  <c r="FF6" i="6" s="1"/>
  <c r="FM6" i="6" s="1"/>
  <c r="FA6" i="6"/>
  <c r="FB6" i="6" s="1"/>
  <c r="FL6" i="6" s="1"/>
  <c r="EZ6" i="6"/>
  <c r="EV6" i="6"/>
  <c r="EU6" i="6"/>
  <c r="EW6" i="6" s="1"/>
  <c r="ES6" i="6"/>
  <c r="ER6" i="6"/>
  <c r="ET6" i="6" s="1"/>
  <c r="EP6" i="6"/>
  <c r="EO6" i="6"/>
  <c r="EQ6" i="6" s="1"/>
  <c r="EM6" i="6"/>
  <c r="EL6" i="6"/>
  <c r="EN6" i="6" s="1"/>
  <c r="EJ6" i="6"/>
  <c r="EI6" i="6"/>
  <c r="EK6" i="6" s="1"/>
  <c r="EG6" i="6"/>
  <c r="EF6" i="6"/>
  <c r="EH6" i="6" s="1"/>
  <c r="ED6" i="6"/>
  <c r="EC6" i="6"/>
  <c r="EE6" i="6" s="1"/>
  <c r="DZ6" i="6"/>
  <c r="EB6" i="6" s="1"/>
  <c r="DX6" i="6"/>
  <c r="DW6" i="6"/>
  <c r="DY6" i="6" s="1"/>
  <c r="DV6" i="6"/>
  <c r="DQ6" i="6"/>
  <c r="DS6" i="6" s="1"/>
  <c r="DO6" i="6"/>
  <c r="DN6" i="6"/>
  <c r="DP6" i="6" s="1"/>
  <c r="DL6" i="6"/>
  <c r="DK6" i="6"/>
  <c r="DM6" i="6" s="1"/>
  <c r="DI6" i="6"/>
  <c r="DH6" i="6"/>
  <c r="DJ6" i="6" s="1"/>
  <c r="DF6" i="6"/>
  <c r="DE6" i="6"/>
  <c r="DG6" i="6" s="1"/>
  <c r="DC6" i="6"/>
  <c r="DB6" i="6"/>
  <c r="DD6" i="6" s="1"/>
  <c r="CZ6" i="6"/>
  <c r="CY6" i="6"/>
  <c r="DA6" i="6" s="1"/>
  <c r="CW6" i="6"/>
  <c r="CV6" i="6"/>
  <c r="CX6" i="6" s="1"/>
  <c r="CT6" i="6"/>
  <c r="CS6" i="6"/>
  <c r="CU6" i="6" s="1"/>
  <c r="CP6" i="6"/>
  <c r="CN6" i="6"/>
  <c r="CM6" i="6"/>
  <c r="CO6" i="6" s="1"/>
  <c r="CJ6" i="6"/>
  <c r="CL6" i="6" s="1"/>
  <c r="CG6" i="6"/>
  <c r="CI6" i="6" s="1"/>
  <c r="CE6" i="6"/>
  <c r="CD6" i="6"/>
  <c r="CF6" i="6" s="1"/>
  <c r="CC6" i="6"/>
  <c r="CA6" i="6"/>
  <c r="BZ6" i="6"/>
  <c r="BY6" i="6"/>
  <c r="BW6" i="6"/>
  <c r="BV6" i="6"/>
  <c r="BX6" i="6" s="1"/>
  <c r="BT6" i="6"/>
  <c r="BS6" i="6"/>
  <c r="BU6" i="6" s="1"/>
  <c r="BQ6" i="6"/>
  <c r="BP6" i="6"/>
  <c r="BR6" i="6" s="1"/>
  <c r="BN6" i="6"/>
  <c r="BM6" i="6"/>
  <c r="BO6" i="6" s="1"/>
  <c r="BK6" i="6"/>
  <c r="BJ6" i="6"/>
  <c r="BL6" i="6" s="1"/>
  <c r="BH6" i="6"/>
  <c r="BG6" i="6"/>
  <c r="BI6" i="6" s="1"/>
  <c r="BD6" i="6"/>
  <c r="BB6" i="6"/>
  <c r="BA6" i="6"/>
  <c r="BC6" i="6" s="1"/>
  <c r="AY6" i="6"/>
  <c r="AX6" i="6"/>
  <c r="AZ6" i="6" s="1"/>
  <c r="AV6" i="6"/>
  <c r="AU6" i="6"/>
  <c r="AW6" i="6" s="1"/>
  <c r="AS6" i="6"/>
  <c r="AR6" i="6"/>
  <c r="AT6" i="6" s="1"/>
  <c r="AL6" i="6"/>
  <c r="AN6" i="6" s="1"/>
  <c r="AI6" i="6"/>
  <c r="AK6" i="6" s="1"/>
  <c r="AF6" i="6"/>
  <c r="AH6" i="6" s="1"/>
  <c r="AC6" i="6"/>
  <c r="AE6" i="6" s="1"/>
  <c r="AA6" i="6"/>
  <c r="Z6" i="6"/>
  <c r="AB6" i="6" s="1"/>
  <c r="Y6" i="6"/>
  <c r="W6" i="6"/>
  <c r="U6" i="6"/>
  <c r="T6" i="6"/>
  <c r="V6" i="6" s="1"/>
  <c r="O6" i="6"/>
  <c r="N6" i="6"/>
  <c r="P6" i="6" s="1"/>
  <c r="K6" i="6"/>
  <c r="M6" i="6" s="1"/>
  <c r="H6" i="6"/>
  <c r="J6" i="6" s="1"/>
  <c r="F6" i="6"/>
  <c r="E6" i="6"/>
  <c r="G6" i="6" s="1"/>
  <c r="C6" i="6"/>
  <c r="B6" i="6"/>
  <c r="D6" i="6" s="1"/>
  <c r="FE5" i="6"/>
  <c r="EZ5" i="6"/>
  <c r="FA5" i="6" s="1"/>
  <c r="FB5" i="6" s="1"/>
  <c r="FL5" i="6" s="1"/>
  <c r="EV5" i="6"/>
  <c r="EU5" i="6"/>
  <c r="EW5" i="6" s="1"/>
  <c r="ES5" i="6"/>
  <c r="ER5" i="6"/>
  <c r="ET5" i="6" s="1"/>
  <c r="EP5" i="6"/>
  <c r="EO5" i="6"/>
  <c r="EQ5" i="6" s="1"/>
  <c r="EM5" i="6"/>
  <c r="EL5" i="6"/>
  <c r="EN5" i="6" s="1"/>
  <c r="EJ5" i="6"/>
  <c r="EI5" i="6"/>
  <c r="EK5" i="6" s="1"/>
  <c r="EG5" i="6"/>
  <c r="EF5" i="6"/>
  <c r="EH5" i="6" s="1"/>
  <c r="ED5" i="6"/>
  <c r="EC5" i="6"/>
  <c r="EE5" i="6" s="1"/>
  <c r="DZ5" i="6"/>
  <c r="EB5" i="6" s="1"/>
  <c r="DX5" i="6"/>
  <c r="DW5" i="6"/>
  <c r="DY5" i="6" s="1"/>
  <c r="DV5" i="6"/>
  <c r="DQ5" i="6"/>
  <c r="DS5" i="6" s="1"/>
  <c r="DO5" i="6"/>
  <c r="DN5" i="6"/>
  <c r="DP5" i="6" s="1"/>
  <c r="DL5" i="6"/>
  <c r="DK5" i="6"/>
  <c r="DM5" i="6" s="1"/>
  <c r="DI5" i="6"/>
  <c r="DH5" i="6"/>
  <c r="DJ5" i="6" s="1"/>
  <c r="DF5" i="6"/>
  <c r="DE5" i="6"/>
  <c r="DG5" i="6" s="1"/>
  <c r="DC5" i="6"/>
  <c r="DB5" i="6"/>
  <c r="DD5" i="6" s="1"/>
  <c r="CZ5" i="6"/>
  <c r="CY5" i="6"/>
  <c r="DA5" i="6" s="1"/>
  <c r="CW5" i="6"/>
  <c r="CV5" i="6"/>
  <c r="CX5" i="6" s="1"/>
  <c r="CT5" i="6"/>
  <c r="CU5" i="6" s="1"/>
  <c r="CS5" i="6"/>
  <c r="CP5" i="6"/>
  <c r="CN5" i="6"/>
  <c r="CM5" i="6"/>
  <c r="CO5" i="6" s="1"/>
  <c r="CJ5" i="6"/>
  <c r="CL5" i="6" s="1"/>
  <c r="CG5" i="6"/>
  <c r="CI5" i="6" s="1"/>
  <c r="CE5" i="6"/>
  <c r="CD5" i="6"/>
  <c r="CF5" i="6" s="1"/>
  <c r="CA5" i="6"/>
  <c r="CC5" i="6" s="1"/>
  <c r="BZ5" i="6"/>
  <c r="BY5" i="6"/>
  <c r="BW5" i="6"/>
  <c r="BV5" i="6"/>
  <c r="BX5" i="6" s="1"/>
  <c r="BT5" i="6"/>
  <c r="BS5" i="6"/>
  <c r="BU5" i="6" s="1"/>
  <c r="BQ5" i="6"/>
  <c r="BP5" i="6"/>
  <c r="BR5" i="6" s="1"/>
  <c r="BN5" i="6"/>
  <c r="BM5" i="6"/>
  <c r="BO5" i="6" s="1"/>
  <c r="BK5" i="6"/>
  <c r="BJ5" i="6"/>
  <c r="BL5" i="6" s="1"/>
  <c r="BH5" i="6"/>
  <c r="BG5" i="6"/>
  <c r="BI5" i="6" s="1"/>
  <c r="BD5" i="6"/>
  <c r="BB5" i="6"/>
  <c r="BA5" i="6"/>
  <c r="BC5" i="6" s="1"/>
  <c r="AY5" i="6"/>
  <c r="AX5" i="6"/>
  <c r="AZ5" i="6" s="1"/>
  <c r="AV5" i="6"/>
  <c r="AU5" i="6"/>
  <c r="AW5" i="6" s="1"/>
  <c r="AS5" i="6"/>
  <c r="AR5" i="6"/>
  <c r="AT5" i="6" s="1"/>
  <c r="AO5" i="6"/>
  <c r="AL5" i="6"/>
  <c r="AN5" i="6" s="1"/>
  <c r="AI5" i="6"/>
  <c r="AK5" i="6" s="1"/>
  <c r="AF5" i="6"/>
  <c r="AH5" i="6" s="1"/>
  <c r="AE5" i="6"/>
  <c r="AC5" i="6"/>
  <c r="AA5" i="6"/>
  <c r="Z5" i="6"/>
  <c r="AB5" i="6" s="1"/>
  <c r="W5" i="6"/>
  <c r="Y5" i="6" s="1"/>
  <c r="U5" i="6"/>
  <c r="T5" i="6"/>
  <c r="V5" i="6" s="1"/>
  <c r="O5" i="6"/>
  <c r="N5" i="6"/>
  <c r="P5" i="6" s="1"/>
  <c r="K5" i="6"/>
  <c r="M5" i="6" s="1"/>
  <c r="H5" i="6"/>
  <c r="J5" i="6" s="1"/>
  <c r="F5" i="6"/>
  <c r="E5" i="6"/>
  <c r="G5" i="6" s="1"/>
  <c r="C5" i="6"/>
  <c r="B5" i="6"/>
  <c r="D5" i="6" s="1"/>
  <c r="FE4" i="6"/>
  <c r="FF4" i="6" s="1"/>
  <c r="FM4" i="6" s="1"/>
  <c r="FA4" i="6"/>
  <c r="FB4" i="6" s="1"/>
  <c r="FL4" i="6" s="1"/>
  <c r="EZ4" i="6"/>
  <c r="EV4" i="6"/>
  <c r="EU4" i="6"/>
  <c r="EW4" i="6" s="1"/>
  <c r="ES4" i="6"/>
  <c r="ER4" i="6"/>
  <c r="ET4" i="6" s="1"/>
  <c r="EP4" i="6"/>
  <c r="EO4" i="6"/>
  <c r="EQ4" i="6" s="1"/>
  <c r="EM4" i="6"/>
  <c r="EL4" i="6"/>
  <c r="EN4" i="6" s="1"/>
  <c r="EJ4" i="6"/>
  <c r="EI4" i="6"/>
  <c r="EK4" i="6" s="1"/>
  <c r="EG4" i="6"/>
  <c r="EF4" i="6"/>
  <c r="EH4" i="6" s="1"/>
  <c r="ED4" i="6"/>
  <c r="EC4" i="6"/>
  <c r="EE4" i="6" s="1"/>
  <c r="EA4" i="6"/>
  <c r="DZ4" i="6"/>
  <c r="EB4" i="6" s="1"/>
  <c r="DX4" i="6"/>
  <c r="DW4" i="6"/>
  <c r="DY4" i="6" s="1"/>
  <c r="DV4" i="6"/>
  <c r="DQ4" i="6"/>
  <c r="DS4" i="6" s="1"/>
  <c r="DO4" i="6"/>
  <c r="DN4" i="6"/>
  <c r="DP4" i="6" s="1"/>
  <c r="DL4" i="6"/>
  <c r="DK4" i="6"/>
  <c r="DM4" i="6" s="1"/>
  <c r="DI4" i="6"/>
  <c r="DH4" i="6"/>
  <c r="DJ4" i="6" s="1"/>
  <c r="DF4" i="6"/>
  <c r="DE4" i="6"/>
  <c r="DG4" i="6" s="1"/>
  <c r="DC4" i="6"/>
  <c r="DB4" i="6"/>
  <c r="DD4" i="6" s="1"/>
  <c r="CZ4" i="6"/>
  <c r="CY4" i="6"/>
  <c r="DA4" i="6" s="1"/>
  <c r="CW4" i="6"/>
  <c r="CV4" i="6"/>
  <c r="CX4" i="6" s="1"/>
  <c r="CT4" i="6"/>
  <c r="CS4" i="6"/>
  <c r="CU4" i="6" s="1"/>
  <c r="CP4" i="6"/>
  <c r="CN4" i="6"/>
  <c r="CM4" i="6"/>
  <c r="CO4" i="6" s="1"/>
  <c r="CJ4" i="6"/>
  <c r="CL4" i="6" s="1"/>
  <c r="CG4" i="6"/>
  <c r="CI4" i="6" s="1"/>
  <c r="CE4" i="6"/>
  <c r="CD4" i="6"/>
  <c r="CF4" i="6" s="1"/>
  <c r="CC4" i="6"/>
  <c r="CA4" i="6"/>
  <c r="BZ4" i="6"/>
  <c r="BY4" i="6"/>
  <c r="BW4" i="6"/>
  <c r="BV4" i="6"/>
  <c r="BX4" i="6" s="1"/>
  <c r="BT4" i="6"/>
  <c r="BS4" i="6"/>
  <c r="BU4" i="6" s="1"/>
  <c r="BQ4" i="6"/>
  <c r="BP4" i="6"/>
  <c r="BR4" i="6" s="1"/>
  <c r="BN4" i="6"/>
  <c r="BM4" i="6"/>
  <c r="BO4" i="6" s="1"/>
  <c r="BK4" i="6"/>
  <c r="BJ4" i="6"/>
  <c r="BL4" i="6" s="1"/>
  <c r="BH4" i="6"/>
  <c r="BG4" i="6"/>
  <c r="BI4" i="6" s="1"/>
  <c r="BD4" i="6"/>
  <c r="BB4" i="6"/>
  <c r="BA4" i="6"/>
  <c r="BC4" i="6" s="1"/>
  <c r="AY4" i="6"/>
  <c r="AX4" i="6"/>
  <c r="AZ4" i="6" s="1"/>
  <c r="AV4" i="6"/>
  <c r="AU4" i="6"/>
  <c r="AW4" i="6" s="1"/>
  <c r="AS4" i="6"/>
  <c r="AR4" i="6"/>
  <c r="AT4" i="6" s="1"/>
  <c r="AC4" i="6"/>
  <c r="AE4" i="6" s="1"/>
  <c r="AA4" i="6"/>
  <c r="Z4" i="6"/>
  <c r="AB4" i="6" s="1"/>
  <c r="Y4" i="6"/>
  <c r="W4" i="6"/>
  <c r="U4" i="6"/>
  <c r="T4" i="6"/>
  <c r="V4" i="6" s="1"/>
  <c r="O4" i="6"/>
  <c r="N4" i="6"/>
  <c r="P4" i="6" s="1"/>
  <c r="K4" i="6"/>
  <c r="M4" i="6" s="1"/>
  <c r="H4" i="6"/>
  <c r="J4" i="6" s="1"/>
  <c r="F4" i="6"/>
  <c r="E4" i="6"/>
  <c r="G4" i="6" s="1"/>
  <c r="C4" i="6"/>
  <c r="B4" i="6"/>
  <c r="D4" i="6" s="1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AU24" i="5"/>
  <c r="AU23" i="5"/>
  <c r="AU22" i="5"/>
  <c r="AU21" i="5"/>
  <c r="AU20" i="5"/>
  <c r="AU19" i="5"/>
  <c r="AU18" i="5"/>
  <c r="AU17" i="5"/>
  <c r="AU16" i="5"/>
  <c r="AU15" i="5"/>
  <c r="AU14" i="5"/>
  <c r="AU13" i="5"/>
  <c r="AU12" i="5"/>
  <c r="AU11" i="5"/>
  <c r="AU10" i="5"/>
  <c r="AU9" i="5"/>
  <c r="AU8" i="5"/>
  <c r="AU7" i="5"/>
  <c r="AU6" i="5"/>
  <c r="AU5" i="5"/>
  <c r="AU4" i="5"/>
  <c r="AU25" i="5" s="1"/>
  <c r="ET18" i="4"/>
  <c r="EY15" i="4"/>
  <c r="EZ15" i="4" s="1"/>
  <c r="EX15" i="4"/>
  <c r="ET15" i="4"/>
  <c r="ES15" i="4"/>
  <c r="EU15" i="4" s="1"/>
  <c r="EZ14" i="4"/>
  <c r="EU14" i="4"/>
  <c r="EV14" i="4" s="1"/>
  <c r="EQ14" i="4"/>
  <c r="EP14" i="4"/>
  <c r="ER14" i="4" s="1"/>
  <c r="EN14" i="4"/>
  <c r="EM14" i="4"/>
  <c r="EO14" i="4" s="1"/>
  <c r="EK14" i="4"/>
  <c r="EJ14" i="4"/>
  <c r="EL14" i="4" s="1"/>
  <c r="EH14" i="4"/>
  <c r="EG14" i="4"/>
  <c r="EI14" i="4" s="1"/>
  <c r="EE14" i="4"/>
  <c r="ED14" i="4"/>
  <c r="EF14" i="4" s="1"/>
  <c r="EB14" i="4"/>
  <c r="EA14" i="4"/>
  <c r="EC14" i="4" s="1"/>
  <c r="DY14" i="4"/>
  <c r="DX14" i="4"/>
  <c r="DZ14" i="4" s="1"/>
  <c r="DU14" i="4"/>
  <c r="DW14" i="4" s="1"/>
  <c r="DS14" i="4"/>
  <c r="DR14" i="4"/>
  <c r="DT14" i="4" s="1"/>
  <c r="DO14" i="4"/>
  <c r="DQ14" i="4" s="1"/>
  <c r="DM14" i="4"/>
  <c r="DL14" i="4"/>
  <c r="DN14" i="4" s="1"/>
  <c r="DJ14" i="4"/>
  <c r="DI14" i="4"/>
  <c r="DK14" i="4" s="1"/>
  <c r="DG14" i="4"/>
  <c r="DF14" i="4"/>
  <c r="DH14" i="4" s="1"/>
  <c r="DD14" i="4"/>
  <c r="DC14" i="4"/>
  <c r="DE14" i="4" s="1"/>
  <c r="DA14" i="4"/>
  <c r="CZ14" i="4"/>
  <c r="DB14" i="4" s="1"/>
  <c r="CX14" i="4"/>
  <c r="CW14" i="4"/>
  <c r="CY14" i="4" s="1"/>
  <c r="CU14" i="4"/>
  <c r="CT14" i="4"/>
  <c r="CV14" i="4" s="1"/>
  <c r="CR14" i="4"/>
  <c r="CQ14" i="4"/>
  <c r="CS14" i="4" s="1"/>
  <c r="CN14" i="4"/>
  <c r="CL14" i="4"/>
  <c r="CK14" i="4"/>
  <c r="CM14" i="4" s="1"/>
  <c r="CH14" i="4"/>
  <c r="CJ14" i="4" s="1"/>
  <c r="CE14" i="4"/>
  <c r="CG14" i="4" s="1"/>
  <c r="CC14" i="4"/>
  <c r="CB14" i="4"/>
  <c r="CD14" i="4" s="1"/>
  <c r="BZ14" i="4"/>
  <c r="BY14" i="4"/>
  <c r="CA14" i="4" s="1"/>
  <c r="BW14" i="4"/>
  <c r="BV14" i="4"/>
  <c r="BX14" i="4" s="1"/>
  <c r="BT14" i="4"/>
  <c r="BS14" i="4"/>
  <c r="BU14" i="4" s="1"/>
  <c r="BQ14" i="4"/>
  <c r="BP14" i="4"/>
  <c r="BR14" i="4" s="1"/>
  <c r="BN14" i="4"/>
  <c r="BM14" i="4"/>
  <c r="BO14" i="4" s="1"/>
  <c r="BK14" i="4"/>
  <c r="BJ14" i="4"/>
  <c r="BL14" i="4" s="1"/>
  <c r="BH14" i="4"/>
  <c r="BG14" i="4"/>
  <c r="BI14" i="4" s="1"/>
  <c r="BD14" i="4"/>
  <c r="BB14" i="4"/>
  <c r="BA14" i="4"/>
  <c r="BC14" i="4" s="1"/>
  <c r="AY14" i="4"/>
  <c r="AX14" i="4"/>
  <c r="AZ14" i="4" s="1"/>
  <c r="AV14" i="4"/>
  <c r="AU14" i="4"/>
  <c r="AW14" i="4" s="1"/>
  <c r="AS14" i="4"/>
  <c r="AR14" i="4"/>
  <c r="AT14" i="4" s="1"/>
  <c r="AL14" i="4"/>
  <c r="AN14" i="4" s="1"/>
  <c r="AI14" i="4"/>
  <c r="AK14" i="4" s="1"/>
  <c r="AF14" i="4"/>
  <c r="AH14" i="4" s="1"/>
  <c r="AD14" i="4"/>
  <c r="AC14" i="4"/>
  <c r="AE14" i="4" s="1"/>
  <c r="AA14" i="4"/>
  <c r="Z14" i="4"/>
  <c r="AB14" i="4" s="1"/>
  <c r="X14" i="4"/>
  <c r="W14" i="4"/>
  <c r="Y14" i="4" s="1"/>
  <c r="U14" i="4"/>
  <c r="T14" i="4"/>
  <c r="V14" i="4" s="1"/>
  <c r="O14" i="4"/>
  <c r="N14" i="4"/>
  <c r="P14" i="4" s="1"/>
  <c r="K14" i="4"/>
  <c r="M14" i="4" s="1"/>
  <c r="H14" i="4"/>
  <c r="J14" i="4" s="1"/>
  <c r="F14" i="4"/>
  <c r="E14" i="4"/>
  <c r="G14" i="4" s="1"/>
  <c r="C14" i="4"/>
  <c r="B14" i="4"/>
  <c r="D14" i="4" s="1"/>
  <c r="EZ13" i="4"/>
  <c r="EU13" i="4"/>
  <c r="EV13" i="4" s="1"/>
  <c r="EQ13" i="4"/>
  <c r="EP13" i="4"/>
  <c r="ER13" i="4" s="1"/>
  <c r="EN13" i="4"/>
  <c r="EM13" i="4"/>
  <c r="EO13" i="4" s="1"/>
  <c r="EK13" i="4"/>
  <c r="EJ13" i="4"/>
  <c r="EL13" i="4" s="1"/>
  <c r="EH13" i="4"/>
  <c r="EG13" i="4"/>
  <c r="EI13" i="4" s="1"/>
  <c r="EE13" i="4"/>
  <c r="ED13" i="4"/>
  <c r="EF13" i="4" s="1"/>
  <c r="EB13" i="4"/>
  <c r="EA13" i="4"/>
  <c r="EC13" i="4" s="1"/>
  <c r="DY13" i="4"/>
  <c r="DX13" i="4"/>
  <c r="DZ13" i="4" s="1"/>
  <c r="DU13" i="4"/>
  <c r="DW13" i="4" s="1"/>
  <c r="DS13" i="4"/>
  <c r="DR13" i="4"/>
  <c r="DT13" i="4" s="1"/>
  <c r="DO13" i="4"/>
  <c r="DQ13" i="4" s="1"/>
  <c r="DM13" i="4"/>
  <c r="DL13" i="4"/>
  <c r="DN13" i="4" s="1"/>
  <c r="DJ13" i="4"/>
  <c r="DI13" i="4"/>
  <c r="DK13" i="4" s="1"/>
  <c r="DG13" i="4"/>
  <c r="DF13" i="4"/>
  <c r="DH13" i="4" s="1"/>
  <c r="DD13" i="4"/>
  <c r="DC13" i="4"/>
  <c r="DE13" i="4" s="1"/>
  <c r="DA13" i="4"/>
  <c r="CZ13" i="4"/>
  <c r="DB13" i="4" s="1"/>
  <c r="CX13" i="4"/>
  <c r="CW13" i="4"/>
  <c r="CY13" i="4" s="1"/>
  <c r="CU13" i="4"/>
  <c r="CT13" i="4"/>
  <c r="CV13" i="4" s="1"/>
  <c r="CR13" i="4"/>
  <c r="CQ13" i="4"/>
  <c r="CS13" i="4" s="1"/>
  <c r="CN13" i="4"/>
  <c r="CL13" i="4"/>
  <c r="CK13" i="4"/>
  <c r="CM13" i="4" s="1"/>
  <c r="CH13" i="4"/>
  <c r="CJ13" i="4" s="1"/>
  <c r="CE13" i="4"/>
  <c r="CG13" i="4" s="1"/>
  <c r="CC13" i="4"/>
  <c r="CB13" i="4"/>
  <c r="CD13" i="4" s="1"/>
  <c r="BZ13" i="4"/>
  <c r="BY13" i="4"/>
  <c r="CA13" i="4" s="1"/>
  <c r="BW13" i="4"/>
  <c r="BT13" i="4"/>
  <c r="BS13" i="4"/>
  <c r="BU13" i="4" s="1"/>
  <c r="BQ13" i="4"/>
  <c r="BP13" i="4"/>
  <c r="BR13" i="4" s="1"/>
  <c r="BN13" i="4"/>
  <c r="BM13" i="4"/>
  <c r="BO13" i="4" s="1"/>
  <c r="BK13" i="4"/>
  <c r="BJ13" i="4"/>
  <c r="BL13" i="4" s="1"/>
  <c r="BH13" i="4"/>
  <c r="BG13" i="4"/>
  <c r="BI13" i="4" s="1"/>
  <c r="BB13" i="4"/>
  <c r="BA13" i="4"/>
  <c r="BC13" i="4" s="1"/>
  <c r="AY13" i="4"/>
  <c r="AX13" i="4"/>
  <c r="AZ13" i="4" s="1"/>
  <c r="AV13" i="4"/>
  <c r="AU13" i="4"/>
  <c r="AW13" i="4" s="1"/>
  <c r="AS13" i="4"/>
  <c r="AR13" i="4"/>
  <c r="AT13" i="4" s="1"/>
  <c r="AD13" i="4"/>
  <c r="AC13" i="4"/>
  <c r="AE13" i="4" s="1"/>
  <c r="AA13" i="4"/>
  <c r="Z13" i="4"/>
  <c r="AB13" i="4" s="1"/>
  <c r="X13" i="4"/>
  <c r="W13" i="4"/>
  <c r="Y13" i="4" s="1"/>
  <c r="U13" i="4"/>
  <c r="T13" i="4"/>
  <c r="V13" i="4" s="1"/>
  <c r="O13" i="4"/>
  <c r="N13" i="4"/>
  <c r="P13" i="4" s="1"/>
  <c r="H13" i="4"/>
  <c r="J13" i="4" s="1"/>
  <c r="F13" i="4"/>
  <c r="E13" i="4"/>
  <c r="G13" i="4" s="1"/>
  <c r="C13" i="4"/>
  <c r="B13" i="4"/>
  <c r="D13" i="4" s="1"/>
  <c r="EZ12" i="4"/>
  <c r="EU12" i="4"/>
  <c r="EV12" i="4" s="1"/>
  <c r="EQ12" i="4"/>
  <c r="EP12" i="4"/>
  <c r="ER12" i="4" s="1"/>
  <c r="EN12" i="4"/>
  <c r="EM12" i="4"/>
  <c r="EO12" i="4" s="1"/>
  <c r="EK12" i="4"/>
  <c r="EJ12" i="4"/>
  <c r="EL12" i="4" s="1"/>
  <c r="EH12" i="4"/>
  <c r="EG12" i="4"/>
  <c r="EI12" i="4" s="1"/>
  <c r="EE12" i="4"/>
  <c r="ED12" i="4"/>
  <c r="EF12" i="4" s="1"/>
  <c r="EB12" i="4"/>
  <c r="EA12" i="4"/>
  <c r="EC12" i="4" s="1"/>
  <c r="DY12" i="4"/>
  <c r="DX12" i="4"/>
  <c r="DZ12" i="4" s="1"/>
  <c r="DU12" i="4"/>
  <c r="DW12" i="4" s="1"/>
  <c r="DS12" i="4"/>
  <c r="DR12" i="4"/>
  <c r="DT12" i="4" s="1"/>
  <c r="DO12" i="4"/>
  <c r="DQ12" i="4" s="1"/>
  <c r="DM12" i="4"/>
  <c r="DL12" i="4"/>
  <c r="DN12" i="4" s="1"/>
  <c r="DJ12" i="4"/>
  <c r="DI12" i="4"/>
  <c r="DK12" i="4" s="1"/>
  <c r="DG12" i="4"/>
  <c r="DF12" i="4"/>
  <c r="DH12" i="4" s="1"/>
  <c r="DD12" i="4"/>
  <c r="DC12" i="4"/>
  <c r="DE12" i="4" s="1"/>
  <c r="DA12" i="4"/>
  <c r="CZ12" i="4"/>
  <c r="DB12" i="4" s="1"/>
  <c r="CX12" i="4"/>
  <c r="CW12" i="4"/>
  <c r="CY12" i="4" s="1"/>
  <c r="CU12" i="4"/>
  <c r="CT12" i="4"/>
  <c r="CV12" i="4" s="1"/>
  <c r="CR12" i="4"/>
  <c r="CQ12" i="4"/>
  <c r="CS12" i="4" s="1"/>
  <c r="CN12" i="4"/>
  <c r="CL12" i="4"/>
  <c r="CK12" i="4"/>
  <c r="CM12" i="4" s="1"/>
  <c r="CH12" i="4"/>
  <c r="CJ12" i="4" s="1"/>
  <c r="CE12" i="4"/>
  <c r="CG12" i="4" s="1"/>
  <c r="CC12" i="4"/>
  <c r="CB12" i="4"/>
  <c r="CD12" i="4" s="1"/>
  <c r="BZ12" i="4"/>
  <c r="BY12" i="4"/>
  <c r="CA12" i="4" s="1"/>
  <c r="BW12" i="4"/>
  <c r="BV12" i="4"/>
  <c r="BX12" i="4" s="1"/>
  <c r="BT12" i="4"/>
  <c r="BS12" i="4"/>
  <c r="BU12" i="4" s="1"/>
  <c r="BQ12" i="4"/>
  <c r="BP12" i="4"/>
  <c r="BR12" i="4" s="1"/>
  <c r="BN12" i="4"/>
  <c r="BM12" i="4"/>
  <c r="BO12" i="4" s="1"/>
  <c r="BK12" i="4"/>
  <c r="BJ12" i="4"/>
  <c r="BL12" i="4" s="1"/>
  <c r="BH12" i="4"/>
  <c r="BG12" i="4"/>
  <c r="BI12" i="4" s="1"/>
  <c r="BD12" i="4"/>
  <c r="BB12" i="4"/>
  <c r="BA12" i="4"/>
  <c r="BC12" i="4" s="1"/>
  <c r="AY12" i="4"/>
  <c r="AX12" i="4"/>
  <c r="AZ12" i="4" s="1"/>
  <c r="AV12" i="4"/>
  <c r="AU12" i="4"/>
  <c r="AW12" i="4" s="1"/>
  <c r="AS12" i="4"/>
  <c r="AR12" i="4"/>
  <c r="AT12" i="4" s="1"/>
  <c r="AL12" i="4"/>
  <c r="AN12" i="4" s="1"/>
  <c r="AI12" i="4"/>
  <c r="AK12" i="4" s="1"/>
  <c r="AF12" i="4"/>
  <c r="AH12" i="4" s="1"/>
  <c r="AD12" i="4"/>
  <c r="AC12" i="4"/>
  <c r="AE12" i="4" s="1"/>
  <c r="AA12" i="4"/>
  <c r="Z12" i="4"/>
  <c r="AB12" i="4" s="1"/>
  <c r="X12" i="4"/>
  <c r="W12" i="4"/>
  <c r="Y12" i="4" s="1"/>
  <c r="U12" i="4"/>
  <c r="T12" i="4"/>
  <c r="V12" i="4" s="1"/>
  <c r="O12" i="4"/>
  <c r="N12" i="4"/>
  <c r="P12" i="4" s="1"/>
  <c r="K12" i="4"/>
  <c r="M12" i="4" s="1"/>
  <c r="H12" i="4"/>
  <c r="J12" i="4" s="1"/>
  <c r="F12" i="4"/>
  <c r="E12" i="4"/>
  <c r="G12" i="4" s="1"/>
  <c r="C12" i="4"/>
  <c r="B12" i="4"/>
  <c r="D12" i="4" s="1"/>
  <c r="EZ11" i="4"/>
  <c r="EU11" i="4"/>
  <c r="EV11" i="4" s="1"/>
  <c r="EQ11" i="4"/>
  <c r="EP11" i="4"/>
  <c r="ER11" i="4" s="1"/>
  <c r="EN11" i="4"/>
  <c r="EM11" i="4"/>
  <c r="EO11" i="4" s="1"/>
  <c r="EK11" i="4"/>
  <c r="EJ11" i="4"/>
  <c r="EL11" i="4" s="1"/>
  <c r="EH11" i="4"/>
  <c r="EG11" i="4"/>
  <c r="EI11" i="4" s="1"/>
  <c r="EE11" i="4"/>
  <c r="ED11" i="4"/>
  <c r="EF11" i="4" s="1"/>
  <c r="EB11" i="4"/>
  <c r="EA11" i="4"/>
  <c r="EC11" i="4" s="1"/>
  <c r="DY11" i="4"/>
  <c r="DX11" i="4"/>
  <c r="DZ11" i="4" s="1"/>
  <c r="DU11" i="4"/>
  <c r="DW11" i="4" s="1"/>
  <c r="DS11" i="4"/>
  <c r="DR11" i="4"/>
  <c r="DT11" i="4" s="1"/>
  <c r="DO11" i="4"/>
  <c r="DQ11" i="4" s="1"/>
  <c r="DM11" i="4"/>
  <c r="DL11" i="4"/>
  <c r="DN11" i="4" s="1"/>
  <c r="DJ11" i="4"/>
  <c r="DI11" i="4"/>
  <c r="DK11" i="4" s="1"/>
  <c r="DG11" i="4"/>
  <c r="DF11" i="4"/>
  <c r="DH11" i="4" s="1"/>
  <c r="DD11" i="4"/>
  <c r="DC11" i="4"/>
  <c r="DE11" i="4" s="1"/>
  <c r="DA11" i="4"/>
  <c r="CZ11" i="4"/>
  <c r="DB11" i="4" s="1"/>
  <c r="CX11" i="4"/>
  <c r="CW11" i="4"/>
  <c r="CY11" i="4" s="1"/>
  <c r="CU11" i="4"/>
  <c r="CT11" i="4"/>
  <c r="CV11" i="4" s="1"/>
  <c r="CR11" i="4"/>
  <c r="CS11" i="4" s="1"/>
  <c r="CQ11" i="4"/>
  <c r="CN11" i="4"/>
  <c r="CL11" i="4"/>
  <c r="CK11" i="4"/>
  <c r="CM11" i="4" s="1"/>
  <c r="CH11" i="4"/>
  <c r="CJ11" i="4" s="1"/>
  <c r="CE11" i="4"/>
  <c r="CG11" i="4" s="1"/>
  <c r="CC11" i="4"/>
  <c r="CB11" i="4"/>
  <c r="CD11" i="4" s="1"/>
  <c r="BZ11" i="4"/>
  <c r="BY11" i="4"/>
  <c r="CA11" i="4" s="1"/>
  <c r="BW11" i="4"/>
  <c r="BT11" i="4"/>
  <c r="BS11" i="4"/>
  <c r="BU11" i="4" s="1"/>
  <c r="BQ11" i="4"/>
  <c r="BP11" i="4"/>
  <c r="BR11" i="4" s="1"/>
  <c r="BN11" i="4"/>
  <c r="BM11" i="4"/>
  <c r="BO11" i="4" s="1"/>
  <c r="BK11" i="4"/>
  <c r="BJ11" i="4"/>
  <c r="BL11" i="4" s="1"/>
  <c r="BH11" i="4"/>
  <c r="BG11" i="4"/>
  <c r="BI11" i="4" s="1"/>
  <c r="BB11" i="4"/>
  <c r="BA11" i="4"/>
  <c r="BC11" i="4" s="1"/>
  <c r="AY11" i="4"/>
  <c r="AX11" i="4"/>
  <c r="AZ11" i="4" s="1"/>
  <c r="AV11" i="4"/>
  <c r="AU11" i="4"/>
  <c r="AW11" i="4" s="1"/>
  <c r="AS11" i="4"/>
  <c r="AR11" i="4"/>
  <c r="AT11" i="4" s="1"/>
  <c r="AD11" i="4"/>
  <c r="AC11" i="4"/>
  <c r="AE11" i="4" s="1"/>
  <c r="AA11" i="4"/>
  <c r="Z11" i="4"/>
  <c r="AB11" i="4" s="1"/>
  <c r="X11" i="4"/>
  <c r="W11" i="4"/>
  <c r="Y11" i="4" s="1"/>
  <c r="U11" i="4"/>
  <c r="T11" i="4"/>
  <c r="V11" i="4" s="1"/>
  <c r="O11" i="4"/>
  <c r="N11" i="4"/>
  <c r="P11" i="4" s="1"/>
  <c r="H11" i="4"/>
  <c r="J11" i="4" s="1"/>
  <c r="F11" i="4"/>
  <c r="E11" i="4"/>
  <c r="G11" i="4" s="1"/>
  <c r="C11" i="4"/>
  <c r="B11" i="4"/>
  <c r="D11" i="4" s="1"/>
  <c r="EZ10" i="4"/>
  <c r="FA10" i="4" s="1"/>
  <c r="FH10" i="4" s="1"/>
  <c r="EU10" i="4"/>
  <c r="EV10" i="4" s="1"/>
  <c r="EQ10" i="4"/>
  <c r="EP10" i="4"/>
  <c r="ER10" i="4" s="1"/>
  <c r="EN10" i="4"/>
  <c r="EM10" i="4"/>
  <c r="EO10" i="4" s="1"/>
  <c r="EK10" i="4"/>
  <c r="EJ10" i="4"/>
  <c r="EL10" i="4" s="1"/>
  <c r="EH10" i="4"/>
  <c r="EG10" i="4"/>
  <c r="EI10" i="4" s="1"/>
  <c r="EE10" i="4"/>
  <c r="ED10" i="4"/>
  <c r="EF10" i="4" s="1"/>
  <c r="EB10" i="4"/>
  <c r="EA10" i="4"/>
  <c r="EC10" i="4" s="1"/>
  <c r="DY10" i="4"/>
  <c r="DX10" i="4"/>
  <c r="DZ10" i="4" s="1"/>
  <c r="DU10" i="4"/>
  <c r="DW10" i="4" s="1"/>
  <c r="DS10" i="4"/>
  <c r="DR10" i="4"/>
  <c r="DT10" i="4" s="1"/>
  <c r="DO10" i="4"/>
  <c r="DQ10" i="4" s="1"/>
  <c r="DM10" i="4"/>
  <c r="DL10" i="4"/>
  <c r="DN10" i="4" s="1"/>
  <c r="DJ10" i="4"/>
  <c r="DI10" i="4"/>
  <c r="DK10" i="4" s="1"/>
  <c r="DG10" i="4"/>
  <c r="DF10" i="4"/>
  <c r="DH10" i="4" s="1"/>
  <c r="DD10" i="4"/>
  <c r="DC10" i="4"/>
  <c r="DE10" i="4" s="1"/>
  <c r="DA10" i="4"/>
  <c r="CZ10" i="4"/>
  <c r="DB10" i="4" s="1"/>
  <c r="CX10" i="4"/>
  <c r="CW10" i="4"/>
  <c r="CY10" i="4" s="1"/>
  <c r="CU10" i="4"/>
  <c r="CT10" i="4"/>
  <c r="CV10" i="4" s="1"/>
  <c r="CR10" i="4"/>
  <c r="CS10" i="4" s="1"/>
  <c r="CQ10" i="4"/>
  <c r="CN10" i="4"/>
  <c r="CL10" i="4"/>
  <c r="CK10" i="4"/>
  <c r="CM10" i="4" s="1"/>
  <c r="CH10" i="4"/>
  <c r="CJ10" i="4" s="1"/>
  <c r="CE10" i="4"/>
  <c r="CG10" i="4" s="1"/>
  <c r="CC10" i="4"/>
  <c r="CB10" i="4"/>
  <c r="CD10" i="4" s="1"/>
  <c r="BZ10" i="4"/>
  <c r="BY10" i="4"/>
  <c r="CA10" i="4" s="1"/>
  <c r="BW10" i="4"/>
  <c r="BV10" i="4"/>
  <c r="BX10" i="4" s="1"/>
  <c r="BT10" i="4"/>
  <c r="BS10" i="4"/>
  <c r="BU10" i="4" s="1"/>
  <c r="BQ10" i="4"/>
  <c r="BP10" i="4"/>
  <c r="BR10" i="4" s="1"/>
  <c r="BN10" i="4"/>
  <c r="BM10" i="4"/>
  <c r="BO10" i="4" s="1"/>
  <c r="BK10" i="4"/>
  <c r="BJ10" i="4"/>
  <c r="BL10" i="4" s="1"/>
  <c r="BH10" i="4"/>
  <c r="BG10" i="4"/>
  <c r="BI10" i="4" s="1"/>
  <c r="BD10" i="4"/>
  <c r="BB10" i="4"/>
  <c r="BA10" i="4"/>
  <c r="BC10" i="4" s="1"/>
  <c r="AY10" i="4"/>
  <c r="AX10" i="4"/>
  <c r="AZ10" i="4" s="1"/>
  <c r="AV10" i="4"/>
  <c r="AU10" i="4"/>
  <c r="AW10" i="4" s="1"/>
  <c r="AS10" i="4"/>
  <c r="AR10" i="4"/>
  <c r="AT10" i="4" s="1"/>
  <c r="AL10" i="4"/>
  <c r="AN10" i="4" s="1"/>
  <c r="AI10" i="4"/>
  <c r="AK10" i="4" s="1"/>
  <c r="AF10" i="4"/>
  <c r="AH10" i="4" s="1"/>
  <c r="AD10" i="4"/>
  <c r="AC10" i="4"/>
  <c r="AE10" i="4" s="1"/>
  <c r="AA10" i="4"/>
  <c r="Z10" i="4"/>
  <c r="AB10" i="4" s="1"/>
  <c r="X10" i="4"/>
  <c r="W10" i="4"/>
  <c r="Y10" i="4" s="1"/>
  <c r="U10" i="4"/>
  <c r="T10" i="4"/>
  <c r="V10" i="4" s="1"/>
  <c r="O10" i="4"/>
  <c r="N10" i="4"/>
  <c r="P10" i="4" s="1"/>
  <c r="K10" i="4"/>
  <c r="M10" i="4" s="1"/>
  <c r="H10" i="4"/>
  <c r="J10" i="4" s="1"/>
  <c r="F10" i="4"/>
  <c r="E10" i="4"/>
  <c r="G10" i="4" s="1"/>
  <c r="C10" i="4"/>
  <c r="B10" i="4"/>
  <c r="D10" i="4" s="1"/>
  <c r="EZ9" i="4"/>
  <c r="FA9" i="4" s="1"/>
  <c r="FH9" i="4" s="1"/>
  <c r="EU9" i="4"/>
  <c r="EV9" i="4" s="1"/>
  <c r="EQ9" i="4"/>
  <c r="EP9" i="4"/>
  <c r="ER9" i="4" s="1"/>
  <c r="EN9" i="4"/>
  <c r="EM9" i="4"/>
  <c r="EO9" i="4" s="1"/>
  <c r="EK9" i="4"/>
  <c r="EJ9" i="4"/>
  <c r="EL9" i="4" s="1"/>
  <c r="EH9" i="4"/>
  <c r="EG9" i="4"/>
  <c r="EI9" i="4" s="1"/>
  <c r="EE9" i="4"/>
  <c r="ED9" i="4"/>
  <c r="EF9" i="4" s="1"/>
  <c r="EB9" i="4"/>
  <c r="EA9" i="4"/>
  <c r="EC9" i="4" s="1"/>
  <c r="DY9" i="4"/>
  <c r="DX9" i="4"/>
  <c r="DZ9" i="4" s="1"/>
  <c r="DU9" i="4"/>
  <c r="DW9" i="4" s="1"/>
  <c r="DS9" i="4"/>
  <c r="DR9" i="4"/>
  <c r="DT9" i="4" s="1"/>
  <c r="DO9" i="4"/>
  <c r="DQ9" i="4" s="1"/>
  <c r="DM9" i="4"/>
  <c r="DL9" i="4"/>
  <c r="DN9" i="4" s="1"/>
  <c r="DJ9" i="4"/>
  <c r="DI9" i="4"/>
  <c r="DK9" i="4" s="1"/>
  <c r="DG9" i="4"/>
  <c r="DF9" i="4"/>
  <c r="DH9" i="4" s="1"/>
  <c r="DD9" i="4"/>
  <c r="DC9" i="4"/>
  <c r="DE9" i="4" s="1"/>
  <c r="DA9" i="4"/>
  <c r="CZ9" i="4"/>
  <c r="DB9" i="4" s="1"/>
  <c r="CX9" i="4"/>
  <c r="CW9" i="4"/>
  <c r="CY9" i="4" s="1"/>
  <c r="CU9" i="4"/>
  <c r="CT9" i="4"/>
  <c r="CV9" i="4" s="1"/>
  <c r="CR9" i="4"/>
  <c r="CS9" i="4" s="1"/>
  <c r="CQ9" i="4"/>
  <c r="CN9" i="4"/>
  <c r="CL9" i="4"/>
  <c r="CK9" i="4"/>
  <c r="CM9" i="4" s="1"/>
  <c r="CH9" i="4"/>
  <c r="CJ9" i="4" s="1"/>
  <c r="CE9" i="4"/>
  <c r="CG9" i="4" s="1"/>
  <c r="CC9" i="4"/>
  <c r="CB9" i="4"/>
  <c r="CD9" i="4" s="1"/>
  <c r="BZ9" i="4"/>
  <c r="BY9" i="4"/>
  <c r="CA9" i="4" s="1"/>
  <c r="BW9" i="4"/>
  <c r="BT9" i="4"/>
  <c r="BS9" i="4"/>
  <c r="BU9" i="4" s="1"/>
  <c r="BQ9" i="4"/>
  <c r="BP9" i="4"/>
  <c r="BR9" i="4" s="1"/>
  <c r="BN9" i="4"/>
  <c r="BM9" i="4"/>
  <c r="BO9" i="4" s="1"/>
  <c r="BK9" i="4"/>
  <c r="BJ9" i="4"/>
  <c r="BL9" i="4" s="1"/>
  <c r="BH9" i="4"/>
  <c r="BG9" i="4"/>
  <c r="BI9" i="4" s="1"/>
  <c r="BB9" i="4"/>
  <c r="BA9" i="4"/>
  <c r="BC9" i="4" s="1"/>
  <c r="AY9" i="4"/>
  <c r="AX9" i="4"/>
  <c r="AZ9" i="4" s="1"/>
  <c r="AV9" i="4"/>
  <c r="AU9" i="4"/>
  <c r="AW9" i="4" s="1"/>
  <c r="AS9" i="4"/>
  <c r="AR9" i="4"/>
  <c r="AT9" i="4" s="1"/>
  <c r="AD9" i="4"/>
  <c r="AC9" i="4"/>
  <c r="AE9" i="4" s="1"/>
  <c r="AA9" i="4"/>
  <c r="Z9" i="4"/>
  <c r="AB9" i="4" s="1"/>
  <c r="X9" i="4"/>
  <c r="W9" i="4"/>
  <c r="Y9" i="4" s="1"/>
  <c r="U9" i="4"/>
  <c r="T9" i="4"/>
  <c r="V9" i="4" s="1"/>
  <c r="O9" i="4"/>
  <c r="N9" i="4"/>
  <c r="P9" i="4" s="1"/>
  <c r="H9" i="4"/>
  <c r="J9" i="4" s="1"/>
  <c r="F9" i="4"/>
  <c r="E9" i="4"/>
  <c r="G9" i="4" s="1"/>
  <c r="C9" i="4"/>
  <c r="B9" i="4"/>
  <c r="D9" i="4" s="1"/>
  <c r="EZ8" i="4"/>
  <c r="FA8" i="4" s="1"/>
  <c r="FH8" i="4" s="1"/>
  <c r="EV8" i="4"/>
  <c r="EU8" i="4"/>
  <c r="EQ8" i="4"/>
  <c r="EP8" i="4"/>
  <c r="ER8" i="4" s="1"/>
  <c r="EN8" i="4"/>
  <c r="EM8" i="4"/>
  <c r="EO8" i="4" s="1"/>
  <c r="EK8" i="4"/>
  <c r="EJ8" i="4"/>
  <c r="EL8" i="4" s="1"/>
  <c r="EH8" i="4"/>
  <c r="EG8" i="4"/>
  <c r="EI8" i="4" s="1"/>
  <c r="EE8" i="4"/>
  <c r="ED8" i="4"/>
  <c r="EF8" i="4" s="1"/>
  <c r="EB8" i="4"/>
  <c r="EA8" i="4"/>
  <c r="EC8" i="4" s="1"/>
  <c r="DY8" i="4"/>
  <c r="DX8" i="4"/>
  <c r="DZ8" i="4" s="1"/>
  <c r="DU8" i="4"/>
  <c r="DW8" i="4" s="1"/>
  <c r="DS8" i="4"/>
  <c r="DR8" i="4"/>
  <c r="DT8" i="4" s="1"/>
  <c r="DO8" i="4"/>
  <c r="DQ8" i="4" s="1"/>
  <c r="DM8" i="4"/>
  <c r="DL8" i="4"/>
  <c r="DN8" i="4" s="1"/>
  <c r="DJ8" i="4"/>
  <c r="DI8" i="4"/>
  <c r="DK8" i="4" s="1"/>
  <c r="DG8" i="4"/>
  <c r="DF8" i="4"/>
  <c r="DH8" i="4" s="1"/>
  <c r="DD8" i="4"/>
  <c r="DC8" i="4"/>
  <c r="DE8" i="4" s="1"/>
  <c r="DA8" i="4"/>
  <c r="CZ8" i="4"/>
  <c r="DB8" i="4" s="1"/>
  <c r="CX8" i="4"/>
  <c r="CW8" i="4"/>
  <c r="CY8" i="4" s="1"/>
  <c r="CU8" i="4"/>
  <c r="CT8" i="4"/>
  <c r="CV8" i="4" s="1"/>
  <c r="CR8" i="4"/>
  <c r="CS8" i="4" s="1"/>
  <c r="CQ8" i="4"/>
  <c r="CN8" i="4"/>
  <c r="CL8" i="4"/>
  <c r="CK8" i="4"/>
  <c r="CM8" i="4" s="1"/>
  <c r="CH8" i="4"/>
  <c r="CJ8" i="4" s="1"/>
  <c r="CE8" i="4"/>
  <c r="CG8" i="4" s="1"/>
  <c r="CC8" i="4"/>
  <c r="CB8" i="4"/>
  <c r="CD8" i="4" s="1"/>
  <c r="BZ8" i="4"/>
  <c r="BY8" i="4"/>
  <c r="CA8" i="4" s="1"/>
  <c r="BW8" i="4"/>
  <c r="BV8" i="4"/>
  <c r="BX8" i="4" s="1"/>
  <c r="BT8" i="4"/>
  <c r="BS8" i="4"/>
  <c r="BU8" i="4" s="1"/>
  <c r="BQ8" i="4"/>
  <c r="BP8" i="4"/>
  <c r="BR8" i="4" s="1"/>
  <c r="BN8" i="4"/>
  <c r="BM8" i="4"/>
  <c r="BO8" i="4" s="1"/>
  <c r="BK8" i="4"/>
  <c r="BJ8" i="4"/>
  <c r="BL8" i="4" s="1"/>
  <c r="BH8" i="4"/>
  <c r="BG8" i="4"/>
  <c r="BI8" i="4" s="1"/>
  <c r="BD8" i="4"/>
  <c r="BB8" i="4"/>
  <c r="BA8" i="4"/>
  <c r="BC8" i="4" s="1"/>
  <c r="AY8" i="4"/>
  <c r="AX8" i="4"/>
  <c r="AZ8" i="4" s="1"/>
  <c r="AV8" i="4"/>
  <c r="AU8" i="4"/>
  <c r="AW8" i="4" s="1"/>
  <c r="AS8" i="4"/>
  <c r="AR8" i="4"/>
  <c r="AT8" i="4" s="1"/>
  <c r="AL8" i="4"/>
  <c r="AN8" i="4" s="1"/>
  <c r="AI8" i="4"/>
  <c r="AK8" i="4" s="1"/>
  <c r="AF8" i="4"/>
  <c r="AH8" i="4" s="1"/>
  <c r="AD8" i="4"/>
  <c r="AC8" i="4"/>
  <c r="AE8" i="4" s="1"/>
  <c r="AA8" i="4"/>
  <c r="Z8" i="4"/>
  <c r="AB8" i="4" s="1"/>
  <c r="X8" i="4"/>
  <c r="W8" i="4"/>
  <c r="Y8" i="4" s="1"/>
  <c r="U8" i="4"/>
  <c r="T8" i="4"/>
  <c r="V8" i="4" s="1"/>
  <c r="O8" i="4"/>
  <c r="N8" i="4"/>
  <c r="P8" i="4" s="1"/>
  <c r="K8" i="4"/>
  <c r="M8" i="4" s="1"/>
  <c r="H8" i="4"/>
  <c r="J8" i="4" s="1"/>
  <c r="F8" i="4"/>
  <c r="E8" i="4"/>
  <c r="G8" i="4" s="1"/>
  <c r="C8" i="4"/>
  <c r="B8" i="4"/>
  <c r="D8" i="4" s="1"/>
  <c r="EZ7" i="4"/>
  <c r="FA7" i="4" s="1"/>
  <c r="FH7" i="4" s="1"/>
  <c r="EV7" i="4"/>
  <c r="EU7" i="4"/>
  <c r="EQ7" i="4"/>
  <c r="EP7" i="4"/>
  <c r="ER7" i="4" s="1"/>
  <c r="EN7" i="4"/>
  <c r="EM7" i="4"/>
  <c r="EO7" i="4" s="1"/>
  <c r="EK7" i="4"/>
  <c r="EJ7" i="4"/>
  <c r="EL7" i="4" s="1"/>
  <c r="EH7" i="4"/>
  <c r="EG7" i="4"/>
  <c r="EI7" i="4" s="1"/>
  <c r="EE7" i="4"/>
  <c r="ED7" i="4"/>
  <c r="EF7" i="4" s="1"/>
  <c r="EB7" i="4"/>
  <c r="EA7" i="4"/>
  <c r="EC7" i="4" s="1"/>
  <c r="DY7" i="4"/>
  <c r="DX7" i="4"/>
  <c r="DZ7" i="4" s="1"/>
  <c r="DU7" i="4"/>
  <c r="DW7" i="4" s="1"/>
  <c r="DS7" i="4"/>
  <c r="DR7" i="4"/>
  <c r="DT7" i="4" s="1"/>
  <c r="DO7" i="4"/>
  <c r="DQ7" i="4" s="1"/>
  <c r="DM7" i="4"/>
  <c r="DL7" i="4"/>
  <c r="DN7" i="4" s="1"/>
  <c r="DJ7" i="4"/>
  <c r="DI7" i="4"/>
  <c r="DK7" i="4" s="1"/>
  <c r="DG7" i="4"/>
  <c r="DF7" i="4"/>
  <c r="DH7" i="4" s="1"/>
  <c r="DD7" i="4"/>
  <c r="DC7" i="4"/>
  <c r="DE7" i="4" s="1"/>
  <c r="DA7" i="4"/>
  <c r="CZ7" i="4"/>
  <c r="DB7" i="4" s="1"/>
  <c r="CX7" i="4"/>
  <c r="CW7" i="4"/>
  <c r="CY7" i="4" s="1"/>
  <c r="CU7" i="4"/>
  <c r="CT7" i="4"/>
  <c r="CV7" i="4" s="1"/>
  <c r="CR7" i="4"/>
  <c r="CS7" i="4" s="1"/>
  <c r="CQ7" i="4"/>
  <c r="CN7" i="4"/>
  <c r="CL7" i="4"/>
  <c r="CK7" i="4"/>
  <c r="CM7" i="4" s="1"/>
  <c r="CH7" i="4"/>
  <c r="CJ7" i="4" s="1"/>
  <c r="CE7" i="4"/>
  <c r="CG7" i="4" s="1"/>
  <c r="CC7" i="4"/>
  <c r="CB7" i="4"/>
  <c r="CD7" i="4" s="1"/>
  <c r="BZ7" i="4"/>
  <c r="BY7" i="4"/>
  <c r="CA7" i="4" s="1"/>
  <c r="BW7" i="4"/>
  <c r="BV7" i="4"/>
  <c r="BX7" i="4" s="1"/>
  <c r="BT7" i="4"/>
  <c r="BS7" i="4"/>
  <c r="BU7" i="4" s="1"/>
  <c r="BQ7" i="4"/>
  <c r="BP7" i="4"/>
  <c r="BR7" i="4" s="1"/>
  <c r="BN7" i="4"/>
  <c r="BM7" i="4"/>
  <c r="BO7" i="4" s="1"/>
  <c r="BK7" i="4"/>
  <c r="BJ7" i="4"/>
  <c r="BL7" i="4" s="1"/>
  <c r="BH7" i="4"/>
  <c r="BG7" i="4"/>
  <c r="BI7" i="4" s="1"/>
  <c r="BD7" i="4"/>
  <c r="BB7" i="4"/>
  <c r="BA7" i="4"/>
  <c r="BC7" i="4" s="1"/>
  <c r="AY7" i="4"/>
  <c r="AX7" i="4"/>
  <c r="AZ7" i="4" s="1"/>
  <c r="AV7" i="4"/>
  <c r="AU7" i="4"/>
  <c r="AW7" i="4" s="1"/>
  <c r="AS7" i="4"/>
  <c r="AR7" i="4"/>
  <c r="AT7" i="4" s="1"/>
  <c r="AO7" i="4"/>
  <c r="AL7" i="4"/>
  <c r="AN7" i="4" s="1"/>
  <c r="AI7" i="4"/>
  <c r="AK7" i="4" s="1"/>
  <c r="AF7" i="4"/>
  <c r="AH7" i="4" s="1"/>
  <c r="AD7" i="4"/>
  <c r="AC7" i="4"/>
  <c r="AE7" i="4" s="1"/>
  <c r="AA7" i="4"/>
  <c r="Z7" i="4"/>
  <c r="AB7" i="4" s="1"/>
  <c r="X7" i="4"/>
  <c r="W7" i="4"/>
  <c r="Y7" i="4" s="1"/>
  <c r="U7" i="4"/>
  <c r="T7" i="4"/>
  <c r="V7" i="4" s="1"/>
  <c r="O7" i="4"/>
  <c r="N7" i="4"/>
  <c r="P7" i="4" s="1"/>
  <c r="K7" i="4"/>
  <c r="M7" i="4" s="1"/>
  <c r="H7" i="4"/>
  <c r="J7" i="4" s="1"/>
  <c r="F7" i="4"/>
  <c r="E7" i="4"/>
  <c r="G7" i="4" s="1"/>
  <c r="C7" i="4"/>
  <c r="B7" i="4"/>
  <c r="D7" i="4" s="1"/>
  <c r="EZ6" i="4"/>
  <c r="FA6" i="4" s="1"/>
  <c r="FH6" i="4" s="1"/>
  <c r="EV6" i="4"/>
  <c r="EU6" i="4"/>
  <c r="EQ6" i="4"/>
  <c r="EP6" i="4"/>
  <c r="ER6" i="4" s="1"/>
  <c r="EN6" i="4"/>
  <c r="EM6" i="4"/>
  <c r="EO6" i="4" s="1"/>
  <c r="EK6" i="4"/>
  <c r="EJ6" i="4"/>
  <c r="EL6" i="4" s="1"/>
  <c r="EH6" i="4"/>
  <c r="EG6" i="4"/>
  <c r="EI6" i="4" s="1"/>
  <c r="EE6" i="4"/>
  <c r="ED6" i="4"/>
  <c r="EF6" i="4" s="1"/>
  <c r="EB6" i="4"/>
  <c r="EA6" i="4"/>
  <c r="EC6" i="4" s="1"/>
  <c r="DY6" i="4"/>
  <c r="DX6" i="4"/>
  <c r="DZ6" i="4" s="1"/>
  <c r="DU6" i="4"/>
  <c r="DW6" i="4" s="1"/>
  <c r="DS6" i="4"/>
  <c r="DR6" i="4"/>
  <c r="DT6" i="4" s="1"/>
  <c r="DO6" i="4"/>
  <c r="DQ6" i="4" s="1"/>
  <c r="DM6" i="4"/>
  <c r="DL6" i="4"/>
  <c r="DN6" i="4" s="1"/>
  <c r="DJ6" i="4"/>
  <c r="DI6" i="4"/>
  <c r="DK6" i="4" s="1"/>
  <c r="DG6" i="4"/>
  <c r="DF6" i="4"/>
  <c r="DH6" i="4" s="1"/>
  <c r="DD6" i="4"/>
  <c r="DC6" i="4"/>
  <c r="DE6" i="4" s="1"/>
  <c r="DA6" i="4"/>
  <c r="CZ6" i="4"/>
  <c r="DB6" i="4" s="1"/>
  <c r="CX6" i="4"/>
  <c r="CW6" i="4"/>
  <c r="CY6" i="4" s="1"/>
  <c r="CU6" i="4"/>
  <c r="CT6" i="4"/>
  <c r="CV6" i="4" s="1"/>
  <c r="CR6" i="4"/>
  <c r="CS6" i="4" s="1"/>
  <c r="CQ6" i="4"/>
  <c r="CN6" i="4"/>
  <c r="CL6" i="4"/>
  <c r="CK6" i="4"/>
  <c r="CM6" i="4" s="1"/>
  <c r="CH6" i="4"/>
  <c r="CJ6" i="4" s="1"/>
  <c r="CE6" i="4"/>
  <c r="CG6" i="4" s="1"/>
  <c r="CC6" i="4"/>
  <c r="CB6" i="4"/>
  <c r="CD6" i="4" s="1"/>
  <c r="BZ6" i="4"/>
  <c r="BY6" i="4"/>
  <c r="CA6" i="4" s="1"/>
  <c r="BW6" i="4"/>
  <c r="BV6" i="4"/>
  <c r="BX6" i="4" s="1"/>
  <c r="BT6" i="4"/>
  <c r="BS6" i="4"/>
  <c r="BU6" i="4" s="1"/>
  <c r="BQ6" i="4"/>
  <c r="BP6" i="4"/>
  <c r="BR6" i="4" s="1"/>
  <c r="BN6" i="4"/>
  <c r="BM6" i="4"/>
  <c r="BO6" i="4" s="1"/>
  <c r="BK6" i="4"/>
  <c r="BJ6" i="4"/>
  <c r="BL6" i="4" s="1"/>
  <c r="BH6" i="4"/>
  <c r="BG6" i="4"/>
  <c r="BI6" i="4" s="1"/>
  <c r="BD6" i="4"/>
  <c r="BB6" i="4"/>
  <c r="BA6" i="4"/>
  <c r="BC6" i="4" s="1"/>
  <c r="AY6" i="4"/>
  <c r="AX6" i="4"/>
  <c r="AZ6" i="4" s="1"/>
  <c r="AV6" i="4"/>
  <c r="AU6" i="4"/>
  <c r="AW6" i="4" s="1"/>
  <c r="AS6" i="4"/>
  <c r="AR6" i="4"/>
  <c r="AT6" i="4" s="1"/>
  <c r="AL6" i="4"/>
  <c r="AN6" i="4" s="1"/>
  <c r="AI6" i="4"/>
  <c r="AK6" i="4" s="1"/>
  <c r="AF6" i="4"/>
  <c r="AH6" i="4" s="1"/>
  <c r="AD6" i="4"/>
  <c r="AC6" i="4"/>
  <c r="AE6" i="4" s="1"/>
  <c r="AA6" i="4"/>
  <c r="Z6" i="4"/>
  <c r="AB6" i="4" s="1"/>
  <c r="X6" i="4"/>
  <c r="W6" i="4"/>
  <c r="Y6" i="4" s="1"/>
  <c r="U6" i="4"/>
  <c r="T6" i="4"/>
  <c r="V6" i="4" s="1"/>
  <c r="O6" i="4"/>
  <c r="N6" i="4"/>
  <c r="P6" i="4" s="1"/>
  <c r="K6" i="4"/>
  <c r="M6" i="4" s="1"/>
  <c r="H6" i="4"/>
  <c r="J6" i="4" s="1"/>
  <c r="F6" i="4"/>
  <c r="E6" i="4"/>
  <c r="G6" i="4" s="1"/>
  <c r="C6" i="4"/>
  <c r="B6" i="4"/>
  <c r="D6" i="4" s="1"/>
  <c r="EZ5" i="4"/>
  <c r="FA5" i="4" s="1"/>
  <c r="FH5" i="4" s="1"/>
  <c r="EV5" i="4"/>
  <c r="EU5" i="4"/>
  <c r="EQ5" i="4"/>
  <c r="EP5" i="4"/>
  <c r="ER5" i="4" s="1"/>
  <c r="EN5" i="4"/>
  <c r="EM5" i="4"/>
  <c r="EO5" i="4" s="1"/>
  <c r="EK5" i="4"/>
  <c r="EJ5" i="4"/>
  <c r="EL5" i="4" s="1"/>
  <c r="EH5" i="4"/>
  <c r="EG5" i="4"/>
  <c r="EI5" i="4" s="1"/>
  <c r="EE5" i="4"/>
  <c r="ED5" i="4"/>
  <c r="EF5" i="4" s="1"/>
  <c r="EB5" i="4"/>
  <c r="EA5" i="4"/>
  <c r="EC5" i="4" s="1"/>
  <c r="DY5" i="4"/>
  <c r="DX5" i="4"/>
  <c r="DZ5" i="4" s="1"/>
  <c r="DU5" i="4"/>
  <c r="DW5" i="4" s="1"/>
  <c r="DS5" i="4"/>
  <c r="DR5" i="4"/>
  <c r="DT5" i="4" s="1"/>
  <c r="DO5" i="4"/>
  <c r="DQ5" i="4" s="1"/>
  <c r="DM5" i="4"/>
  <c r="DL5" i="4"/>
  <c r="DN5" i="4" s="1"/>
  <c r="DJ5" i="4"/>
  <c r="DI5" i="4"/>
  <c r="DK5" i="4" s="1"/>
  <c r="DG5" i="4"/>
  <c r="DF5" i="4"/>
  <c r="DH5" i="4" s="1"/>
  <c r="DD5" i="4"/>
  <c r="DC5" i="4"/>
  <c r="DE5" i="4" s="1"/>
  <c r="DA5" i="4"/>
  <c r="CZ5" i="4"/>
  <c r="DB5" i="4" s="1"/>
  <c r="CX5" i="4"/>
  <c r="CW5" i="4"/>
  <c r="CY5" i="4" s="1"/>
  <c r="CU5" i="4"/>
  <c r="CT5" i="4"/>
  <c r="CV5" i="4" s="1"/>
  <c r="CR5" i="4"/>
  <c r="CS5" i="4" s="1"/>
  <c r="CQ5" i="4"/>
  <c r="CN5" i="4"/>
  <c r="CL5" i="4"/>
  <c r="CK5" i="4"/>
  <c r="CM5" i="4" s="1"/>
  <c r="CH5" i="4"/>
  <c r="CJ5" i="4" s="1"/>
  <c r="CE5" i="4"/>
  <c r="CG5" i="4" s="1"/>
  <c r="CC5" i="4"/>
  <c r="CB5" i="4"/>
  <c r="CD5" i="4" s="1"/>
  <c r="BZ5" i="4"/>
  <c r="BY5" i="4"/>
  <c r="CA5" i="4" s="1"/>
  <c r="BW5" i="4"/>
  <c r="BV5" i="4"/>
  <c r="BX5" i="4" s="1"/>
  <c r="BT5" i="4"/>
  <c r="BS5" i="4"/>
  <c r="BU5" i="4" s="1"/>
  <c r="BQ5" i="4"/>
  <c r="BP5" i="4"/>
  <c r="BR5" i="4" s="1"/>
  <c r="BN5" i="4"/>
  <c r="BM5" i="4"/>
  <c r="BO5" i="4" s="1"/>
  <c r="BK5" i="4"/>
  <c r="BJ5" i="4"/>
  <c r="BL5" i="4" s="1"/>
  <c r="BH5" i="4"/>
  <c r="BG5" i="4"/>
  <c r="BI5" i="4" s="1"/>
  <c r="BD5" i="4"/>
  <c r="BB5" i="4"/>
  <c r="BA5" i="4"/>
  <c r="BC5" i="4" s="1"/>
  <c r="AY5" i="4"/>
  <c r="AX5" i="4"/>
  <c r="AZ5" i="4" s="1"/>
  <c r="AV5" i="4"/>
  <c r="AU5" i="4"/>
  <c r="AW5" i="4" s="1"/>
  <c r="AS5" i="4"/>
  <c r="AR5" i="4"/>
  <c r="AT5" i="4" s="1"/>
  <c r="AO5" i="4"/>
  <c r="AL5" i="4"/>
  <c r="AN5" i="4" s="1"/>
  <c r="AI5" i="4"/>
  <c r="AK5" i="4" s="1"/>
  <c r="AF5" i="4"/>
  <c r="AH5" i="4" s="1"/>
  <c r="AD5" i="4"/>
  <c r="AC5" i="4"/>
  <c r="AE5" i="4" s="1"/>
  <c r="AA5" i="4"/>
  <c r="Z5" i="4"/>
  <c r="AB5" i="4" s="1"/>
  <c r="X5" i="4"/>
  <c r="W5" i="4"/>
  <c r="Y5" i="4" s="1"/>
  <c r="U5" i="4"/>
  <c r="T5" i="4"/>
  <c r="V5" i="4" s="1"/>
  <c r="O5" i="4"/>
  <c r="N5" i="4"/>
  <c r="P5" i="4" s="1"/>
  <c r="K5" i="4"/>
  <c r="M5" i="4" s="1"/>
  <c r="H5" i="4"/>
  <c r="J5" i="4" s="1"/>
  <c r="F5" i="4"/>
  <c r="E5" i="4"/>
  <c r="G5" i="4" s="1"/>
  <c r="C5" i="4"/>
  <c r="B5" i="4"/>
  <c r="D5" i="4" s="1"/>
  <c r="EZ4" i="4"/>
  <c r="FA4" i="4" s="1"/>
  <c r="FH4" i="4" s="1"/>
  <c r="EV4" i="4"/>
  <c r="EU4" i="4"/>
  <c r="EQ4" i="4"/>
  <c r="EP4" i="4"/>
  <c r="ER4" i="4" s="1"/>
  <c r="EN4" i="4"/>
  <c r="EM4" i="4"/>
  <c r="EO4" i="4" s="1"/>
  <c r="EK4" i="4"/>
  <c r="EJ4" i="4"/>
  <c r="EL4" i="4" s="1"/>
  <c r="EH4" i="4"/>
  <c r="EG4" i="4"/>
  <c r="EI4" i="4" s="1"/>
  <c r="EE4" i="4"/>
  <c r="ED4" i="4"/>
  <c r="EF4" i="4" s="1"/>
  <c r="EB4" i="4"/>
  <c r="EA4" i="4"/>
  <c r="EC4" i="4" s="1"/>
  <c r="DY4" i="4"/>
  <c r="DX4" i="4"/>
  <c r="DZ4" i="4" s="1"/>
  <c r="DV4" i="4"/>
  <c r="DU4" i="4"/>
  <c r="DW4" i="4" s="1"/>
  <c r="DS4" i="4"/>
  <c r="DR4" i="4"/>
  <c r="DT4" i="4" s="1"/>
  <c r="DO4" i="4"/>
  <c r="DQ4" i="4" s="1"/>
  <c r="DM4" i="4"/>
  <c r="DL4" i="4"/>
  <c r="DN4" i="4" s="1"/>
  <c r="DJ4" i="4"/>
  <c r="DI4" i="4"/>
  <c r="DK4" i="4" s="1"/>
  <c r="DG4" i="4"/>
  <c r="DF4" i="4"/>
  <c r="DH4" i="4" s="1"/>
  <c r="DD4" i="4"/>
  <c r="DC4" i="4"/>
  <c r="DE4" i="4" s="1"/>
  <c r="DA4" i="4"/>
  <c r="CZ4" i="4"/>
  <c r="DB4" i="4" s="1"/>
  <c r="CX4" i="4"/>
  <c r="CW4" i="4"/>
  <c r="CY4" i="4" s="1"/>
  <c r="CU4" i="4"/>
  <c r="CT4" i="4"/>
  <c r="CV4" i="4" s="1"/>
  <c r="CR4" i="4"/>
  <c r="CS4" i="4" s="1"/>
  <c r="CQ4" i="4"/>
  <c r="CN4" i="4"/>
  <c r="CL4" i="4"/>
  <c r="CK4" i="4"/>
  <c r="CM4" i="4" s="1"/>
  <c r="CH4" i="4"/>
  <c r="CJ4" i="4" s="1"/>
  <c r="CE4" i="4"/>
  <c r="CG4" i="4" s="1"/>
  <c r="CC4" i="4"/>
  <c r="CB4" i="4"/>
  <c r="CD4" i="4" s="1"/>
  <c r="BZ4" i="4"/>
  <c r="BY4" i="4"/>
  <c r="CA4" i="4" s="1"/>
  <c r="BW4" i="4"/>
  <c r="BV4" i="4"/>
  <c r="BX4" i="4" s="1"/>
  <c r="BT4" i="4"/>
  <c r="BS4" i="4"/>
  <c r="BU4" i="4" s="1"/>
  <c r="BQ4" i="4"/>
  <c r="BP4" i="4"/>
  <c r="BR4" i="4" s="1"/>
  <c r="BN4" i="4"/>
  <c r="BM4" i="4"/>
  <c r="BO4" i="4" s="1"/>
  <c r="BK4" i="4"/>
  <c r="BJ4" i="4"/>
  <c r="BL4" i="4" s="1"/>
  <c r="BH4" i="4"/>
  <c r="BG4" i="4"/>
  <c r="BI4" i="4" s="1"/>
  <c r="BD4" i="4"/>
  <c r="BB4" i="4"/>
  <c r="BA4" i="4"/>
  <c r="BC4" i="4" s="1"/>
  <c r="AY4" i="4"/>
  <c r="AX4" i="4"/>
  <c r="AZ4" i="4" s="1"/>
  <c r="AV4" i="4"/>
  <c r="AU4" i="4"/>
  <c r="AW4" i="4" s="1"/>
  <c r="AS4" i="4"/>
  <c r="AR4" i="4"/>
  <c r="AT4" i="4" s="1"/>
  <c r="AO4" i="4"/>
  <c r="AI4" i="4"/>
  <c r="AK4" i="4" s="1"/>
  <c r="AD4" i="4"/>
  <c r="AC4" i="4"/>
  <c r="AE4" i="4" s="1"/>
  <c r="AA4" i="4"/>
  <c r="Z4" i="4"/>
  <c r="AB4" i="4" s="1"/>
  <c r="X4" i="4"/>
  <c r="W4" i="4"/>
  <c r="Y4" i="4" s="1"/>
  <c r="U4" i="4"/>
  <c r="T4" i="4"/>
  <c r="V4" i="4" s="1"/>
  <c r="O4" i="4"/>
  <c r="N4" i="4"/>
  <c r="P4" i="4" s="1"/>
  <c r="K4" i="4"/>
  <c r="M4" i="4" s="1"/>
  <c r="H4" i="4"/>
  <c r="J4" i="4" s="1"/>
  <c r="F4" i="4"/>
  <c r="E4" i="4"/>
  <c r="G4" i="4" s="1"/>
  <c r="C4" i="4"/>
  <c r="B4" i="4"/>
  <c r="D4" i="4" s="1"/>
  <c r="AN14" i="3"/>
  <c r="AO14" i="3" s="1"/>
  <c r="BE14" i="10" s="1"/>
  <c r="AL14" i="3"/>
  <c r="AM14" i="3" s="1"/>
  <c r="BB14" i="10" s="1"/>
  <c r="AJ14" i="3"/>
  <c r="AK14" i="3" s="1"/>
  <c r="AH14" i="3"/>
  <c r="AI14" i="3" s="1"/>
  <c r="AF14" i="3"/>
  <c r="AG14" i="3" s="1"/>
  <c r="AS14" i="10" s="1"/>
  <c r="AD14" i="3"/>
  <c r="AE14" i="3" s="1"/>
  <c r="Z14" i="3"/>
  <c r="AA14" i="3" s="1"/>
  <c r="X14" i="3"/>
  <c r="Y14" i="3" s="1"/>
  <c r="V14" i="3"/>
  <c r="W14" i="3" s="1"/>
  <c r="T14" i="3"/>
  <c r="U14" i="3" s="1"/>
  <c r="AA14" i="10" s="1"/>
  <c r="R14" i="3"/>
  <c r="S14" i="3" s="1"/>
  <c r="P14" i="3"/>
  <c r="Q14" i="3" s="1"/>
  <c r="N14" i="3"/>
  <c r="O14" i="3" s="1"/>
  <c r="L14" i="3"/>
  <c r="M14" i="3" s="1"/>
  <c r="O14" i="10" s="1"/>
  <c r="J14" i="3"/>
  <c r="K14" i="3" s="1"/>
  <c r="L14" i="10" s="1"/>
  <c r="H14" i="3"/>
  <c r="I14" i="3" s="1"/>
  <c r="F14" i="3"/>
  <c r="G14" i="3" s="1"/>
  <c r="D14" i="3"/>
  <c r="E14" i="3" s="1"/>
  <c r="C14" i="3"/>
  <c r="B14" i="3"/>
  <c r="AN13" i="3"/>
  <c r="AO13" i="3" s="1"/>
  <c r="BE13" i="10" s="1"/>
  <c r="AL13" i="3"/>
  <c r="AM13" i="3" s="1"/>
  <c r="BB13" i="10" s="1"/>
  <c r="AJ13" i="3"/>
  <c r="AK13" i="3" s="1"/>
  <c r="AH13" i="3"/>
  <c r="AI13" i="3" s="1"/>
  <c r="AF13" i="3"/>
  <c r="AG13" i="3" s="1"/>
  <c r="AS13" i="10" s="1"/>
  <c r="AD13" i="3"/>
  <c r="AE13" i="3" s="1"/>
  <c r="Z13" i="3"/>
  <c r="AA13" i="3" s="1"/>
  <c r="X13" i="3"/>
  <c r="Y13" i="3" s="1"/>
  <c r="V13" i="3"/>
  <c r="W13" i="3" s="1"/>
  <c r="U13" i="3"/>
  <c r="AA13" i="10" s="1"/>
  <c r="T13" i="3"/>
  <c r="S13" i="3"/>
  <c r="R13" i="3"/>
  <c r="Q13" i="3"/>
  <c r="P13" i="3"/>
  <c r="O13" i="3"/>
  <c r="N13" i="3"/>
  <c r="M13" i="3"/>
  <c r="O13" i="10" s="1"/>
  <c r="L13" i="3"/>
  <c r="K13" i="3"/>
  <c r="L13" i="10" s="1"/>
  <c r="J13" i="3"/>
  <c r="I13" i="3"/>
  <c r="H13" i="3"/>
  <c r="G13" i="3"/>
  <c r="F13" i="3"/>
  <c r="E13" i="3"/>
  <c r="D13" i="3"/>
  <c r="C13" i="3"/>
  <c r="B13" i="3"/>
  <c r="AO12" i="3"/>
  <c r="BE12" i="10" s="1"/>
  <c r="AN12" i="3"/>
  <c r="AM12" i="3"/>
  <c r="BB12" i="10" s="1"/>
  <c r="AL12" i="3"/>
  <c r="AK12" i="3"/>
  <c r="AJ12" i="3"/>
  <c r="AI12" i="3"/>
  <c r="AH12" i="3"/>
  <c r="AG12" i="3"/>
  <c r="AS12" i="10" s="1"/>
  <c r="AF12" i="3"/>
  <c r="AE12" i="3"/>
  <c r="AD12" i="3"/>
  <c r="AA12" i="3"/>
  <c r="Z12" i="3"/>
  <c r="Y12" i="3"/>
  <c r="X12" i="3"/>
  <c r="W12" i="3"/>
  <c r="V12" i="3"/>
  <c r="U12" i="3"/>
  <c r="AA12" i="10" s="1"/>
  <c r="T12" i="3"/>
  <c r="S12" i="3"/>
  <c r="R12" i="3"/>
  <c r="Q12" i="3"/>
  <c r="P12" i="3"/>
  <c r="O12" i="3"/>
  <c r="N12" i="3"/>
  <c r="M12" i="3"/>
  <c r="O12" i="10" s="1"/>
  <c r="L12" i="3"/>
  <c r="K12" i="3"/>
  <c r="L12" i="10" s="1"/>
  <c r="J12" i="3"/>
  <c r="I12" i="3"/>
  <c r="H12" i="3"/>
  <c r="G12" i="3"/>
  <c r="F12" i="3"/>
  <c r="E12" i="3"/>
  <c r="D12" i="3"/>
  <c r="C12" i="3"/>
  <c r="B12" i="3"/>
  <c r="AO11" i="3"/>
  <c r="BE11" i="10" s="1"/>
  <c r="AN11" i="3"/>
  <c r="AM11" i="3"/>
  <c r="BB11" i="10" s="1"/>
  <c r="AL11" i="3"/>
  <c r="AK11" i="3"/>
  <c r="AJ11" i="3"/>
  <c r="AI11" i="3"/>
  <c r="AH11" i="3"/>
  <c r="AG11" i="3"/>
  <c r="AS11" i="10" s="1"/>
  <c r="AF11" i="3"/>
  <c r="AE11" i="3"/>
  <c r="AD11" i="3"/>
  <c r="AA11" i="3"/>
  <c r="Z11" i="3"/>
  <c r="Y11" i="3"/>
  <c r="X11" i="3"/>
  <c r="W11" i="3"/>
  <c r="V11" i="3"/>
  <c r="U11" i="3"/>
  <c r="AA11" i="10" s="1"/>
  <c r="T11" i="3"/>
  <c r="S11" i="3"/>
  <c r="R11" i="3"/>
  <c r="Q11" i="3"/>
  <c r="P11" i="3"/>
  <c r="O11" i="3"/>
  <c r="N11" i="3"/>
  <c r="M11" i="3"/>
  <c r="O11" i="10" s="1"/>
  <c r="L11" i="3"/>
  <c r="K11" i="3"/>
  <c r="L11" i="10" s="1"/>
  <c r="J11" i="3"/>
  <c r="I11" i="3"/>
  <c r="H11" i="3"/>
  <c r="G11" i="3"/>
  <c r="F11" i="3"/>
  <c r="E11" i="3"/>
  <c r="D11" i="3"/>
  <c r="C11" i="3"/>
  <c r="B11" i="3"/>
  <c r="AO10" i="3"/>
  <c r="BE10" i="10" s="1"/>
  <c r="AN10" i="3"/>
  <c r="AM10" i="3"/>
  <c r="BB10" i="10" s="1"/>
  <c r="AL10" i="3"/>
  <c r="AK10" i="3"/>
  <c r="AJ10" i="3"/>
  <c r="AI10" i="3"/>
  <c r="AH10" i="3"/>
  <c r="AG10" i="3"/>
  <c r="AS10" i="10" s="1"/>
  <c r="AF10" i="3"/>
  <c r="AE10" i="3"/>
  <c r="AD10" i="3"/>
  <c r="AA10" i="3"/>
  <c r="Z10" i="3"/>
  <c r="Y10" i="3"/>
  <c r="X10" i="3"/>
  <c r="W10" i="3"/>
  <c r="V10" i="3"/>
  <c r="U10" i="3"/>
  <c r="AA10" i="10" s="1"/>
  <c r="T10" i="3"/>
  <c r="S10" i="3"/>
  <c r="R10" i="3"/>
  <c r="Q10" i="3"/>
  <c r="P10" i="3"/>
  <c r="O10" i="3"/>
  <c r="N10" i="3"/>
  <c r="M10" i="3"/>
  <c r="O10" i="10" s="1"/>
  <c r="L10" i="3"/>
  <c r="K10" i="3"/>
  <c r="L10" i="10" s="1"/>
  <c r="J10" i="3"/>
  <c r="I10" i="3"/>
  <c r="H10" i="3"/>
  <c r="G10" i="3"/>
  <c r="F10" i="3"/>
  <c r="E10" i="3"/>
  <c r="D10" i="3"/>
  <c r="C10" i="3"/>
  <c r="B10" i="3"/>
  <c r="AO9" i="3"/>
  <c r="BE9" i="10" s="1"/>
  <c r="AN9" i="3"/>
  <c r="AM9" i="3"/>
  <c r="BB9" i="10" s="1"/>
  <c r="AL9" i="3"/>
  <c r="AK9" i="3"/>
  <c r="AJ9" i="3"/>
  <c r="AI9" i="3"/>
  <c r="AH9" i="3"/>
  <c r="AG9" i="3"/>
  <c r="AS9" i="10" s="1"/>
  <c r="AF9" i="3"/>
  <c r="AE9" i="3"/>
  <c r="AD9" i="3"/>
  <c r="AA9" i="3"/>
  <c r="Z9" i="3"/>
  <c r="Y9" i="3"/>
  <c r="X9" i="3"/>
  <c r="W9" i="3"/>
  <c r="V9" i="3"/>
  <c r="U9" i="3"/>
  <c r="AA9" i="10" s="1"/>
  <c r="T9" i="3"/>
  <c r="S9" i="3"/>
  <c r="R9" i="3"/>
  <c r="Q9" i="3"/>
  <c r="P9" i="3"/>
  <c r="O9" i="3"/>
  <c r="N9" i="3"/>
  <c r="M9" i="3"/>
  <c r="O9" i="10" s="1"/>
  <c r="L9" i="3"/>
  <c r="K9" i="3"/>
  <c r="L9" i="10" s="1"/>
  <c r="J9" i="3"/>
  <c r="I9" i="3"/>
  <c r="H9" i="3"/>
  <c r="G9" i="3"/>
  <c r="F9" i="3"/>
  <c r="E9" i="3"/>
  <c r="C9" i="10" s="1"/>
  <c r="D9" i="3"/>
  <c r="C9" i="3"/>
  <c r="B9" i="3"/>
  <c r="AO8" i="3"/>
  <c r="BE8" i="10" s="1"/>
  <c r="AN8" i="3"/>
  <c r="AM8" i="3"/>
  <c r="BB8" i="10" s="1"/>
  <c r="AL8" i="3"/>
  <c r="AK8" i="3"/>
  <c r="AJ8" i="3"/>
  <c r="AI8" i="3"/>
  <c r="AH8" i="3"/>
  <c r="AG8" i="3"/>
  <c r="AS8" i="10" s="1"/>
  <c r="AF8" i="3"/>
  <c r="AE8" i="3"/>
  <c r="AD8" i="3"/>
  <c r="AA8" i="3"/>
  <c r="Z8" i="3"/>
  <c r="Y8" i="3"/>
  <c r="X8" i="3"/>
  <c r="W8" i="3"/>
  <c r="V8" i="3"/>
  <c r="U8" i="3"/>
  <c r="AA8" i="10" s="1"/>
  <c r="T8" i="3"/>
  <c r="S8" i="3"/>
  <c r="R8" i="3"/>
  <c r="Q8" i="3"/>
  <c r="P8" i="3"/>
  <c r="O8" i="3"/>
  <c r="N8" i="3"/>
  <c r="M8" i="3"/>
  <c r="O8" i="10" s="1"/>
  <c r="L8" i="3"/>
  <c r="K8" i="3"/>
  <c r="L8" i="10" s="1"/>
  <c r="J8" i="3"/>
  <c r="I8" i="3"/>
  <c r="H8" i="3"/>
  <c r="G8" i="3"/>
  <c r="F8" i="3"/>
  <c r="E8" i="3"/>
  <c r="C8" i="10" s="1"/>
  <c r="D8" i="3"/>
  <c r="C8" i="3"/>
  <c r="B8" i="3"/>
  <c r="AO7" i="3"/>
  <c r="BE7" i="10" s="1"/>
  <c r="AN7" i="3"/>
  <c r="AM7" i="3"/>
  <c r="BB7" i="10" s="1"/>
  <c r="AL7" i="3"/>
  <c r="AK7" i="3"/>
  <c r="AJ7" i="3"/>
  <c r="AI7" i="3"/>
  <c r="AH7" i="3"/>
  <c r="AG7" i="3"/>
  <c r="AS7" i="10" s="1"/>
  <c r="AF7" i="3"/>
  <c r="AE7" i="3"/>
  <c r="AD7" i="3"/>
  <c r="AA7" i="3"/>
  <c r="Z7" i="3"/>
  <c r="Y7" i="3"/>
  <c r="X7" i="3"/>
  <c r="W7" i="3"/>
  <c r="V7" i="3"/>
  <c r="U7" i="3"/>
  <c r="AA7" i="10" s="1"/>
  <c r="T7" i="3"/>
  <c r="S7" i="3"/>
  <c r="R7" i="3"/>
  <c r="Q7" i="3"/>
  <c r="P7" i="3"/>
  <c r="O7" i="3"/>
  <c r="N7" i="3"/>
  <c r="M7" i="3"/>
  <c r="O7" i="10" s="1"/>
  <c r="L7" i="3"/>
  <c r="K7" i="3"/>
  <c r="L7" i="10" s="1"/>
  <c r="J7" i="3"/>
  <c r="G7" i="3"/>
  <c r="F7" i="3"/>
  <c r="C7" i="3"/>
  <c r="B7" i="3"/>
  <c r="AO6" i="3"/>
  <c r="BE6" i="10" s="1"/>
  <c r="AN6" i="3"/>
  <c r="AM6" i="3"/>
  <c r="BB6" i="10" s="1"/>
  <c r="AL6" i="3"/>
  <c r="AK6" i="3"/>
  <c r="AJ6" i="3"/>
  <c r="AI6" i="3"/>
  <c r="AH6" i="3"/>
  <c r="AG6" i="3"/>
  <c r="AS6" i="10" s="1"/>
  <c r="AF6" i="3"/>
  <c r="AE6" i="3"/>
  <c r="AD6" i="3"/>
  <c r="AA6" i="3"/>
  <c r="Z6" i="3"/>
  <c r="W6" i="3"/>
  <c r="V6" i="3"/>
  <c r="U6" i="3"/>
  <c r="AA6" i="10" s="1"/>
  <c r="T6" i="3"/>
  <c r="S6" i="3"/>
  <c r="R6" i="3"/>
  <c r="Q6" i="3"/>
  <c r="P6" i="3"/>
  <c r="M6" i="3"/>
  <c r="O6" i="10" s="1"/>
  <c r="L6" i="3"/>
  <c r="K6" i="3"/>
  <c r="L6" i="10" s="1"/>
  <c r="J6" i="3"/>
  <c r="I6" i="3"/>
  <c r="H6" i="3"/>
  <c r="E6" i="3"/>
  <c r="C6" i="10" s="1"/>
  <c r="D6" i="3"/>
  <c r="C6" i="3"/>
  <c r="B6" i="3"/>
  <c r="AO5" i="3"/>
  <c r="BE5" i="10" s="1"/>
  <c r="AN5" i="3"/>
  <c r="AM5" i="3"/>
  <c r="BB5" i="10" s="1"/>
  <c r="AL5" i="3"/>
  <c r="AK5" i="3"/>
  <c r="AJ5" i="3"/>
  <c r="AI5" i="3"/>
  <c r="AH5" i="3"/>
  <c r="AG5" i="3"/>
  <c r="AS5" i="10" s="1"/>
  <c r="AF5" i="3"/>
  <c r="AE5" i="3"/>
  <c r="AD5" i="3"/>
  <c r="AA5" i="3"/>
  <c r="Z5" i="3"/>
  <c r="Y5" i="3"/>
  <c r="X5" i="3"/>
  <c r="W5" i="3"/>
  <c r="V5" i="3"/>
  <c r="U5" i="3"/>
  <c r="AA5" i="10" s="1"/>
  <c r="T5" i="3"/>
  <c r="S5" i="3"/>
  <c r="R5" i="3"/>
  <c r="Q5" i="3"/>
  <c r="P5" i="3"/>
  <c r="O5" i="3"/>
  <c r="N5" i="3"/>
  <c r="M5" i="3"/>
  <c r="O5" i="10" s="1"/>
  <c r="L5" i="3"/>
  <c r="K5" i="3"/>
  <c r="L5" i="10" s="1"/>
  <c r="J5" i="3"/>
  <c r="I5" i="3"/>
  <c r="H5" i="3"/>
  <c r="G5" i="3"/>
  <c r="F5" i="3"/>
  <c r="C5" i="3"/>
  <c r="B5" i="3"/>
  <c r="AO4" i="3"/>
  <c r="BE4" i="10" s="1"/>
  <c r="AN4" i="3"/>
  <c r="AM4" i="3"/>
  <c r="BB4" i="10" s="1"/>
  <c r="AL4" i="3"/>
  <c r="AI4" i="3"/>
  <c r="AH4" i="3"/>
  <c r="AE4" i="3"/>
  <c r="AD4" i="3"/>
  <c r="AA4" i="3"/>
  <c r="AJ4" i="10" s="1"/>
  <c r="Z4" i="3"/>
  <c r="Y4" i="3"/>
  <c r="AG4" i="10" s="1"/>
  <c r="X4" i="3"/>
  <c r="W4" i="3"/>
  <c r="AD4" i="10" s="1"/>
  <c r="V4" i="3"/>
  <c r="U4" i="3"/>
  <c r="AA4" i="10" s="1"/>
  <c r="T4" i="3"/>
  <c r="S4" i="3"/>
  <c r="R4" i="3"/>
  <c r="Q4" i="3"/>
  <c r="P4" i="3"/>
  <c r="M4" i="3"/>
  <c r="O4" i="10" s="1"/>
  <c r="L4" i="3"/>
  <c r="I4" i="3"/>
  <c r="H4" i="3"/>
  <c r="C4" i="3"/>
  <c r="C15" i="3" s="1"/>
  <c r="B4" i="3"/>
  <c r="B15" i="3" s="1"/>
  <c r="H14" i="2"/>
  <c r="E14" i="2"/>
  <c r="D14" i="2"/>
  <c r="C14" i="2"/>
  <c r="B14" i="2"/>
  <c r="G13" i="2"/>
  <c r="H13" i="2" s="1"/>
  <c r="AB14" i="3" s="1"/>
  <c r="AC14" i="3" s="1"/>
  <c r="F13" i="2"/>
  <c r="E13" i="2"/>
  <c r="D13" i="2"/>
  <c r="C13" i="2"/>
  <c r="B13" i="2"/>
  <c r="G12" i="2"/>
  <c r="F12" i="2"/>
  <c r="H12" i="2" s="1"/>
  <c r="AB13" i="3" s="1"/>
  <c r="AC13" i="3" s="1"/>
  <c r="E12" i="2"/>
  <c r="D12" i="2"/>
  <c r="C12" i="2"/>
  <c r="B12" i="2"/>
  <c r="G11" i="2"/>
  <c r="H11" i="2" s="1"/>
  <c r="AB12" i="3" s="1"/>
  <c r="AC12" i="3" s="1"/>
  <c r="F11" i="2"/>
  <c r="E11" i="2"/>
  <c r="D11" i="2"/>
  <c r="C11" i="2"/>
  <c r="B11" i="2"/>
  <c r="G10" i="2"/>
  <c r="F10" i="2"/>
  <c r="H10" i="2" s="1"/>
  <c r="AB11" i="3" s="1"/>
  <c r="AC11" i="3" s="1"/>
  <c r="E10" i="2"/>
  <c r="D10" i="2"/>
  <c r="C10" i="2"/>
  <c r="B10" i="2"/>
  <c r="G9" i="2"/>
  <c r="H9" i="2" s="1"/>
  <c r="AB10" i="3" s="1"/>
  <c r="AC10" i="3" s="1"/>
  <c r="F9" i="2"/>
  <c r="E9" i="2"/>
  <c r="D9" i="2"/>
  <c r="C9" i="2"/>
  <c r="B9" i="2"/>
  <c r="G8" i="2"/>
  <c r="F8" i="2"/>
  <c r="H8" i="2" s="1"/>
  <c r="AB9" i="3" s="1"/>
  <c r="AC9" i="3" s="1"/>
  <c r="E8" i="2"/>
  <c r="D8" i="2"/>
  <c r="C8" i="2"/>
  <c r="B8" i="2"/>
  <c r="G7" i="2"/>
  <c r="H7" i="2" s="1"/>
  <c r="AB8" i="3" s="1"/>
  <c r="AC8" i="3" s="1"/>
  <c r="F7" i="2"/>
  <c r="E7" i="2"/>
  <c r="D7" i="2"/>
  <c r="C7" i="2"/>
  <c r="B7" i="2"/>
  <c r="G6" i="2"/>
  <c r="F6" i="2"/>
  <c r="H6" i="2" s="1"/>
  <c r="AB7" i="3" s="1"/>
  <c r="AC7" i="3" s="1"/>
  <c r="E6" i="2"/>
  <c r="D6" i="2"/>
  <c r="C6" i="2"/>
  <c r="B6" i="2"/>
  <c r="G5" i="2"/>
  <c r="H5" i="2" s="1"/>
  <c r="AB6" i="3" s="1"/>
  <c r="AC6" i="3" s="1"/>
  <c r="F5" i="2"/>
  <c r="E5" i="2"/>
  <c r="D5" i="2"/>
  <c r="C5" i="2"/>
  <c r="B5" i="2"/>
  <c r="G4" i="2"/>
  <c r="F4" i="2"/>
  <c r="H4" i="2" s="1"/>
  <c r="AB5" i="3" s="1"/>
  <c r="AC5" i="3" s="1"/>
  <c r="E4" i="2"/>
  <c r="D4" i="2"/>
  <c r="C4" i="2"/>
  <c r="B4" i="2"/>
  <c r="U3" i="2"/>
  <c r="T3" i="2"/>
  <c r="S3" i="2"/>
  <c r="L3" i="2"/>
  <c r="G3" i="2"/>
  <c r="H3" i="2" s="1"/>
  <c r="AB4" i="3" s="1"/>
  <c r="AC4" i="3" s="1"/>
  <c r="F3" i="2"/>
  <c r="E3" i="2"/>
  <c r="D3" i="2"/>
  <c r="C3" i="2"/>
  <c r="V3" i="2" s="1"/>
  <c r="B3" i="2"/>
  <c r="AM6" i="10" l="1"/>
  <c r="AP6" i="6"/>
  <c r="AP6" i="4"/>
  <c r="AM8" i="10"/>
  <c r="AP8" i="6"/>
  <c r="AP8" i="4"/>
  <c r="AM14" i="10"/>
  <c r="AP14" i="4"/>
  <c r="AP14" i="6"/>
  <c r="AD13" i="10"/>
  <c r="AG13" i="6"/>
  <c r="AG13" i="4"/>
  <c r="X14" i="10"/>
  <c r="CQ14" i="6"/>
  <c r="CO14" i="4"/>
  <c r="AY14" i="10"/>
  <c r="DV14" i="4"/>
  <c r="EA14" i="6"/>
  <c r="AM4" i="10"/>
  <c r="AP4" i="4"/>
  <c r="AQ4" i="4" s="1"/>
  <c r="AM10" i="10"/>
  <c r="AP10" i="4"/>
  <c r="AP10" i="6"/>
  <c r="AM12" i="10"/>
  <c r="AP12" i="4"/>
  <c r="AP12" i="6"/>
  <c r="AJ13" i="10"/>
  <c r="AM13" i="6"/>
  <c r="AM13" i="4"/>
  <c r="AY13" i="10"/>
  <c r="EA13" i="6"/>
  <c r="DV13" i="4"/>
  <c r="F14" i="10"/>
  <c r="I14" i="6"/>
  <c r="I14" i="4"/>
  <c r="R14" i="10"/>
  <c r="CH14" i="6"/>
  <c r="CF14" i="4"/>
  <c r="AD14" i="10"/>
  <c r="AG14" i="6"/>
  <c r="AG14" i="4"/>
  <c r="AJ14" i="10"/>
  <c r="AM14" i="6"/>
  <c r="AM14" i="4"/>
  <c r="AQ5" i="4"/>
  <c r="AP5" i="6"/>
  <c r="AM5" i="10"/>
  <c r="AP5" i="4"/>
  <c r="AM7" i="10"/>
  <c r="AP7" i="6"/>
  <c r="AP7" i="4"/>
  <c r="AM9" i="10"/>
  <c r="AP9" i="6"/>
  <c r="AP9" i="4"/>
  <c r="AM11" i="10"/>
  <c r="AP11" i="6"/>
  <c r="AP11" i="4"/>
  <c r="AM13" i="10"/>
  <c r="AP13" i="6"/>
  <c r="AP13" i="4"/>
  <c r="AG13" i="10"/>
  <c r="AJ13" i="6"/>
  <c r="AJ13" i="4"/>
  <c r="AP13" i="10"/>
  <c r="BE13" i="6"/>
  <c r="BE13" i="4"/>
  <c r="AV13" i="10"/>
  <c r="DP13" i="4"/>
  <c r="DR13" i="6"/>
  <c r="C14" i="10"/>
  <c r="R14" i="4"/>
  <c r="I14" i="10"/>
  <c r="L14" i="6"/>
  <c r="L14" i="4"/>
  <c r="U14" i="10"/>
  <c r="CK14" i="6"/>
  <c r="CI14" i="4"/>
  <c r="AG14" i="10"/>
  <c r="AJ14" i="4"/>
  <c r="AJ14" i="6"/>
  <c r="AP14" i="10"/>
  <c r="AQ14" i="10" s="1"/>
  <c r="BE14" i="6"/>
  <c r="BE14" i="4"/>
  <c r="AV14" i="10"/>
  <c r="DR14" i="6"/>
  <c r="DP14" i="4"/>
  <c r="AQ7" i="4"/>
  <c r="I4" i="10"/>
  <c r="L4" i="6"/>
  <c r="U4" i="10"/>
  <c r="CK4" i="6"/>
  <c r="X4" i="10"/>
  <c r="CQ4" i="6"/>
  <c r="BE4" i="6"/>
  <c r="AP4" i="10"/>
  <c r="DR4" i="6"/>
  <c r="AV4" i="10"/>
  <c r="F5" i="10"/>
  <c r="I5" i="6"/>
  <c r="I5" i="10"/>
  <c r="L5" i="6"/>
  <c r="R5" i="10"/>
  <c r="CH5" i="6"/>
  <c r="CK5" i="6"/>
  <c r="U5" i="10"/>
  <c r="X5" i="10"/>
  <c r="CQ5" i="6"/>
  <c r="AD5" i="10"/>
  <c r="AG5" i="6"/>
  <c r="AJ5" i="6"/>
  <c r="AG5" i="10"/>
  <c r="AJ5" i="10"/>
  <c r="AM5" i="6"/>
  <c r="AP5" i="10"/>
  <c r="BE5" i="6"/>
  <c r="AV5" i="10"/>
  <c r="DR5" i="6"/>
  <c r="AY5" i="10"/>
  <c r="EA5" i="6"/>
  <c r="I6" i="10"/>
  <c r="L6" i="6"/>
  <c r="U6" i="10"/>
  <c r="CK6" i="6"/>
  <c r="X6" i="10"/>
  <c r="CQ6" i="6"/>
  <c r="AD6" i="10"/>
  <c r="AG6" i="6"/>
  <c r="AJ6" i="10"/>
  <c r="AM6" i="6"/>
  <c r="AP6" i="10"/>
  <c r="BE6" i="6"/>
  <c r="AV6" i="10"/>
  <c r="DR6" i="6"/>
  <c r="AY6" i="10"/>
  <c r="EA6" i="6"/>
  <c r="F7" i="10"/>
  <c r="I7" i="6"/>
  <c r="R7" i="10"/>
  <c r="CH7" i="6"/>
  <c r="U7" i="10"/>
  <c r="CK7" i="6"/>
  <c r="X7" i="10"/>
  <c r="CQ7" i="6"/>
  <c r="AD7" i="10"/>
  <c r="AG7" i="6"/>
  <c r="AG7" i="10"/>
  <c r="AJ7" i="6"/>
  <c r="AJ7" i="10"/>
  <c r="AM7" i="6"/>
  <c r="AP7" i="10"/>
  <c r="BE7" i="6"/>
  <c r="AV7" i="10"/>
  <c r="DR7" i="6"/>
  <c r="AY7" i="10"/>
  <c r="EA7" i="6"/>
  <c r="F8" i="10"/>
  <c r="I8" i="6"/>
  <c r="I8" i="10"/>
  <c r="L8" i="6"/>
  <c r="R8" i="10"/>
  <c r="CH8" i="6"/>
  <c r="U8" i="10"/>
  <c r="CK8" i="6"/>
  <c r="X8" i="10"/>
  <c r="CQ8" i="6"/>
  <c r="AD8" i="10"/>
  <c r="AG8" i="6"/>
  <c r="AG8" i="10"/>
  <c r="AJ8" i="6"/>
  <c r="AJ8" i="10"/>
  <c r="AM8" i="6"/>
  <c r="AP8" i="10"/>
  <c r="BE8" i="6"/>
  <c r="AV8" i="10"/>
  <c r="DR8" i="6"/>
  <c r="AY8" i="10"/>
  <c r="EA8" i="6"/>
  <c r="F9" i="10"/>
  <c r="I9" i="6"/>
  <c r="I9" i="10"/>
  <c r="L9" i="6"/>
  <c r="R9" i="10"/>
  <c r="CH9" i="6"/>
  <c r="U9" i="10"/>
  <c r="CK9" i="6"/>
  <c r="X9" i="10"/>
  <c r="CQ9" i="6"/>
  <c r="AD9" i="10"/>
  <c r="AG9" i="6"/>
  <c r="AG9" i="10"/>
  <c r="AJ9" i="6"/>
  <c r="AJ9" i="10"/>
  <c r="AM9" i="6"/>
  <c r="AP9" i="10"/>
  <c r="BE9" i="6"/>
  <c r="AV9" i="10"/>
  <c r="DR9" i="6"/>
  <c r="AY9" i="10"/>
  <c r="EA9" i="6"/>
  <c r="DV9" i="4"/>
  <c r="C10" i="10"/>
  <c r="R10" i="4"/>
  <c r="F10" i="10"/>
  <c r="I10" i="6"/>
  <c r="I10" i="4"/>
  <c r="I10" i="10"/>
  <c r="L10" i="6"/>
  <c r="L10" i="4"/>
  <c r="R10" i="10"/>
  <c r="CH10" i="6"/>
  <c r="CF10" i="4"/>
  <c r="U10" i="10"/>
  <c r="CK10" i="6"/>
  <c r="CI10" i="4"/>
  <c r="X10" i="10"/>
  <c r="CQ10" i="6"/>
  <c r="CO10" i="4"/>
  <c r="AD10" i="10"/>
  <c r="AG10" i="6"/>
  <c r="AG10" i="4"/>
  <c r="AG10" i="10"/>
  <c r="AJ10" i="4"/>
  <c r="AJ10" i="6"/>
  <c r="AJ10" i="10"/>
  <c r="AM10" i="6"/>
  <c r="AM10" i="4"/>
  <c r="AP10" i="10"/>
  <c r="BE10" i="6"/>
  <c r="BE10" i="4"/>
  <c r="AV10" i="10"/>
  <c r="DR10" i="6"/>
  <c r="DP10" i="4"/>
  <c r="AY10" i="10"/>
  <c r="DV10" i="4"/>
  <c r="EA10" i="6"/>
  <c r="C11" i="10"/>
  <c r="R11" i="4"/>
  <c r="F11" i="10"/>
  <c r="I11" i="6"/>
  <c r="I11" i="4"/>
  <c r="I11" i="10"/>
  <c r="L11" i="4"/>
  <c r="L11" i="6"/>
  <c r="R11" i="10"/>
  <c r="CF11" i="4"/>
  <c r="CH11" i="6"/>
  <c r="U11" i="10"/>
  <c r="CK11" i="6"/>
  <c r="CI11" i="4"/>
  <c r="X11" i="10"/>
  <c r="CQ11" i="6"/>
  <c r="CO11" i="4"/>
  <c r="AD11" i="10"/>
  <c r="AG11" i="6"/>
  <c r="AG11" i="4"/>
  <c r="AG11" i="10"/>
  <c r="AJ11" i="6"/>
  <c r="AJ11" i="4"/>
  <c r="AJ11" i="10"/>
  <c r="AM11" i="6"/>
  <c r="AM11" i="4"/>
  <c r="AP11" i="10"/>
  <c r="BE11" i="6"/>
  <c r="BE11" i="4"/>
  <c r="AV11" i="10"/>
  <c r="DP11" i="4"/>
  <c r="DR11" i="6"/>
  <c r="AY11" i="10"/>
  <c r="EA11" i="6"/>
  <c r="DV11" i="4"/>
  <c r="C12" i="10"/>
  <c r="R12" i="4"/>
  <c r="F12" i="10"/>
  <c r="I12" i="6"/>
  <c r="I12" i="4"/>
  <c r="I12" i="10"/>
  <c r="L12" i="6"/>
  <c r="L12" i="4"/>
  <c r="R12" i="10"/>
  <c r="CH12" i="6"/>
  <c r="CF12" i="4"/>
  <c r="U12" i="10"/>
  <c r="CK12" i="6"/>
  <c r="CI12" i="4"/>
  <c r="X12" i="10"/>
  <c r="CQ12" i="6"/>
  <c r="CO12" i="4"/>
  <c r="AD12" i="10"/>
  <c r="AG12" i="6"/>
  <c r="AG12" i="4"/>
  <c r="AG12" i="10"/>
  <c r="AJ12" i="4"/>
  <c r="AJ12" i="6"/>
  <c r="AJ12" i="10"/>
  <c r="AM12" i="6"/>
  <c r="AM12" i="4"/>
  <c r="AP12" i="10"/>
  <c r="BE12" i="6"/>
  <c r="BE12" i="4"/>
  <c r="AV12" i="10"/>
  <c r="DR12" i="6"/>
  <c r="DP12" i="4"/>
  <c r="AY12" i="10"/>
  <c r="DV12" i="4"/>
  <c r="EA12" i="6"/>
  <c r="C13" i="10"/>
  <c r="R13" i="4"/>
  <c r="F13" i="10"/>
  <c r="I13" i="6"/>
  <c r="I13" i="4"/>
  <c r="I13" i="10"/>
  <c r="L13" i="4"/>
  <c r="L13" i="6"/>
  <c r="R13" i="10"/>
  <c r="CF13" i="4"/>
  <c r="CH13" i="6"/>
  <c r="U13" i="10"/>
  <c r="CK13" i="6"/>
  <c r="CI13" i="4"/>
  <c r="X13" i="10"/>
  <c r="CQ13" i="6"/>
  <c r="CO13" i="4"/>
  <c r="M3" i="2"/>
  <c r="L4" i="4"/>
  <c r="AJ4" i="4"/>
  <c r="DP4" i="4"/>
  <c r="L5" i="4"/>
  <c r="AJ5" i="4"/>
  <c r="CF5" i="4"/>
  <c r="DP5" i="4"/>
  <c r="DV5" i="4"/>
  <c r="L6" i="4"/>
  <c r="R6" i="4"/>
  <c r="DP6" i="4"/>
  <c r="DV6" i="4"/>
  <c r="AJ7" i="4"/>
  <c r="CF7" i="4"/>
  <c r="DP7" i="4"/>
  <c r="DV7" i="4"/>
  <c r="L8" i="4"/>
  <c r="R8" i="4"/>
  <c r="AJ8" i="4"/>
  <c r="CF8" i="4"/>
  <c r="DP8" i="4"/>
  <c r="DV8" i="4"/>
  <c r="L9" i="4"/>
  <c r="R9" i="4"/>
  <c r="AJ9" i="4"/>
  <c r="CF9" i="4"/>
  <c r="DP9" i="4"/>
  <c r="CP10" i="4"/>
  <c r="FB10" i="4" s="1"/>
  <c r="CP12" i="4"/>
  <c r="FB12" i="4" s="1"/>
  <c r="CP14" i="4"/>
  <c r="FB14" i="4" s="1"/>
  <c r="FA14" i="4"/>
  <c r="FH14" i="4" s="1"/>
  <c r="FA13" i="4"/>
  <c r="FH13" i="4" s="1"/>
  <c r="FA12" i="4"/>
  <c r="FH12" i="4" s="1"/>
  <c r="FA11" i="4"/>
  <c r="FH11" i="4" s="1"/>
  <c r="BF4" i="6"/>
  <c r="BF5" i="6"/>
  <c r="CR5" i="6"/>
  <c r="BF6" i="6"/>
  <c r="AQ7" i="6"/>
  <c r="BF8" i="6"/>
  <c r="CR8" i="6"/>
  <c r="FG10" i="6"/>
  <c r="BF10" i="6"/>
  <c r="CR10" i="6"/>
  <c r="FG12" i="6"/>
  <c r="BF12" i="6"/>
  <c r="CR12" i="6"/>
  <c r="FG14" i="6"/>
  <c r="BF14" i="6"/>
  <c r="CR14" i="6"/>
  <c r="P4" i="10"/>
  <c r="AB4" i="10"/>
  <c r="BK5" i="10"/>
  <c r="M5" i="10"/>
  <c r="Y5" i="10"/>
  <c r="AG4" i="4"/>
  <c r="AM4" i="4"/>
  <c r="BE4" i="4"/>
  <c r="BF4" i="4" s="1"/>
  <c r="CI4" i="4"/>
  <c r="CO4" i="4"/>
  <c r="CP4" i="4" s="1"/>
  <c r="FB4" i="4" s="1"/>
  <c r="I5" i="4"/>
  <c r="AG5" i="4"/>
  <c r="AM5" i="4"/>
  <c r="BE5" i="4"/>
  <c r="BF5" i="4" s="1"/>
  <c r="CI5" i="4"/>
  <c r="CO5" i="4"/>
  <c r="CP5" i="4" s="1"/>
  <c r="FB5" i="4" s="1"/>
  <c r="AG6" i="4"/>
  <c r="AM6" i="4"/>
  <c r="BE6" i="4"/>
  <c r="BF6" i="4" s="1"/>
  <c r="CI6" i="4"/>
  <c r="CO6" i="4"/>
  <c r="CP6" i="4" s="1"/>
  <c r="FB6" i="4" s="1"/>
  <c r="I7" i="4"/>
  <c r="AG7" i="4"/>
  <c r="AM7" i="4"/>
  <c r="BE7" i="4"/>
  <c r="BF7" i="4" s="1"/>
  <c r="CI7" i="4"/>
  <c r="CO7" i="4"/>
  <c r="CP7" i="4" s="1"/>
  <c r="FB7" i="4" s="1"/>
  <c r="I8" i="4"/>
  <c r="AG8" i="4"/>
  <c r="AM8" i="4"/>
  <c r="BE8" i="4"/>
  <c r="BF8" i="4" s="1"/>
  <c r="CI8" i="4"/>
  <c r="CO8" i="4"/>
  <c r="CP8" i="4" s="1"/>
  <c r="FB8" i="4" s="1"/>
  <c r="I9" i="4"/>
  <c r="AG9" i="4"/>
  <c r="AM9" i="4"/>
  <c r="BE9" i="4"/>
  <c r="CI9" i="4"/>
  <c r="CO9" i="4"/>
  <c r="CP9" i="4" s="1"/>
  <c r="BF10" i="4"/>
  <c r="CP11" i="4"/>
  <c r="BF12" i="4"/>
  <c r="CP13" i="4"/>
  <c r="BF14" i="4"/>
  <c r="CR4" i="6"/>
  <c r="FG4" i="6" s="1"/>
  <c r="FG5" i="6"/>
  <c r="AQ5" i="6"/>
  <c r="CR6" i="6"/>
  <c r="FG6" i="6" s="1"/>
  <c r="BF7" i="6"/>
  <c r="CR7" i="6"/>
  <c r="FG7" i="6" s="1"/>
  <c r="FG8" i="6"/>
  <c r="CR9" i="6"/>
  <c r="CR11" i="6"/>
  <c r="CR13" i="6"/>
  <c r="FF14" i="6"/>
  <c r="FM14" i="6" s="1"/>
  <c r="FF12" i="6"/>
  <c r="FM12" i="6" s="1"/>
  <c r="FF10" i="6"/>
  <c r="FM10" i="6" s="1"/>
  <c r="FF8" i="6"/>
  <c r="FM8" i="6" s="1"/>
  <c r="FF5" i="6"/>
  <c r="FM5" i="6" s="1"/>
  <c r="V4" i="10"/>
  <c r="AH4" i="10"/>
  <c r="AQ4" i="10"/>
  <c r="P5" i="10"/>
  <c r="V5" i="10"/>
  <c r="AB5" i="10"/>
  <c r="AH5" i="10"/>
  <c r="EV15" i="4"/>
  <c r="EW5" i="4" s="1"/>
  <c r="FG5" i="4" s="1"/>
  <c r="AQ5" i="10"/>
  <c r="Y6" i="10"/>
  <c r="BF6" i="10"/>
  <c r="BG7" i="10"/>
  <c r="P7" i="10"/>
  <c r="Y7" i="10"/>
  <c r="AQ7" i="10"/>
  <c r="P8" i="10"/>
  <c r="V8" i="10"/>
  <c r="AB9" i="10"/>
  <c r="Y10" i="10"/>
  <c r="AQ10" i="10"/>
  <c r="P11" i="10"/>
  <c r="BF11" i="10"/>
  <c r="BG12" i="10"/>
  <c r="P12" i="10"/>
  <c r="M13" i="10"/>
  <c r="AB13" i="10"/>
  <c r="Y14" i="10"/>
  <c r="V7" i="10"/>
  <c r="BF5" i="10"/>
  <c r="BK6" i="10"/>
  <c r="P6" i="10"/>
  <c r="V6" i="10"/>
  <c r="AB6" i="10"/>
  <c r="AQ6" i="10"/>
  <c r="M7" i="10"/>
  <c r="AB7" i="10"/>
  <c r="BF7" i="10"/>
  <c r="BK8" i="10"/>
  <c r="M8" i="10"/>
  <c r="Y8" i="10"/>
  <c r="AQ8" i="10"/>
  <c r="P9" i="10"/>
  <c r="BF9" i="10"/>
  <c r="BK10" i="10"/>
  <c r="P10" i="10"/>
  <c r="V10" i="10"/>
  <c r="M11" i="10"/>
  <c r="AB11" i="10"/>
  <c r="AQ12" i="10"/>
  <c r="BI12" i="10" s="1"/>
  <c r="BM12" i="10" s="1"/>
  <c r="P13" i="10"/>
  <c r="BF13" i="10"/>
  <c r="BK14" i="10"/>
  <c r="P14" i="10"/>
  <c r="V14" i="10"/>
  <c r="K8" i="11"/>
  <c r="AH7" i="10"/>
  <c r="AB8" i="10"/>
  <c r="I16" i="11"/>
  <c r="J5" i="11"/>
  <c r="J15" i="11"/>
  <c r="J13" i="11"/>
  <c r="J11" i="11"/>
  <c r="V5" i="11"/>
  <c r="V15" i="11"/>
  <c r="V13" i="11"/>
  <c r="V11" i="11"/>
  <c r="AM5" i="11"/>
  <c r="Q4" i="10" s="1"/>
  <c r="S4" i="10" s="1"/>
  <c r="AT5" i="11"/>
  <c r="AT15" i="11"/>
  <c r="AT11" i="11"/>
  <c r="BC5" i="11"/>
  <c r="W4" i="10" s="1"/>
  <c r="Y4" i="10" s="1"/>
  <c r="BQ5" i="11"/>
  <c r="BT5" i="11"/>
  <c r="BT15" i="11"/>
  <c r="BT13" i="11"/>
  <c r="BT11" i="11"/>
  <c r="CC5" i="11"/>
  <c r="CF5" i="11"/>
  <c r="CF15" i="11"/>
  <c r="CF13" i="11"/>
  <c r="CF11" i="11"/>
  <c r="CF9" i="11"/>
  <c r="DA5" i="11"/>
  <c r="DE5" i="11"/>
  <c r="BD4" i="10" s="1"/>
  <c r="BF4" i="10" s="1"/>
  <c r="J6" i="11"/>
  <c r="V6" i="11"/>
  <c r="AG6" i="11"/>
  <c r="AT6" i="11"/>
  <c r="BT6" i="11"/>
  <c r="CF6" i="11"/>
  <c r="K7" i="11"/>
  <c r="O7" i="11"/>
  <c r="O10" i="11"/>
  <c r="V7" i="11"/>
  <c r="Z7" i="11"/>
  <c r="K6" i="10" s="1"/>
  <c r="M6" i="10" s="1"/>
  <c r="AC7" i="11"/>
  <c r="AC10" i="11"/>
  <c r="AT7" i="11"/>
  <c r="BI7" i="11"/>
  <c r="BI10" i="11"/>
  <c r="BU7" i="11"/>
  <c r="BY7" i="11"/>
  <c r="BY10" i="11"/>
  <c r="CF7" i="11"/>
  <c r="CR7" i="11"/>
  <c r="CR10" i="11"/>
  <c r="CX7" i="11"/>
  <c r="CX10" i="11"/>
  <c r="DD7" i="11"/>
  <c r="O8" i="11"/>
  <c r="R8" i="11"/>
  <c r="AH8" i="11"/>
  <c r="AL8" i="11"/>
  <c r="BB8" i="11"/>
  <c r="BM8" i="11"/>
  <c r="BP8" i="11"/>
  <c r="BY8" i="11"/>
  <c r="CB8" i="11"/>
  <c r="CN8" i="11"/>
  <c r="CU8" i="11"/>
  <c r="DA8" i="11"/>
  <c r="J9" i="11"/>
  <c r="Y9" i="11"/>
  <c r="AG9" i="11"/>
  <c r="BM9" i="11"/>
  <c r="BT9" i="11"/>
  <c r="R10" i="11"/>
  <c r="CB10" i="11"/>
  <c r="CF10" i="11"/>
  <c r="CN10" i="11"/>
  <c r="CU10" i="11"/>
  <c r="DA10" i="11"/>
  <c r="O11" i="11"/>
  <c r="AG11" i="11"/>
  <c r="BY11" i="11"/>
  <c r="R12" i="11"/>
  <c r="BP12" i="11"/>
  <c r="BT12" i="11"/>
  <c r="K13" i="11"/>
  <c r="AG13" i="11"/>
  <c r="BY13" i="11"/>
  <c r="R14" i="11"/>
  <c r="BP14" i="11"/>
  <c r="BT14" i="11"/>
  <c r="K15" i="11"/>
  <c r="Y15" i="11"/>
  <c r="AC15" i="11"/>
  <c r="BI15" i="11"/>
  <c r="BM15" i="11"/>
  <c r="BU15" i="11"/>
  <c r="CR15" i="11"/>
  <c r="CX15" i="11"/>
  <c r="DD15" i="11"/>
  <c r="N19" i="23"/>
  <c r="N19" i="22"/>
  <c r="O16" i="21"/>
  <c r="N19" i="20"/>
  <c r="N19" i="19"/>
  <c r="N21" i="23"/>
  <c r="N21" i="22"/>
  <c r="O18" i="21"/>
  <c r="N21" i="20"/>
  <c r="N21" i="19"/>
  <c r="N22" i="23"/>
  <c r="N22" i="22"/>
  <c r="O19" i="21"/>
  <c r="N22" i="20"/>
  <c r="N22" i="19"/>
  <c r="M34" i="22"/>
  <c r="N30" i="21"/>
  <c r="M34" i="23"/>
  <c r="M34" i="20"/>
  <c r="M34" i="18"/>
  <c r="M34" i="19"/>
  <c r="M35" i="15"/>
  <c r="M34" i="14"/>
  <c r="M35" i="17"/>
  <c r="M34" i="16"/>
  <c r="M34" i="13"/>
  <c r="H16" i="11"/>
  <c r="R5" i="11"/>
  <c r="R15" i="11"/>
  <c r="R11" i="11"/>
  <c r="AL5" i="11"/>
  <c r="AL15" i="11"/>
  <c r="AL13" i="11"/>
  <c r="AL11" i="11"/>
  <c r="BB5" i="11"/>
  <c r="BB15" i="11"/>
  <c r="BB11" i="11"/>
  <c r="BP5" i="11"/>
  <c r="BP15" i="11"/>
  <c r="BP13" i="11"/>
  <c r="BP11" i="11"/>
  <c r="CB5" i="11"/>
  <c r="CB15" i="11"/>
  <c r="CB13" i="11"/>
  <c r="CB11" i="11"/>
  <c r="CN5" i="11"/>
  <c r="CN15" i="11"/>
  <c r="CN13" i="11"/>
  <c r="CN11" i="11"/>
  <c r="CN9" i="11"/>
  <c r="CU5" i="11"/>
  <c r="CU15" i="11"/>
  <c r="CU13" i="11"/>
  <c r="CU11" i="11"/>
  <c r="CU9" i="11"/>
  <c r="DD5" i="11"/>
  <c r="DD14" i="11"/>
  <c r="DD12" i="11"/>
  <c r="DD10" i="11"/>
  <c r="R6" i="11"/>
  <c r="AL6" i="11"/>
  <c r="BB6" i="11"/>
  <c r="BP6" i="11"/>
  <c r="CB6" i="11"/>
  <c r="CN6" i="11"/>
  <c r="CU6" i="11"/>
  <c r="DA6" i="11"/>
  <c r="DA9" i="11"/>
  <c r="J7" i="11"/>
  <c r="R7" i="11"/>
  <c r="Y7" i="11"/>
  <c r="Y10" i="11"/>
  <c r="AG7" i="11"/>
  <c r="AG10" i="11"/>
  <c r="AL7" i="11"/>
  <c r="BB7" i="11"/>
  <c r="BT7" i="11"/>
  <c r="CB7" i="11"/>
  <c r="CN7" i="11"/>
  <c r="CU7" i="11"/>
  <c r="DA7" i="11"/>
  <c r="J8" i="11"/>
  <c r="V8" i="11"/>
  <c r="AC8" i="11"/>
  <c r="AG8" i="11"/>
  <c r="AT8" i="11"/>
  <c r="BI8" i="11"/>
  <c r="BT8" i="11"/>
  <c r="CF8" i="11"/>
  <c r="CR8" i="11"/>
  <c r="CX8" i="11"/>
  <c r="DD8" i="11"/>
  <c r="K9" i="11"/>
  <c r="O9" i="11"/>
  <c r="V9" i="11"/>
  <c r="AC9" i="11"/>
  <c r="AT9" i="11"/>
  <c r="BI9" i="11"/>
  <c r="BP9" i="11"/>
  <c r="BU9" i="11"/>
  <c r="BY9" i="11"/>
  <c r="CR9" i="11"/>
  <c r="CX9" i="11"/>
  <c r="DD9" i="11"/>
  <c r="J10" i="11"/>
  <c r="V10" i="11"/>
  <c r="AL10" i="11"/>
  <c r="AT10" i="11"/>
  <c r="BB10" i="11"/>
  <c r="BP10" i="11"/>
  <c r="BT10" i="11"/>
  <c r="K11" i="11"/>
  <c r="Y11" i="11"/>
  <c r="AC11" i="11"/>
  <c r="BI11" i="11"/>
  <c r="BM11" i="11"/>
  <c r="BU11" i="11"/>
  <c r="CR11" i="11"/>
  <c r="CX11" i="11"/>
  <c r="DD11" i="11"/>
  <c r="J12" i="11"/>
  <c r="V12" i="11"/>
  <c r="AL12" i="11"/>
  <c r="AT12" i="11"/>
  <c r="BB12" i="11"/>
  <c r="CB12" i="11"/>
  <c r="CF12" i="11"/>
  <c r="CN12" i="11"/>
  <c r="CU12" i="11"/>
  <c r="DA12" i="11"/>
  <c r="O13" i="11"/>
  <c r="AC13" i="11"/>
  <c r="BI13" i="11"/>
  <c r="BM13" i="11"/>
  <c r="BU13" i="11"/>
  <c r="CR13" i="11"/>
  <c r="CX13" i="11"/>
  <c r="DD13" i="11"/>
  <c r="J14" i="11"/>
  <c r="V14" i="11"/>
  <c r="AL14" i="11"/>
  <c r="BB14" i="11"/>
  <c r="CB14" i="11"/>
  <c r="CF14" i="11"/>
  <c r="CN14" i="11"/>
  <c r="CU14" i="11"/>
  <c r="DA14" i="11"/>
  <c r="O15" i="11"/>
  <c r="AG15" i="11"/>
  <c r="BY15" i="11"/>
  <c r="CS9" i="11"/>
  <c r="AR8" i="10" s="1"/>
  <c r="AT8" i="10" s="1"/>
  <c r="CY9" i="11"/>
  <c r="AX8" i="10" s="1"/>
  <c r="AZ8" i="10" s="1"/>
  <c r="DE9" i="11"/>
  <c r="BD8" i="10" s="1"/>
  <c r="BF8" i="10" s="1"/>
  <c r="K10" i="11"/>
  <c r="W10" i="11"/>
  <c r="AM10" i="11"/>
  <c r="Q9" i="10" s="1"/>
  <c r="S9" i="10" s="1"/>
  <c r="AU10" i="11"/>
  <c r="BC10" i="11"/>
  <c r="W9" i="10" s="1"/>
  <c r="Y9" i="10" s="1"/>
  <c r="BQ10" i="11"/>
  <c r="BU10" i="11"/>
  <c r="CC10" i="11"/>
  <c r="CG10" i="11"/>
  <c r="CO10" i="11"/>
  <c r="CV10" i="11"/>
  <c r="AU9" i="10" s="1"/>
  <c r="AW9" i="10" s="1"/>
  <c r="DB10" i="11"/>
  <c r="BA9" i="10" s="1"/>
  <c r="BC9" i="10" s="1"/>
  <c r="Z11" i="11"/>
  <c r="K10" i="10" s="1"/>
  <c r="M10" i="10" s="1"/>
  <c r="AH11" i="11"/>
  <c r="BJ11" i="11"/>
  <c r="Z10" i="10" s="1"/>
  <c r="AB10" i="10" s="1"/>
  <c r="CS11" i="11"/>
  <c r="AR10" i="10" s="1"/>
  <c r="AT10" i="10" s="1"/>
  <c r="CY11" i="11"/>
  <c r="AX10" i="10" s="1"/>
  <c r="AZ10" i="10" s="1"/>
  <c r="DA11" i="11"/>
  <c r="DE11" i="11"/>
  <c r="BD10" i="10" s="1"/>
  <c r="BF10" i="10" s="1"/>
  <c r="K12" i="11"/>
  <c r="O12" i="11"/>
  <c r="W12" i="11"/>
  <c r="Y12" i="11"/>
  <c r="AC12" i="11"/>
  <c r="AG12" i="11"/>
  <c r="AM12" i="11"/>
  <c r="Q11" i="10" s="1"/>
  <c r="S11" i="10" s="1"/>
  <c r="AU12" i="11"/>
  <c r="BC12" i="11"/>
  <c r="W11" i="10" s="1"/>
  <c r="Y11" i="10" s="1"/>
  <c r="BI12" i="11"/>
  <c r="BM12" i="11"/>
  <c r="BQ12" i="11"/>
  <c r="BU12" i="11"/>
  <c r="BY12" i="11"/>
  <c r="CC12" i="11"/>
  <c r="CG12" i="11"/>
  <c r="CO12" i="11"/>
  <c r="CR12" i="11"/>
  <c r="CV12" i="11"/>
  <c r="AU11" i="10" s="1"/>
  <c r="AW11" i="10" s="1"/>
  <c r="CX12" i="11"/>
  <c r="DB12" i="11"/>
  <c r="BA11" i="10" s="1"/>
  <c r="BC11" i="10" s="1"/>
  <c r="Z13" i="11"/>
  <c r="K12" i="10" s="1"/>
  <c r="M12" i="10" s="1"/>
  <c r="AH13" i="11"/>
  <c r="AI13" i="11" s="1"/>
  <c r="BJ13" i="11"/>
  <c r="Z12" i="10" s="1"/>
  <c r="AB12" i="10" s="1"/>
  <c r="CS13" i="11"/>
  <c r="AR12" i="10" s="1"/>
  <c r="AT12" i="10" s="1"/>
  <c r="CY13" i="11"/>
  <c r="AX12" i="10" s="1"/>
  <c r="AZ12" i="10" s="1"/>
  <c r="DA13" i="11"/>
  <c r="DE13" i="11"/>
  <c r="BD12" i="10" s="1"/>
  <c r="BF12" i="10" s="1"/>
  <c r="K14" i="11"/>
  <c r="W14" i="11"/>
  <c r="Y14" i="11"/>
  <c r="AG14" i="11"/>
  <c r="AM14" i="11"/>
  <c r="Q13" i="10" s="1"/>
  <c r="S13" i="10" s="1"/>
  <c r="AU14" i="11"/>
  <c r="BC14" i="11"/>
  <c r="W13" i="10" s="1"/>
  <c r="Y13" i="10" s="1"/>
  <c r="BI14" i="11"/>
  <c r="BQ14" i="11"/>
  <c r="BU14" i="11"/>
  <c r="CC14" i="11"/>
  <c r="CG14" i="11"/>
  <c r="CO14" i="11"/>
  <c r="CR14" i="11"/>
  <c r="CV14" i="11"/>
  <c r="AU13" i="10" s="1"/>
  <c r="AW13" i="10" s="1"/>
  <c r="CX14" i="11"/>
  <c r="DB14" i="11"/>
  <c r="BA13" i="10" s="1"/>
  <c r="BC13" i="10" s="1"/>
  <c r="Z15" i="11"/>
  <c r="K14" i="10" s="1"/>
  <c r="M14" i="10" s="1"/>
  <c r="AH15" i="11"/>
  <c r="AI15" i="11" s="1"/>
  <c r="BJ15" i="11"/>
  <c r="Z14" i="10" s="1"/>
  <c r="AB14" i="10" s="1"/>
  <c r="CS15" i="11"/>
  <c r="AR14" i="10" s="1"/>
  <c r="AT14" i="10" s="1"/>
  <c r="CY15" i="11"/>
  <c r="AX14" i="10" s="1"/>
  <c r="AZ14" i="10" s="1"/>
  <c r="DA15" i="11"/>
  <c r="DE15" i="11"/>
  <c r="BD14" i="10" s="1"/>
  <c r="BF14" i="10" s="1"/>
  <c r="N8" i="18"/>
  <c r="N8" i="17"/>
  <c r="N8" i="16"/>
  <c r="N8" i="15"/>
  <c r="G9" i="12"/>
  <c r="D4" i="3" s="1"/>
  <c r="E4" i="3" s="1"/>
  <c r="M9" i="18"/>
  <c r="M9" i="17"/>
  <c r="M9" i="16"/>
  <c r="M9" i="15"/>
  <c r="M10" i="18"/>
  <c r="M10" i="17"/>
  <c r="M10" i="16"/>
  <c r="M10" i="15"/>
  <c r="G11" i="12"/>
  <c r="F4" i="3" s="1"/>
  <c r="G4" i="3" s="1"/>
  <c r="M11" i="17"/>
  <c r="M11" i="15"/>
  <c r="M11" i="18"/>
  <c r="M11" i="16"/>
  <c r="N12" i="18"/>
  <c r="N12" i="16"/>
  <c r="N12" i="15"/>
  <c r="N12" i="17"/>
  <c r="G13" i="12"/>
  <c r="J4" i="3" s="1"/>
  <c r="K4" i="3" s="1"/>
  <c r="L4" i="10" s="1"/>
  <c r="M4" i="10" s="1"/>
  <c r="M13" i="18"/>
  <c r="M13" i="17"/>
  <c r="M13" i="16"/>
  <c r="M14" i="16" s="1"/>
  <c r="M15" i="16" s="1"/>
  <c r="M13" i="15"/>
  <c r="M14" i="15" s="1"/>
  <c r="M15" i="15" s="1"/>
  <c r="M14" i="12"/>
  <c r="M15" i="12" s="1"/>
  <c r="M16" i="18"/>
  <c r="M16" i="17"/>
  <c r="M16" i="16"/>
  <c r="M16" i="15"/>
  <c r="M17" i="18"/>
  <c r="M17" i="17"/>
  <c r="M17" i="16"/>
  <c r="M17" i="15"/>
  <c r="N18" i="18"/>
  <c r="N18" i="17"/>
  <c r="N19" i="17" s="1"/>
  <c r="N18" i="16"/>
  <c r="N18" i="15"/>
  <c r="N19" i="15" s="1"/>
  <c r="G19" i="12"/>
  <c r="N4" i="3" s="1"/>
  <c r="O4" i="3" s="1"/>
  <c r="M19" i="18"/>
  <c r="M20" i="17"/>
  <c r="M19" i="16"/>
  <c r="M20" i="15"/>
  <c r="M20" i="18"/>
  <c r="M21" i="15"/>
  <c r="M21" i="17"/>
  <c r="M20" i="16"/>
  <c r="M22" i="17"/>
  <c r="M22" i="15"/>
  <c r="M21" i="18"/>
  <c r="M21" i="16"/>
  <c r="M22" i="18"/>
  <c r="M23" i="15"/>
  <c r="M23" i="17"/>
  <c r="M22" i="16"/>
  <c r="M23" i="18"/>
  <c r="M24" i="17"/>
  <c r="M23" i="16"/>
  <c r="M24" i="15"/>
  <c r="M24" i="12"/>
  <c r="M29" i="23"/>
  <c r="N25" i="21"/>
  <c r="M29" i="22"/>
  <c r="M29" i="18"/>
  <c r="M29" i="19"/>
  <c r="M30" i="17"/>
  <c r="M30" i="15"/>
  <c r="M29" i="20"/>
  <c r="M29" i="16"/>
  <c r="M30" i="22"/>
  <c r="N26" i="21"/>
  <c r="M30" i="23"/>
  <c r="M30" i="18"/>
  <c r="M30" i="20"/>
  <c r="M31" i="15"/>
  <c r="M30" i="14"/>
  <c r="M30" i="19"/>
  <c r="M31" i="17"/>
  <c r="M30" i="16"/>
  <c r="N31" i="12"/>
  <c r="N32" i="23"/>
  <c r="N32" i="22"/>
  <c r="O28" i="21"/>
  <c r="N32" i="19"/>
  <c r="N32" i="18"/>
  <c r="N33" i="17"/>
  <c r="N32" i="20"/>
  <c r="N32" i="16"/>
  <c r="N33" i="15"/>
  <c r="N32" i="14"/>
  <c r="N33" i="12"/>
  <c r="G34" i="12"/>
  <c r="M35" i="22"/>
  <c r="M35" i="23"/>
  <c r="N31" i="21"/>
  <c r="M35" i="20"/>
  <c r="M35" i="18"/>
  <c r="M36" i="17"/>
  <c r="M36" i="15"/>
  <c r="M35" i="14"/>
  <c r="M35" i="19"/>
  <c r="M35" i="16"/>
  <c r="G36" i="12"/>
  <c r="AF4" i="3" s="1"/>
  <c r="AG4" i="3" s="1"/>
  <c r="AS4" i="10" s="1"/>
  <c r="H48" i="12"/>
  <c r="N8" i="13"/>
  <c r="G9" i="13"/>
  <c r="D5" i="3" s="1"/>
  <c r="E5" i="3" s="1"/>
  <c r="M9" i="13"/>
  <c r="M10" i="13"/>
  <c r="M11" i="13"/>
  <c r="H12" i="13"/>
  <c r="N12" i="13"/>
  <c r="N13" i="13"/>
  <c r="M17" i="13"/>
  <c r="N18" i="13"/>
  <c r="H19" i="13"/>
  <c r="N20" i="23"/>
  <c r="N20" i="22"/>
  <c r="O17" i="21"/>
  <c r="N20" i="20"/>
  <c r="N20" i="19"/>
  <c r="N23" i="13"/>
  <c r="N29" i="13"/>
  <c r="H31" i="13"/>
  <c r="N32" i="13"/>
  <c r="H36" i="13"/>
  <c r="N39" i="13"/>
  <c r="N40" i="13"/>
  <c r="H44" i="13"/>
  <c r="M10" i="14"/>
  <c r="G11" i="14"/>
  <c r="F6" i="3" s="1"/>
  <c r="G6" i="3" s="1"/>
  <c r="M11" i="14"/>
  <c r="H12" i="14"/>
  <c r="N12" i="14"/>
  <c r="H13" i="14"/>
  <c r="N18" i="14"/>
  <c r="G19" i="14"/>
  <c r="N6" i="3" s="1"/>
  <c r="O6" i="3" s="1"/>
  <c r="M19" i="14"/>
  <c r="M20" i="14"/>
  <c r="M21" i="14"/>
  <c r="M22" i="14"/>
  <c r="H23" i="14"/>
  <c r="H27" i="14"/>
  <c r="H9" i="15"/>
  <c r="G9" i="15"/>
  <c r="D7" i="3" s="1"/>
  <c r="E7" i="3" s="1"/>
  <c r="M41" i="19"/>
  <c r="M39" i="19"/>
  <c r="M40" i="19" s="1"/>
  <c r="M42" i="19" s="1"/>
  <c r="M43" i="19" s="1"/>
  <c r="M8" i="18"/>
  <c r="M8" i="17"/>
  <c r="M8" i="16"/>
  <c r="M8" i="15"/>
  <c r="N9" i="18"/>
  <c r="N9" i="17"/>
  <c r="N9" i="16"/>
  <c r="N9" i="15"/>
  <c r="N10" i="18"/>
  <c r="N10" i="17"/>
  <c r="N10" i="16"/>
  <c r="N10" i="15"/>
  <c r="N11" i="18"/>
  <c r="N11" i="17"/>
  <c r="N11" i="16"/>
  <c r="N11" i="15"/>
  <c r="M12" i="18"/>
  <c r="M12" i="17"/>
  <c r="M12" i="16"/>
  <c r="M12" i="15"/>
  <c r="N13" i="18"/>
  <c r="N13" i="17"/>
  <c r="N13" i="16"/>
  <c r="N14" i="16" s="1"/>
  <c r="N15" i="16" s="1"/>
  <c r="N13" i="15"/>
  <c r="N14" i="15" s="1"/>
  <c r="N15" i="15" s="1"/>
  <c r="N14" i="12"/>
  <c r="N15" i="12" s="1"/>
  <c r="M18" i="18"/>
  <c r="M18" i="17"/>
  <c r="M19" i="17" s="1"/>
  <c r="M18" i="16"/>
  <c r="M18" i="15"/>
  <c r="M19" i="15" s="1"/>
  <c r="N20" i="17"/>
  <c r="N19" i="16"/>
  <c r="N20" i="15"/>
  <c r="N19" i="18"/>
  <c r="N20" i="18"/>
  <c r="N21" i="17"/>
  <c r="N20" i="16"/>
  <c r="N21" i="15"/>
  <c r="N21" i="18"/>
  <c r="N22" i="17"/>
  <c r="N21" i="16"/>
  <c r="N22" i="15"/>
  <c r="N22" i="18"/>
  <c r="N23" i="17"/>
  <c r="N22" i="16"/>
  <c r="N23" i="15"/>
  <c r="N24" i="17"/>
  <c r="N23" i="16"/>
  <c r="N24" i="15"/>
  <c r="N23" i="18"/>
  <c r="N24" i="12"/>
  <c r="N25" i="12"/>
  <c r="N29" i="23"/>
  <c r="N29" i="22"/>
  <c r="O25" i="21"/>
  <c r="N29" i="20"/>
  <c r="N29" i="19"/>
  <c r="N30" i="17"/>
  <c r="N29" i="18"/>
  <c r="N29" i="16"/>
  <c r="N30" i="15"/>
  <c r="N30" i="12"/>
  <c r="M31" i="22"/>
  <c r="M31" i="23"/>
  <c r="N27" i="21"/>
  <c r="M31" i="20"/>
  <c r="M31" i="18"/>
  <c r="M32" i="17"/>
  <c r="M31" i="19"/>
  <c r="M31" i="16"/>
  <c r="M32" i="15"/>
  <c r="M31" i="14"/>
  <c r="M32" i="22"/>
  <c r="M32" i="23"/>
  <c r="N28" i="21"/>
  <c r="M32" i="20"/>
  <c r="M32" i="19"/>
  <c r="M32" i="18"/>
  <c r="M33" i="17"/>
  <c r="M32" i="16"/>
  <c r="M33" i="15"/>
  <c r="M32" i="14"/>
  <c r="M33" i="12"/>
  <c r="N34" i="23"/>
  <c r="N34" i="22"/>
  <c r="O30" i="21"/>
  <c r="N34" i="19"/>
  <c r="N35" i="17"/>
  <c r="N34" i="20"/>
  <c r="N34" i="16"/>
  <c r="N34" i="18"/>
  <c r="N35" i="15"/>
  <c r="N34" i="14"/>
  <c r="N35" i="23"/>
  <c r="N35" i="22"/>
  <c r="O31" i="21"/>
  <c r="N35" i="20"/>
  <c r="N35" i="19"/>
  <c r="N36" i="17"/>
  <c r="N35" i="18"/>
  <c r="N35" i="16"/>
  <c r="N36" i="15"/>
  <c r="N35" i="14"/>
  <c r="M8" i="13"/>
  <c r="N9" i="13"/>
  <c r="N10" i="13"/>
  <c r="N11" i="13"/>
  <c r="M12" i="13"/>
  <c r="M13" i="13"/>
  <c r="M16" i="22"/>
  <c r="M16" i="23"/>
  <c r="N13" i="21"/>
  <c r="M16" i="20"/>
  <c r="M16" i="19"/>
  <c r="M18" i="13"/>
  <c r="M19" i="13"/>
  <c r="M20" i="23"/>
  <c r="M20" i="22"/>
  <c r="N17" i="21"/>
  <c r="M20" i="20"/>
  <c r="M20" i="19"/>
  <c r="M21" i="13"/>
  <c r="M22" i="13"/>
  <c r="M23" i="13"/>
  <c r="M29" i="13"/>
  <c r="M30" i="13"/>
  <c r="M31" i="13"/>
  <c r="M32" i="13"/>
  <c r="M35" i="13"/>
  <c r="M39" i="13"/>
  <c r="M40" i="13"/>
  <c r="M41" i="13"/>
  <c r="N10" i="14"/>
  <c r="N11" i="14"/>
  <c r="M12" i="14"/>
  <c r="M13" i="14"/>
  <c r="M14" i="14" s="1"/>
  <c r="M15" i="14" s="1"/>
  <c r="M16" i="14"/>
  <c r="M17" i="14"/>
  <c r="M18" i="14"/>
  <c r="N19" i="14"/>
  <c r="N20" i="14"/>
  <c r="N21" i="14"/>
  <c r="N22" i="14"/>
  <c r="M23" i="14"/>
  <c r="M29" i="14"/>
  <c r="N41" i="18"/>
  <c r="N43" i="18" s="1"/>
  <c r="N39" i="18"/>
  <c r="N40" i="18" s="1"/>
  <c r="N42" i="18" s="1"/>
  <c r="G31" i="14"/>
  <c r="X6" i="3" s="1"/>
  <c r="Y6" i="3" s="1"/>
  <c r="H34" i="14"/>
  <c r="H36" i="14"/>
  <c r="H8" i="15"/>
  <c r="H11" i="15"/>
  <c r="G12" i="15"/>
  <c r="H7" i="3" s="1"/>
  <c r="I7" i="3" s="1"/>
  <c r="H19" i="15"/>
  <c r="H21" i="15"/>
  <c r="H28" i="15"/>
  <c r="H35" i="15"/>
  <c r="H37" i="15"/>
  <c r="H48" i="15"/>
  <c r="M39" i="16"/>
  <c r="M42" i="16"/>
  <c r="N49" i="18"/>
  <c r="G34" i="20"/>
  <c r="H34" i="20"/>
  <c r="G8" i="15"/>
  <c r="N39" i="16"/>
  <c r="N43" i="16"/>
  <c r="N42" i="16"/>
  <c r="H47" i="16"/>
  <c r="H37" i="17"/>
  <c r="H48" i="17"/>
  <c r="N42" i="17"/>
  <c r="N43" i="17" s="1"/>
  <c r="N44" i="17" s="1"/>
  <c r="N39" i="17"/>
  <c r="N40" i="17" s="1"/>
  <c r="N41" i="17" s="1"/>
  <c r="H19" i="18"/>
  <c r="H20" i="18"/>
  <c r="H23" i="18"/>
  <c r="H27" i="18"/>
  <c r="H31" i="18"/>
  <c r="H34" i="18"/>
  <c r="H44" i="18"/>
  <c r="H11" i="19"/>
  <c r="H12" i="19"/>
  <c r="H23" i="19"/>
  <c r="H44" i="19"/>
  <c r="H19" i="20"/>
  <c r="H20" i="20"/>
  <c r="H23" i="20"/>
  <c r="H27" i="20"/>
  <c r="H31" i="20"/>
  <c r="M49" i="17"/>
  <c r="M39" i="18"/>
  <c r="M40" i="18" s="1"/>
  <c r="M42" i="18" s="1"/>
  <c r="N45" i="18"/>
  <c r="M48" i="18"/>
  <c r="N39" i="19"/>
  <c r="N40" i="19" s="1"/>
  <c r="M39" i="20"/>
  <c r="M40" i="20" s="1"/>
  <c r="M42" i="20" s="1"/>
  <c r="M43" i="20" s="1"/>
  <c r="G47" i="20"/>
  <c r="H9" i="22"/>
  <c r="M39" i="22"/>
  <c r="N39" i="20"/>
  <c r="N40" i="20" s="1"/>
  <c r="H19" i="22"/>
  <c r="H27" i="22"/>
  <c r="H31" i="22"/>
  <c r="H34" i="22"/>
  <c r="H47" i="22"/>
  <c r="H36" i="23"/>
  <c r="N39" i="22"/>
  <c r="FJ4" i="6" l="1"/>
  <c r="FE8" i="4"/>
  <c r="FE7" i="4"/>
  <c r="FE6" i="4"/>
  <c r="FE12" i="4"/>
  <c r="FJ7" i="6"/>
  <c r="FJ6" i="6"/>
  <c r="FE5" i="4"/>
  <c r="FE4" i="4"/>
  <c r="FE14" i="4"/>
  <c r="FE10" i="4"/>
  <c r="AG6" i="10"/>
  <c r="AJ6" i="6"/>
  <c r="AJ6" i="4"/>
  <c r="M23" i="22"/>
  <c r="N20" i="21"/>
  <c r="M23" i="23"/>
  <c r="M23" i="20"/>
  <c r="M23" i="19"/>
  <c r="N18" i="21"/>
  <c r="M21" i="23"/>
  <c r="M21" i="22"/>
  <c r="M21" i="20"/>
  <c r="M21" i="19"/>
  <c r="M19" i="22"/>
  <c r="N16" i="21"/>
  <c r="M19" i="23"/>
  <c r="M19" i="19"/>
  <c r="M19" i="20"/>
  <c r="M12" i="23"/>
  <c r="M12" i="22"/>
  <c r="N11" i="21"/>
  <c r="M12" i="19"/>
  <c r="M12" i="20"/>
  <c r="N10" i="23"/>
  <c r="N10" i="22"/>
  <c r="O9" i="21"/>
  <c r="N10" i="19"/>
  <c r="N10" i="20"/>
  <c r="M8" i="23"/>
  <c r="M8" i="22"/>
  <c r="N7" i="21"/>
  <c r="M8" i="19"/>
  <c r="M8" i="20"/>
  <c r="N30" i="23"/>
  <c r="N30" i="22"/>
  <c r="O26" i="21"/>
  <c r="N30" i="20"/>
  <c r="N30" i="19"/>
  <c r="N31" i="17"/>
  <c r="N30" i="16"/>
  <c r="N30" i="18"/>
  <c r="N31" i="15"/>
  <c r="N30" i="14"/>
  <c r="N30" i="13"/>
  <c r="N26" i="17"/>
  <c r="N25" i="16"/>
  <c r="N26" i="15"/>
  <c r="N25" i="18"/>
  <c r="N25" i="14"/>
  <c r="N25" i="13"/>
  <c r="N15" i="18"/>
  <c r="N14" i="18"/>
  <c r="N23" i="23"/>
  <c r="N23" i="22"/>
  <c r="O20" i="21"/>
  <c r="N23" i="20"/>
  <c r="N23" i="19"/>
  <c r="M17" i="22"/>
  <c r="M17" i="23"/>
  <c r="N14" i="21"/>
  <c r="M17" i="20"/>
  <c r="M17" i="19"/>
  <c r="N12" i="22"/>
  <c r="N12" i="23"/>
  <c r="O11" i="21"/>
  <c r="N12" i="20"/>
  <c r="N12" i="19"/>
  <c r="M11" i="22"/>
  <c r="N10" i="21"/>
  <c r="M11" i="23"/>
  <c r="M11" i="20"/>
  <c r="M11" i="19"/>
  <c r="M9" i="23"/>
  <c r="M9" i="22"/>
  <c r="N8" i="21"/>
  <c r="M9" i="20"/>
  <c r="M9" i="19"/>
  <c r="N8" i="23"/>
  <c r="N8" i="22"/>
  <c r="O7" i="21"/>
  <c r="N8" i="20"/>
  <c r="N8" i="19"/>
  <c r="N33" i="23"/>
  <c r="O29" i="21"/>
  <c r="N33" i="22"/>
  <c r="N33" i="20"/>
  <c r="N33" i="19"/>
  <c r="N33" i="18"/>
  <c r="N34" i="17"/>
  <c r="N33" i="16"/>
  <c r="N34" i="15"/>
  <c r="N33" i="14"/>
  <c r="N33" i="13"/>
  <c r="CH4" i="6"/>
  <c r="R4" i="10"/>
  <c r="CF4" i="4"/>
  <c r="M14" i="17"/>
  <c r="M15" i="17"/>
  <c r="C4" i="10"/>
  <c r="R4" i="4"/>
  <c r="AO13" i="10"/>
  <c r="AQ13" i="10" s="1"/>
  <c r="BD13" i="6"/>
  <c r="BF13" i="6" s="1"/>
  <c r="BD13" i="4"/>
  <c r="BF13" i="4" s="1"/>
  <c r="AI13" i="10"/>
  <c r="AK13" i="10" s="1"/>
  <c r="AF13" i="6"/>
  <c r="AH13" i="6" s="1"/>
  <c r="AF13" i="4"/>
  <c r="AH13" i="4" s="1"/>
  <c r="AC13" i="10"/>
  <c r="AE13" i="10" s="1"/>
  <c r="AL13" i="6"/>
  <c r="AN13" i="6" s="1"/>
  <c r="AL13" i="4"/>
  <c r="AN13" i="4" s="1"/>
  <c r="B13" i="10"/>
  <c r="D13" i="10" s="1"/>
  <c r="Q13" i="6"/>
  <c r="S13" i="6" s="1"/>
  <c r="Q13" i="4"/>
  <c r="S13" i="4" s="1"/>
  <c r="AO11" i="10"/>
  <c r="AQ11" i="10" s="1"/>
  <c r="BD11" i="6"/>
  <c r="BF11" i="6" s="1"/>
  <c r="BD11" i="4"/>
  <c r="BF11" i="4" s="1"/>
  <c r="AI11" i="10"/>
  <c r="AK11" i="10" s="1"/>
  <c r="AF11" i="6"/>
  <c r="AH11" i="6" s="1"/>
  <c r="AF11" i="4"/>
  <c r="AH11" i="4" s="1"/>
  <c r="AF11" i="10"/>
  <c r="AH11" i="10" s="1"/>
  <c r="AO11" i="6"/>
  <c r="AQ11" i="6" s="1"/>
  <c r="AO11" i="4"/>
  <c r="AQ11" i="4" s="1"/>
  <c r="H11" i="10"/>
  <c r="J11" i="10" s="1"/>
  <c r="K11" i="6"/>
  <c r="M11" i="6" s="1"/>
  <c r="K11" i="4"/>
  <c r="M11" i="4" s="1"/>
  <c r="FC11" i="4" s="1"/>
  <c r="FF11" i="4" s="1"/>
  <c r="B11" i="10"/>
  <c r="D11" i="10" s="1"/>
  <c r="Q11" i="6"/>
  <c r="S11" i="6" s="1"/>
  <c r="Q11" i="4"/>
  <c r="S11" i="4" s="1"/>
  <c r="AI11" i="11"/>
  <c r="AO9" i="10"/>
  <c r="AQ9" i="10" s="1"/>
  <c r="BD9" i="6"/>
  <c r="BF9" i="6" s="1"/>
  <c r="BD9" i="4"/>
  <c r="BF9" i="4" s="1"/>
  <c r="AI9" i="10"/>
  <c r="AK9" i="10" s="1"/>
  <c r="AF9" i="6"/>
  <c r="AH9" i="6" s="1"/>
  <c r="AF9" i="4"/>
  <c r="AH9" i="4" s="1"/>
  <c r="AC9" i="10"/>
  <c r="AE9" i="10" s="1"/>
  <c r="AL9" i="6"/>
  <c r="AN9" i="6" s="1"/>
  <c r="AL9" i="4"/>
  <c r="AN9" i="4" s="1"/>
  <c r="T9" i="10"/>
  <c r="V9" i="10" s="1"/>
  <c r="BI9" i="10" s="1"/>
  <c r="BM9" i="10" s="1"/>
  <c r="BV9" i="6"/>
  <c r="BX9" i="6" s="1"/>
  <c r="FG9" i="6" s="1"/>
  <c r="BV9" i="4"/>
  <c r="BX9" i="4" s="1"/>
  <c r="FB9" i="4" s="1"/>
  <c r="H9" i="10"/>
  <c r="J9" i="10" s="1"/>
  <c r="K9" i="6"/>
  <c r="M9" i="6" s="1"/>
  <c r="K9" i="4"/>
  <c r="M9" i="4" s="1"/>
  <c r="AI12" i="11"/>
  <c r="AF10" i="10"/>
  <c r="AH10" i="10" s="1"/>
  <c r="AO10" i="6"/>
  <c r="AQ10" i="6" s="1"/>
  <c r="AO10" i="4"/>
  <c r="AQ10" i="4" s="1"/>
  <c r="AF8" i="10"/>
  <c r="AH8" i="10" s="1"/>
  <c r="AO8" i="6"/>
  <c r="AQ8" i="6" s="1"/>
  <c r="AO8" i="4"/>
  <c r="AQ8" i="4" s="1"/>
  <c r="AI9" i="11"/>
  <c r="B8" i="10"/>
  <c r="D8" i="10" s="1"/>
  <c r="BH8" i="10" s="1"/>
  <c r="Q8" i="6"/>
  <c r="S8" i="6" s="1"/>
  <c r="FH8" i="6" s="1"/>
  <c r="FK8" i="6" s="1"/>
  <c r="Q8" i="4"/>
  <c r="S8" i="4" s="1"/>
  <c r="FC8" i="4" s="1"/>
  <c r="FF8" i="4" s="1"/>
  <c r="AF14" i="10"/>
  <c r="AH14" i="10" s="1"/>
  <c r="AO14" i="6"/>
  <c r="AQ14" i="6" s="1"/>
  <c r="AO14" i="4"/>
  <c r="AQ14" i="4" s="1"/>
  <c r="AI8" i="11"/>
  <c r="AC4" i="10"/>
  <c r="AE4" i="10" s="1"/>
  <c r="AL4" i="4"/>
  <c r="AN4" i="4" s="1"/>
  <c r="K6" i="11"/>
  <c r="K5" i="11"/>
  <c r="AI6" i="11"/>
  <c r="BI14" i="10"/>
  <c r="BM14" i="10" s="1"/>
  <c r="BI10" i="10"/>
  <c r="BM10" i="10" s="1"/>
  <c r="BI7" i="10"/>
  <c r="BM7" i="10" s="1"/>
  <c r="BI8" i="10"/>
  <c r="BM8" i="10" s="1"/>
  <c r="BI5" i="10"/>
  <c r="BM5" i="10" s="1"/>
  <c r="BI4" i="10"/>
  <c r="BM4" i="10" s="1"/>
  <c r="FJ8" i="6"/>
  <c r="FI8" i="6"/>
  <c r="FN8" i="6" s="1"/>
  <c r="FJ5" i="6"/>
  <c r="EW14" i="4"/>
  <c r="FG14" i="4" s="1"/>
  <c r="EW10" i="4"/>
  <c r="FG10" i="4" s="1"/>
  <c r="EW13" i="4"/>
  <c r="FG13" i="4" s="1"/>
  <c r="EW11" i="4"/>
  <c r="FG11" i="4" s="1"/>
  <c r="EW9" i="4"/>
  <c r="FG9" i="4" s="1"/>
  <c r="EW4" i="4"/>
  <c r="FG4" i="4" s="1"/>
  <c r="EW6" i="4"/>
  <c r="FG6" i="4" s="1"/>
  <c r="I7" i="10"/>
  <c r="L7" i="6"/>
  <c r="L7" i="4"/>
  <c r="M22" i="23"/>
  <c r="M22" i="22"/>
  <c r="N19" i="21"/>
  <c r="M22" i="20"/>
  <c r="M22" i="19"/>
  <c r="M18" i="22"/>
  <c r="M18" i="23"/>
  <c r="N15" i="21"/>
  <c r="M18" i="20"/>
  <c r="M18" i="19"/>
  <c r="M13" i="22"/>
  <c r="M13" i="23"/>
  <c r="M14" i="23" s="1"/>
  <c r="M15" i="23" s="1"/>
  <c r="N12" i="21"/>
  <c r="M13" i="20"/>
  <c r="M13" i="19"/>
  <c r="N11" i="23"/>
  <c r="N11" i="22"/>
  <c r="O10" i="21"/>
  <c r="N11" i="19"/>
  <c r="N11" i="20"/>
  <c r="N9" i="23"/>
  <c r="N9" i="22"/>
  <c r="O8" i="21"/>
  <c r="N9" i="19"/>
  <c r="N9" i="20"/>
  <c r="M33" i="22"/>
  <c r="M33" i="23"/>
  <c r="N29" i="21"/>
  <c r="M33" i="20"/>
  <c r="M33" i="18"/>
  <c r="M34" i="17"/>
  <c r="M33" i="19"/>
  <c r="M33" i="16"/>
  <c r="M34" i="15"/>
  <c r="M33" i="14"/>
  <c r="M33" i="13"/>
  <c r="N25" i="17"/>
  <c r="N24" i="18"/>
  <c r="N24" i="16"/>
  <c r="N25" i="15"/>
  <c r="N24" i="14"/>
  <c r="N24" i="13"/>
  <c r="N15" i="17"/>
  <c r="N14" i="17"/>
  <c r="C7" i="10"/>
  <c r="R7" i="4"/>
  <c r="R6" i="10"/>
  <c r="CH6" i="6"/>
  <c r="CF6" i="4"/>
  <c r="F6" i="10"/>
  <c r="I6" i="6"/>
  <c r="I6" i="4"/>
  <c r="N18" i="23"/>
  <c r="O15" i="21"/>
  <c r="N18" i="22"/>
  <c r="N18" i="19"/>
  <c r="N18" i="20"/>
  <c r="N13" i="23"/>
  <c r="N14" i="23" s="1"/>
  <c r="N15" i="23" s="1"/>
  <c r="N13" i="22"/>
  <c r="O12" i="21"/>
  <c r="N13" i="20"/>
  <c r="N14" i="20" s="1"/>
  <c r="N15" i="20" s="1"/>
  <c r="M10" i="22"/>
  <c r="N9" i="21"/>
  <c r="M10" i="23"/>
  <c r="M10" i="20"/>
  <c r="M10" i="19"/>
  <c r="C5" i="10"/>
  <c r="R5" i="4"/>
  <c r="N31" i="23"/>
  <c r="O27" i="21"/>
  <c r="N31" i="22"/>
  <c r="N31" i="19"/>
  <c r="N31" i="18"/>
  <c r="N32" i="17"/>
  <c r="N31" i="16"/>
  <c r="N32" i="15"/>
  <c r="N31" i="14"/>
  <c r="N31" i="20"/>
  <c r="N31" i="13"/>
  <c r="M24" i="18"/>
  <c r="M25" i="17"/>
  <c r="M24" i="16"/>
  <c r="M25" i="15"/>
  <c r="M24" i="14"/>
  <c r="M24" i="13"/>
  <c r="M25" i="12"/>
  <c r="M14" i="18"/>
  <c r="M15" i="18"/>
  <c r="F4" i="10"/>
  <c r="I4" i="6"/>
  <c r="I4" i="4"/>
  <c r="AL13" i="10"/>
  <c r="AN13" i="10" s="1"/>
  <c r="AI13" i="6"/>
  <c r="AK13" i="6" s="1"/>
  <c r="AI13" i="4"/>
  <c r="AK13" i="4" s="1"/>
  <c r="AF13" i="10"/>
  <c r="AH13" i="10" s="1"/>
  <c r="AO13" i="6"/>
  <c r="AQ13" i="6" s="1"/>
  <c r="AO13" i="4"/>
  <c r="AQ13" i="4" s="1"/>
  <c r="T13" i="10"/>
  <c r="V13" i="10" s="1"/>
  <c r="BI13" i="10" s="1"/>
  <c r="BM13" i="10" s="1"/>
  <c r="BV13" i="6"/>
  <c r="BX13" i="6" s="1"/>
  <c r="FG13" i="6" s="1"/>
  <c r="BV13" i="4"/>
  <c r="BX13" i="4" s="1"/>
  <c r="FB13" i="4" s="1"/>
  <c r="H13" i="10"/>
  <c r="J13" i="10" s="1"/>
  <c r="K13" i="6"/>
  <c r="M13" i="6" s="1"/>
  <c r="FH13" i="6" s="1"/>
  <c r="FK13" i="6" s="1"/>
  <c r="K13" i="4"/>
  <c r="M13" i="4" s="1"/>
  <c r="FC13" i="4" s="1"/>
  <c r="FF13" i="4" s="1"/>
  <c r="AL11" i="10"/>
  <c r="AN11" i="10" s="1"/>
  <c r="AI11" i="6"/>
  <c r="AK11" i="6" s="1"/>
  <c r="AI11" i="4"/>
  <c r="AK11" i="4" s="1"/>
  <c r="AC11" i="10"/>
  <c r="AE11" i="10" s="1"/>
  <c r="BG11" i="10" s="1"/>
  <c r="AL11" i="6"/>
  <c r="AN11" i="6" s="1"/>
  <c r="AL11" i="4"/>
  <c r="AN11" i="4" s="1"/>
  <c r="T11" i="10"/>
  <c r="V11" i="10" s="1"/>
  <c r="BI11" i="10" s="1"/>
  <c r="BM11" i="10" s="1"/>
  <c r="BV11" i="6"/>
  <c r="BX11" i="6" s="1"/>
  <c r="FG11" i="6" s="1"/>
  <c r="BV11" i="4"/>
  <c r="BX11" i="4" s="1"/>
  <c r="FB11" i="4" s="1"/>
  <c r="AL9" i="10"/>
  <c r="AN9" i="10" s="1"/>
  <c r="AI9" i="6"/>
  <c r="AK9" i="6" s="1"/>
  <c r="AI9" i="4"/>
  <c r="AK9" i="4" s="1"/>
  <c r="AF9" i="10"/>
  <c r="AH9" i="10" s="1"/>
  <c r="AO9" i="6"/>
  <c r="AQ9" i="6" s="1"/>
  <c r="AO9" i="4"/>
  <c r="AQ9" i="4" s="1"/>
  <c r="B9" i="10"/>
  <c r="D9" i="10" s="1"/>
  <c r="BH9" i="10" s="1"/>
  <c r="BL9" i="10" s="1"/>
  <c r="Q9" i="6"/>
  <c r="S9" i="6" s="1"/>
  <c r="Q9" i="4"/>
  <c r="S9" i="4" s="1"/>
  <c r="AI14" i="11"/>
  <c r="AF12" i="10"/>
  <c r="AH12" i="10" s="1"/>
  <c r="AO12" i="6"/>
  <c r="AQ12" i="6" s="1"/>
  <c r="AO12" i="4"/>
  <c r="AQ12" i="4" s="1"/>
  <c r="B10" i="10"/>
  <c r="D10" i="10" s="1"/>
  <c r="BH10" i="10" s="1"/>
  <c r="Q10" i="6"/>
  <c r="S10" i="6" s="1"/>
  <c r="FH10" i="6" s="1"/>
  <c r="FK10" i="6" s="1"/>
  <c r="Q10" i="4"/>
  <c r="S10" i="4" s="1"/>
  <c r="FC10" i="4" s="1"/>
  <c r="FF10" i="4" s="1"/>
  <c r="AI10" i="11"/>
  <c r="B14" i="10"/>
  <c r="D14" i="10" s="1"/>
  <c r="BH14" i="10" s="1"/>
  <c r="Q14" i="6"/>
  <c r="S14" i="6" s="1"/>
  <c r="FH14" i="6" s="1"/>
  <c r="FK14" i="6" s="1"/>
  <c r="Q14" i="4"/>
  <c r="S14" i="4" s="1"/>
  <c r="FC14" i="4" s="1"/>
  <c r="FF14" i="4" s="1"/>
  <c r="B12" i="10"/>
  <c r="D12" i="10" s="1"/>
  <c r="BH12" i="10" s="1"/>
  <c r="BL12" i="10" s="1"/>
  <c r="Q12" i="6"/>
  <c r="S12" i="6" s="1"/>
  <c r="FH12" i="6" s="1"/>
  <c r="FK12" i="6" s="1"/>
  <c r="Q12" i="4"/>
  <c r="S12" i="4" s="1"/>
  <c r="FC12" i="4" s="1"/>
  <c r="FF12" i="4" s="1"/>
  <c r="AF6" i="10"/>
  <c r="AH6" i="10" s="1"/>
  <c r="AO6" i="6"/>
  <c r="AQ6" i="6" s="1"/>
  <c r="AO6" i="4"/>
  <c r="AQ6" i="4" s="1"/>
  <c r="B6" i="10"/>
  <c r="D6" i="10" s="1"/>
  <c r="BH6" i="10" s="1"/>
  <c r="Q6" i="6"/>
  <c r="S6" i="6" s="1"/>
  <c r="FH6" i="6" s="1"/>
  <c r="FK6" i="6" s="1"/>
  <c r="Q6" i="4"/>
  <c r="S6" i="4" s="1"/>
  <c r="FC6" i="4" s="1"/>
  <c r="FF6" i="4" s="1"/>
  <c r="AI4" i="10"/>
  <c r="AK4" i="10" s="1"/>
  <c r="AF4" i="4"/>
  <c r="AH4" i="4" s="1"/>
  <c r="B7" i="10"/>
  <c r="D7" i="10" s="1"/>
  <c r="BH7" i="10" s="1"/>
  <c r="BL7" i="10" s="1"/>
  <c r="Q7" i="6"/>
  <c r="S7" i="6" s="1"/>
  <c r="FH7" i="6" s="1"/>
  <c r="FK7" i="6" s="1"/>
  <c r="Q7" i="4"/>
  <c r="S7" i="4" s="1"/>
  <c r="FC7" i="4" s="1"/>
  <c r="FF7" i="4" s="1"/>
  <c r="AI5" i="11"/>
  <c r="BI6" i="10"/>
  <c r="BM6" i="10" s="1"/>
  <c r="AI7" i="11"/>
  <c r="BJ12" i="10"/>
  <c r="BO12" i="10" s="1"/>
  <c r="BK12" i="10"/>
  <c r="BJ7" i="10"/>
  <c r="BO7" i="10" s="1"/>
  <c r="BK7" i="10"/>
  <c r="EW12" i="4"/>
  <c r="FG12" i="4" s="1"/>
  <c r="FJ14" i="6"/>
  <c r="FI14" i="6"/>
  <c r="FN14" i="6" s="1"/>
  <c r="FJ12" i="6"/>
  <c r="FI12" i="6"/>
  <c r="FN12" i="6" s="1"/>
  <c r="FJ10" i="6"/>
  <c r="FI10" i="6"/>
  <c r="FN10" i="6" s="1"/>
  <c r="EW8" i="4"/>
  <c r="FG8" i="4" s="1"/>
  <c r="EW7" i="4"/>
  <c r="FG7" i="4" s="1"/>
  <c r="BL6" i="10" l="1"/>
  <c r="BJ6" i="10"/>
  <c r="BO6" i="10" s="1"/>
  <c r="FJ11" i="6"/>
  <c r="BK11" i="10"/>
  <c r="FI13" i="6"/>
  <c r="FN13" i="6" s="1"/>
  <c r="FJ13" i="6"/>
  <c r="M24" i="23"/>
  <c r="N21" i="21"/>
  <c r="M24" i="22"/>
  <c r="M24" i="20"/>
  <c r="M24" i="19"/>
  <c r="M15" i="19"/>
  <c r="M14" i="19"/>
  <c r="B4" i="10"/>
  <c r="D4" i="10" s="1"/>
  <c r="BH4" i="10" s="1"/>
  <c r="BL4" i="10" s="1"/>
  <c r="Q4" i="6"/>
  <c r="S4" i="6" s="1"/>
  <c r="FH4" i="6" s="1"/>
  <c r="Q4" i="4"/>
  <c r="S4" i="4" s="1"/>
  <c r="FC4" i="4" s="1"/>
  <c r="BL8" i="10"/>
  <c r="BJ8" i="10"/>
  <c r="BO8" i="10" s="1"/>
  <c r="FH9" i="6"/>
  <c r="FK9" i="6" s="1"/>
  <c r="FE9" i="4"/>
  <c r="BH13" i="10"/>
  <c r="BL13" i="10" s="1"/>
  <c r="N25" i="23"/>
  <c r="N25" i="22"/>
  <c r="O22" i="21"/>
  <c r="N25" i="20"/>
  <c r="N25" i="19"/>
  <c r="FI6" i="6"/>
  <c r="FN6" i="6" s="1"/>
  <c r="FD6" i="4"/>
  <c r="FI6" i="4" s="1"/>
  <c r="FD7" i="4"/>
  <c r="FI7" i="4" s="1"/>
  <c r="FD8" i="4"/>
  <c r="FI8" i="4" s="1"/>
  <c r="BL14" i="10"/>
  <c r="BJ14" i="10"/>
  <c r="BO14" i="10" s="1"/>
  <c r="BL10" i="10"/>
  <c r="BJ10" i="10"/>
  <c r="BO10" i="10" s="1"/>
  <c r="FD11" i="4"/>
  <c r="FI11" i="4" s="1"/>
  <c r="FE11" i="4"/>
  <c r="FD13" i="4"/>
  <c r="FI13" i="4" s="1"/>
  <c r="FE13" i="4"/>
  <c r="M25" i="18"/>
  <c r="M26" i="17"/>
  <c r="M25" i="16"/>
  <c r="M26" i="15"/>
  <c r="M25" i="14"/>
  <c r="M25" i="13"/>
  <c r="N24" i="23"/>
  <c r="N24" i="22"/>
  <c r="O21" i="21"/>
  <c r="N24" i="20"/>
  <c r="N24" i="19"/>
  <c r="M15" i="20"/>
  <c r="M14" i="20"/>
  <c r="B5" i="10"/>
  <c r="D5" i="10" s="1"/>
  <c r="BH5" i="10" s="1"/>
  <c r="Q5" i="6"/>
  <c r="S5" i="6" s="1"/>
  <c r="FH5" i="6" s="1"/>
  <c r="Q5" i="4"/>
  <c r="S5" i="4" s="1"/>
  <c r="FC5" i="4" s="1"/>
  <c r="BG4" i="10"/>
  <c r="FC9" i="4"/>
  <c r="FF9" i="4" s="1"/>
  <c r="FI9" i="6"/>
  <c r="FN9" i="6" s="1"/>
  <c r="FJ9" i="6"/>
  <c r="BG9" i="10"/>
  <c r="BH11" i="10"/>
  <c r="BL11" i="10" s="1"/>
  <c r="FH11" i="6"/>
  <c r="FK11" i="6" s="1"/>
  <c r="BG13" i="10"/>
  <c r="FD10" i="4"/>
  <c r="FI10" i="4" s="1"/>
  <c r="FD14" i="4"/>
  <c r="FI14" i="4" s="1"/>
  <c r="FI7" i="6"/>
  <c r="FN7" i="6" s="1"/>
  <c r="FD12" i="4"/>
  <c r="FI12" i="4" s="1"/>
  <c r="BJ9" i="10" l="1"/>
  <c r="BO9" i="10" s="1"/>
  <c r="BK9" i="10"/>
  <c r="BJ4" i="10"/>
  <c r="BO4" i="10" s="1"/>
  <c r="BK4" i="10"/>
  <c r="FK5" i="6"/>
  <c r="FI5" i="6"/>
  <c r="FN5" i="6" s="1"/>
  <c r="FD9" i="4"/>
  <c r="FI9" i="4" s="1"/>
  <c r="FF4" i="4"/>
  <c r="FD4" i="4"/>
  <c r="FI4" i="4" s="1"/>
  <c r="BJ13" i="10"/>
  <c r="BO13" i="10" s="1"/>
  <c r="BK13" i="10"/>
  <c r="FF5" i="4"/>
  <c r="FD5" i="4"/>
  <c r="FI5" i="4" s="1"/>
  <c r="BL5" i="10"/>
  <c r="BJ5" i="10"/>
  <c r="BO5" i="10" s="1"/>
  <c r="M25" i="22"/>
  <c r="N22" i="21"/>
  <c r="M25" i="23"/>
  <c r="M25" i="20"/>
  <c r="M25" i="19"/>
  <c r="FK4" i="6"/>
  <c r="FI4" i="6"/>
  <c r="FN4" i="6" s="1"/>
  <c r="BJ11" i="10"/>
  <c r="BO11" i="10" s="1"/>
  <c r="FI11" i="6"/>
  <c r="FN11" i="6" s="1"/>
</calcChain>
</file>

<file path=xl/sharedStrings.xml><?xml version="1.0" encoding="utf-8"?>
<sst xmlns="http://schemas.openxmlformats.org/spreadsheetml/2006/main" count="5126" uniqueCount="1022">
  <si>
    <t>Ты по-настощему живешь, когда у тебя есть цель. Цель - это движение, движение - это жизнь!</t>
  </si>
  <si>
    <t>ХОРОШЕЙ РАБОЧЕЙ НЕДЕЛИ!</t>
  </si>
  <si>
    <t>Дорогие Коллеги!!!</t>
  </si>
  <si>
    <t>НЕ забывайте вечером выходить с Яндекс.Диска. я не могу внести корректировки</t>
  </si>
  <si>
    <t>Надо подтянуться</t>
  </si>
  <si>
    <t xml:space="preserve">Надо подтянуться </t>
  </si>
  <si>
    <t>Надо подтянуться в согласовании Отчета!</t>
  </si>
  <si>
    <t>Рейтинг - итоги Оценки!!!</t>
  </si>
  <si>
    <t xml:space="preserve"> в согласовании покзатателей!</t>
  </si>
  <si>
    <t xml:space="preserve"> в согласовании аналитики!</t>
  </si>
  <si>
    <t>в  исполнении Решения! </t>
  </si>
  <si>
    <t>Коллеги, поднажмите - еще рывочек!!!</t>
  </si>
  <si>
    <t>1 место</t>
  </si>
  <si>
    <t>Коллеги!!!</t>
  </si>
  <si>
    <t>2 место</t>
  </si>
  <si>
    <t>На этом месте может быть ваше МО!!!</t>
  </si>
  <si>
    <t>3 место</t>
  </si>
  <si>
    <t>Поздравляю с началом годового мониторинга!!!</t>
  </si>
  <si>
    <t>Доброе утро!!!</t>
  </si>
  <si>
    <t>Ссылки на алитические записки не работают. Аналит записки заполняем через свои папки</t>
  </si>
  <si>
    <t>Положила Таблицу по ОРВ, можете заполнять</t>
  </si>
  <si>
    <t>17.04:Выложила уточненную табл по Демографии. Уточнили данные  за 2017 год по миграции</t>
  </si>
  <si>
    <t>Наименование муниципального образования</t>
  </si>
  <si>
    <t>Среднегодовая численность населения на 1 января 2021 года (человек)</t>
  </si>
  <si>
    <t>Среднегодовая численность населения на 1 января 2022 года (человек)</t>
  </si>
  <si>
    <t>Объем производства продукции сельского хозяйства, млн. руб.</t>
  </si>
  <si>
    <t xml:space="preserve">Численность занятых в сфере малого и среднего предпринимательства, включая индивидуальных предпринимателей, чел. </t>
  </si>
  <si>
    <t>Объем инвестиций в основной капитал (за исключением бюджетных средств) по кругу предприятий, не относящихся к субъектам малого предпринимательства,       тыс. руб.</t>
  </si>
  <si>
    <t>естественный прирост, чел.</t>
  </si>
  <si>
    <t>Объем введенной общей площади жилых помещений, кв. метров</t>
  </si>
  <si>
    <t>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</t>
  </si>
  <si>
    <t>сумме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и численности детей в возрастной группе от 2 месяц до 8 лет, не обеспеченных местом, нуждающихся в получении места в муниципальных и государственных организациях, осуществляющих образовательную деятельность по образовательным программам дошкольного образования</t>
  </si>
  <si>
    <t>Численность детей в возрасте от 5 лет до 18 лет, получающих услуги по дополнительному образованию в организациях различной организационно-правовой формы и формы собственности</t>
  </si>
  <si>
    <t>общая численность детей в возрасте от 5 до 18 лет</t>
  </si>
  <si>
    <t>Отношение численности детей в возрасте от 5 лет до 18 лет, получающих услуги по дополнительному образованию в организациях различной организационно-правовой формы и формы собственности, к общей численности детей в возрасте от 5 до 18 лет, %</t>
  </si>
  <si>
    <t>1 пг. 2021</t>
  </si>
  <si>
    <t>1 пг.2022</t>
  </si>
  <si>
    <t>на душу населения,  1 пг. 2021</t>
  </si>
  <si>
    <t>на душу населения,  1 пг 2022</t>
  </si>
  <si>
    <t>темп роста на душу населения, % 1 пг 2022</t>
  </si>
  <si>
    <t>1 пг. 2020, чел.</t>
  </si>
  <si>
    <t>1 пг. 2021, чел.</t>
  </si>
  <si>
    <t>1 пг.2022 чел.</t>
  </si>
  <si>
    <t>на душу населения,  1 пг. 2021 г.</t>
  </si>
  <si>
    <t>на душу населения,  1 пг 2022 г.</t>
  </si>
  <si>
    <t>темп роста на душу 1 пг 2021 г.</t>
  </si>
  <si>
    <t>темп роста на душу 1 пг 2022 г.</t>
  </si>
  <si>
    <t xml:space="preserve">темп роста 1 пг. 2021 г. </t>
  </si>
  <si>
    <t xml:space="preserve">темп роста 1 пг. 2022 г. </t>
  </si>
  <si>
    <t>на душу населения 1 пг. 2021 г.</t>
  </si>
  <si>
    <t>на душу населения 1 пг. 2022 г.</t>
  </si>
  <si>
    <t>1 пг. 2021 г.  чел.</t>
  </si>
  <si>
    <t>1 пг. 2022 г. чел.</t>
  </si>
  <si>
    <t>1 пг. 2022, %</t>
  </si>
  <si>
    <t>1 пг. 2021 г.,               кв. м.</t>
  </si>
  <si>
    <t>1 пг. 2022 г.,               кв. м.</t>
  </si>
  <si>
    <t>1 пг. 2021 г.,  на 1000 чел. населения, кв. м.</t>
  </si>
  <si>
    <t>1 пг. 2022 г., на 1000 чел. населения, кв. м.</t>
  </si>
  <si>
    <t>1 пг. 2021 г., %</t>
  </si>
  <si>
    <t>МО "г.Горно-Алтайск"</t>
  </si>
  <si>
    <t>МО "Кош-Агачский район"</t>
  </si>
  <si>
    <t>МО "Майминский район"</t>
  </si>
  <si>
    <t>МО "Онгудайский район"</t>
  </si>
  <si>
    <t>МО "Турочакский район"</t>
  </si>
  <si>
    <t>МО "Улаганский район"</t>
  </si>
  <si>
    <t>МО "Усть-Канский район"</t>
  </si>
  <si>
    <t>МО "Усть-Коксинский район"</t>
  </si>
  <si>
    <t>МО "Чемальский район"</t>
  </si>
  <si>
    <t>МО "Чойский район"</t>
  </si>
  <si>
    <t>МО "Шебалинский район"</t>
  </si>
  <si>
    <t xml:space="preserve">Всего по РА </t>
  </si>
  <si>
    <t>Уровень достижения показателей</t>
  </si>
  <si>
    <t>Среднегодовая численность населения за 2020 год (человек)</t>
  </si>
  <si>
    <t>Среднегодовая численность населения за 2021 год (человек)</t>
  </si>
  <si>
    <t>Численность занятых в сфере малого и среднего предпринимательства, включая индивидуальных предпринимателей и самозанятых, чел.</t>
  </si>
  <si>
    <t>Объем инвестиций в основной капитал (за исключением бюджетных средств) по кругу предприятий, не относящихся к субъектам малого предпринимательства, тыс. руб.</t>
  </si>
  <si>
    <t>Уровень бедности (отношение количества малообеспеченных семей к общему количеству семей (по данным Социального паспорта Республики Алтай), %</t>
  </si>
  <si>
    <t>Естественный прирост (убыль), %</t>
  </si>
  <si>
    <t>Отношение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к сумме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и численности детей в возрастной группе от 2 месяц до 8 лет, не обеспеченных местом, нуждающихся в получении места в муниципальных и государственных организациях, осуществляющих образовательную деятельность по образовательным программам дошкольного образования, %</t>
  </si>
  <si>
    <t>Налоговые доходы консолидированного бюджета муниципального образования (без учета доходов от уплаты акцизов на автомобильный бензин, прямогонный бензин, дизельное топливо, моторные масла для дизельных и (или) карбюраторных (инжекторных) двигателей, производимые на территории Российской Федерации), тыс. руб.</t>
  </si>
  <si>
    <t>Объем промышленного производства, млн. руб.</t>
  </si>
  <si>
    <t>Уровень зарегистрированной безработицы, %</t>
  </si>
  <si>
    <t>Туристский поток, тыс. чел.</t>
  </si>
  <si>
    <t>Полнота внесения муниципальным образованием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«Управление», %</t>
  </si>
  <si>
    <t>Полнота внесения сельскими поселениями муниципального образования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«Управление», %</t>
  </si>
  <si>
    <t>Доля протяженности автомобильных дорог общего пользования местного значения с твердым покрытием, км</t>
  </si>
  <si>
    <t>Число несовершеннолетних, пострадавших от преступных посягательств, случаев</t>
  </si>
  <si>
    <t>уровень достижения "численность, чел."</t>
  </si>
  <si>
    <t>коэффициент достижения</t>
  </si>
  <si>
    <t>уровень достижения "темп роста, %"</t>
  </si>
  <si>
    <t>уровень достижения "на душу населения, тыс. руб."</t>
  </si>
  <si>
    <t>уровень достижения "удельный вес, %"</t>
  </si>
  <si>
    <t>уровнь достижения "в расчете на 1000 чел. населения, кв. м."</t>
  </si>
  <si>
    <t xml:space="preserve">уровень достижения "удельный вес, в % </t>
  </si>
  <si>
    <t>уровень достижения "индекс физического объема, %"</t>
  </si>
  <si>
    <t>уровень достижения "темп роста подуш"</t>
  </si>
  <si>
    <t>уровень достижения "в процентах"</t>
  </si>
  <si>
    <t>уровень достижения "количество случаев на 1000 детей в возрасте 0-18 лет"</t>
  </si>
  <si>
    <t>Объем отгруженных товаров собственного производства, выполнено работ и услуг собственными силами, по кругу предприятий  не относящихся к субъектам малого предпринимательства</t>
  </si>
  <si>
    <t>Объем отгруженных товаров собственного производства, выполнено работ и услуг собственными силами, по кругу предприятий  не относящихся к субъектам малого предпринимательства (по промышленным видам деятельности)</t>
  </si>
  <si>
    <t>Объем производства продукции сельского хозяйства</t>
  </si>
  <si>
    <t xml:space="preserve">Объем производства продукции животноводства в хозяйствах всех категорий </t>
  </si>
  <si>
    <t xml:space="preserve">Объем производства продукции растениеводства в хозяйствах всех категорий </t>
  </si>
  <si>
    <t>Производство молока в хозяйствах всех категорий</t>
  </si>
  <si>
    <t>Производство молока в сельскохозяйственных организациях и крестьянских(фермерских )хозяйствах, включая индивидуальных предпринимателей (тонн)</t>
  </si>
  <si>
    <r>
      <t xml:space="preserve">Производство скота и птицы на убой в живой массе </t>
    </r>
    <r>
      <rPr>
        <sz val="11"/>
        <color indexed="2"/>
        <rFont val="Times New Roman"/>
      </rPr>
      <t xml:space="preserve"> тонн</t>
    </r>
  </si>
  <si>
    <t>Поголовье крупного рогатого скота, голов</t>
  </si>
  <si>
    <t xml:space="preserve">Поголовье овец и коз, голов </t>
  </si>
  <si>
    <t xml:space="preserve">Поголовье лошадей, голов </t>
  </si>
  <si>
    <t>Поголовье маралов в хозяйствах всех категорий, голов</t>
  </si>
  <si>
    <t xml:space="preserve">Объем инвестиций в основной капитал за исключением бюджетных средств, по кругу предприятий . Не относящихся к субъектам малого предпринимательства </t>
  </si>
  <si>
    <t>Число субъектов малого и среднего предпринимательства</t>
  </si>
  <si>
    <t>Оборот организаций малого и среднего предпринимательства,(без микропредприятий)</t>
  </si>
  <si>
    <t>Среднесписочная численность работников малых (без микропредприятий) и средних предприятий (без внешних совместителей)</t>
  </si>
  <si>
    <t>Число родившихся</t>
  </si>
  <si>
    <t xml:space="preserve">Смертность населения от внешних причин, чел.  </t>
  </si>
  <si>
    <t>Число несовершеннолетних, потерпевших от преступных посягательств, ед.</t>
  </si>
  <si>
    <t xml:space="preserve">Ввод жилья, кв. м. </t>
  </si>
  <si>
    <t>Налоговые доходы консолидированного бюджета муниципального образования, тыс. руб.</t>
  </si>
  <si>
    <t>Доля протяженности автомобильных дорог местного значения с твердым покрытием, %</t>
  </si>
  <si>
    <t>Уровень регистрируемой безработицы, %</t>
  </si>
  <si>
    <t>Доступность дошкольного образования для детей в возрасте от 2-х месяцев до 3-х лет (отношение численности детей в возрасте от 2-х месяцев до 3-х лет, получающих дошкольное образование в текущем году, к сумме численности детей в возрасте от 2-х месяцев до 3-х лет, получающих дошкольное образование в текущем году, и численности детей от 2-х месяцев до 3-х лет, находящихся в очереди на получение в текущем году дошкольного образования, %</t>
  </si>
  <si>
    <t>Удельный вес детей в возрасте от 5 до 18 лет, получающих услуги по дополнительному образованию в организациях различной организационно-правовой формы и формы собственности, %</t>
  </si>
  <si>
    <t>Валовый сбор картофеля в сельскохозяйственных организациях и крестьянских(фермерских) хозяйствах, включая индивидуальных предпринимателей</t>
  </si>
  <si>
    <t>Валовый сбор овощей открытого грунта в сельскохозяйственных организациях и крестьянских(фермерских) хозяйствах, включая индивидуальных предпринимателей</t>
  </si>
  <si>
    <t xml:space="preserve">Развитие института оценки регулирующего воздействия </t>
  </si>
  <si>
    <t>Расчет влияния просроченных дней</t>
  </si>
  <si>
    <t>Расчет влияния исполнения решения Комиссии</t>
  </si>
  <si>
    <t>Расчет комплексной оценки социально-экономического развития МО</t>
  </si>
  <si>
    <t>к среднему по темпу роста по РА</t>
  </si>
  <si>
    <t>коэффициент достижения по темпу роста</t>
  </si>
  <si>
    <t>Ист</t>
  </si>
  <si>
    <t>к среднему на душу населения по РА</t>
  </si>
  <si>
    <t>коэффициент достижения по подушевому значению</t>
  </si>
  <si>
    <t>Исо</t>
  </si>
  <si>
    <t>к среднему по ИФО по РА</t>
  </si>
  <si>
    <t>коэффициент достижения по ИФО</t>
  </si>
  <si>
    <t>к среднему позначению по РА</t>
  </si>
  <si>
    <t>к ареднему по РА</t>
  </si>
  <si>
    <t>Кол-во дней мониторинга</t>
  </si>
  <si>
    <t>Количество просрочек (дней)</t>
  </si>
  <si>
    <t>Колво дней согласование с учетом просроченных дней</t>
  </si>
  <si>
    <t>Среднее соотношение</t>
  </si>
  <si>
    <t>Исс</t>
  </si>
  <si>
    <t>Всего пунктов</t>
  </si>
  <si>
    <t>Выполнено</t>
  </si>
  <si>
    <t>Соотношение выполненных пунктов решения к общему кол-ву</t>
  </si>
  <si>
    <t>Иср</t>
  </si>
  <si>
    <t>Сумма Ист</t>
  </si>
  <si>
    <t>Сумма Исо</t>
  </si>
  <si>
    <t>Кj</t>
  </si>
  <si>
    <t>Ранг</t>
  </si>
  <si>
    <t>если по всем показателям</t>
  </si>
  <si>
    <t>Хорошие</t>
  </si>
  <si>
    <t>Плохие</t>
  </si>
  <si>
    <t>Т роста</t>
  </si>
  <si>
    <t>Подушевые</t>
  </si>
  <si>
    <t>Численность занятых в сфере малого и среднего предпринимательства, включая индивидуальных предпринимателей, чел.</t>
  </si>
  <si>
    <t>Объем отгруженных товаров собственного производства, выполнено работ и услуг собственными силами (без субъектов малого предпринимательства), млн. руб.</t>
  </si>
  <si>
    <t>Объем производства продукции сельского хозяйства в хозяйствах всех категорий, млн. руб.</t>
  </si>
  <si>
    <t>Объем производства продукции растениеводства в хозяйствах всех категорий, млн. руб.</t>
  </si>
  <si>
    <t>Объем производства продукции животноводства в хозяйствах всех категорий, млн. руб.</t>
  </si>
  <si>
    <t>Число родившихся, чел.</t>
  </si>
  <si>
    <t>Число умерших от внешних причин, чел.</t>
  </si>
  <si>
    <t>Ввод жилья, тыс. кв. метров</t>
  </si>
  <si>
    <t>Доступность дошкольного образования для детей в возрасте от 2-х месяцев до 3-х лет (отношение численности детей в возрасте от 2-х месяцев до 3-х лет, получающих дошкольное образование в текущем году, к сумме численности детей в возрасте от 2-х месяцев до 3-х лет, получающих дошкольное образование в текущем году, и численности детей от 2-х месяцев до 3-х лет, находящихся в очереди на получение в текущем году дошкольного образования), %</t>
  </si>
  <si>
    <t>Численность граждан, размещенных в коллективных средствах размещения, тыс. чел.</t>
  </si>
  <si>
    <t>к среднему подушевой</t>
  </si>
  <si>
    <t>коэффициент достижения подушевой</t>
  </si>
  <si>
    <t>к среднему подуш</t>
  </si>
  <si>
    <t>коэффициент достижения по млн. руб.</t>
  </si>
  <si>
    <t>коэффициент достижения млн. руб.</t>
  </si>
  <si>
    <t>к среднему тонн</t>
  </si>
  <si>
    <t>коэффициент достижения тонн</t>
  </si>
  <si>
    <t>ок</t>
  </si>
  <si>
    <t>убрать</t>
  </si>
  <si>
    <t>нов</t>
  </si>
  <si>
    <t>Мониторинг графика заочного согласования материалов Мониторинга СЭР МО за 6 мес. 2021 года</t>
  </si>
  <si>
    <t>представлен на согласование -</t>
  </si>
  <si>
    <t>на доработке</t>
  </si>
  <si>
    <t>согласовано</t>
  </si>
  <si>
    <t>просрочено (количество дней)</t>
  </si>
  <si>
    <t xml:space="preserve"> </t>
  </si>
  <si>
    <t>№ показателя</t>
  </si>
  <si>
    <t>Наименование  показателя</t>
  </si>
  <si>
    <t>Контольные сроки согласования показателей и аналит. записок</t>
  </si>
  <si>
    <t>Количество просрочек. Всего</t>
  </si>
  <si>
    <t>город Горно-Алтайск</t>
  </si>
  <si>
    <t>Кош-Агачский район</t>
  </si>
  <si>
    <t>Майминский район</t>
  </si>
  <si>
    <t>Онгудайский район</t>
  </si>
  <si>
    <t>Турочакский район</t>
  </si>
  <si>
    <t>Улаганский район</t>
  </si>
  <si>
    <t>Усть-Канский район</t>
  </si>
  <si>
    <t>Усть-Коксинский район</t>
  </si>
  <si>
    <t>Чемальский район</t>
  </si>
  <si>
    <t>Чойский район</t>
  </si>
  <si>
    <t>Шебалинский район</t>
  </si>
  <si>
    <t>начало</t>
  </si>
  <si>
    <t>окончание</t>
  </si>
  <si>
    <t>дней</t>
  </si>
  <si>
    <t>показатель</t>
  </si>
  <si>
    <t>проср.дней</t>
  </si>
  <si>
    <t>Численность занятых в сфере малого и среднего предпринимательства, включая индивидуальных предпринимателей и самозанятых, чел. на 1 тыс. населения</t>
  </si>
  <si>
    <t>Отношение количества малообеспеченных семей к общему количеству семей, %***</t>
  </si>
  <si>
    <t>Естественный прирост (убыль), чел.</t>
  </si>
  <si>
    <t>Налоговые доходы консолидированного бюджета муниципального образования (без учета доходов от уплаты акцизов на автомобильный бензин, дизельное топливо, моторные масла для дизельных и (или) карбюраторных (инжекторных) двигателей, производимые на территории Российской Федерации), тыс. руб.***</t>
  </si>
  <si>
    <t>Туристский поток, тыс. чел.***</t>
  </si>
  <si>
    <t>Полнота внесения муниципальных районом (городским округом)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"Управление", %***</t>
  </si>
  <si>
    <t>Полнота внесения сельскими поселениями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"Управление", %***</t>
  </si>
  <si>
    <t>Доля протяженности автомобильных дорог общего пользования местного значения с твердым покрытием, %***</t>
  </si>
  <si>
    <t>Число несовершеннолетних, пострадавших от преступных посягательств, случаев на 1000 детей в возрасте 0 - 18 лет***</t>
  </si>
  <si>
    <t>Решения Комиссии</t>
  </si>
  <si>
    <t>Сводный отчет</t>
  </si>
  <si>
    <t>Список специалистов, ответственных  за согласование:</t>
  </si>
  <si>
    <t>1. целевых показателей, установленных соглашениями в области социально-экономического развития муниципальных образований в Республике Алтай      
      по итогам 2023 года</t>
  </si>
  <si>
    <t>Наименование целевого покзателя</t>
  </si>
  <si>
    <t>Ведомство - согласовывает пояснительные записки и ведомственные целевые показателия</t>
  </si>
  <si>
    <t>ФИО ответственного специалиста</t>
  </si>
  <si>
    <t>контакт. телефон</t>
  </si>
  <si>
    <t>электронный адрес</t>
  </si>
  <si>
    <t>ФИО начальника отдела</t>
  </si>
  <si>
    <t>Алтайкрайстат ФИО ответственного специалиста</t>
  </si>
  <si>
    <t>Минэкономразвития РА</t>
  </si>
  <si>
    <t>Шымдыева Юлия Михайловна</t>
  </si>
  <si>
    <t>8 (38822) 2 55 38</t>
  </si>
  <si>
    <t>okr1@mineco04.ru</t>
  </si>
  <si>
    <t>Делдошпоева Елена Семеновна</t>
  </si>
  <si>
    <t>Мусихина Татьяна Алексеевна</t>
  </si>
  <si>
    <t>8 (38822) 29 5 11</t>
  </si>
  <si>
    <t xml:space="preserve">invest@mineco04.ru                             04invest@bk.ru
</t>
  </si>
  <si>
    <t>Быжлакова Надежда Викторовна</t>
  </si>
  <si>
    <t>8 (38822) 2 13 50 </t>
  </si>
  <si>
    <t>Минтруд РА</t>
  </si>
  <si>
    <t>Белеева Байсура Павловна</t>
  </si>
  <si>
    <t>8 (38822) 4 77 39</t>
  </si>
  <si>
    <t>beleeva@mt04.ru</t>
  </si>
  <si>
    <t>Плахотнюк Ольга Анатольевна</t>
  </si>
  <si>
    <t>8 (38822) 4 77 33</t>
  </si>
  <si>
    <t>Минздрав РА</t>
  </si>
  <si>
    <t xml:space="preserve">Данилова Елена Алексеевна </t>
  </si>
  <si>
    <t>89136983375          8 (38822) 2 57 25</t>
  </si>
  <si>
    <t>Тобоева Анастасия Вячеславовна</t>
  </si>
  <si>
    <t xml:space="preserve">89136912446
8(38822) 2-57-25
</t>
  </si>
  <si>
    <t xml:space="preserve">Министерство регионального развития РА </t>
  </si>
  <si>
    <t>Темирханова Гульсая Айтеновна</t>
  </si>
  <si>
    <t>2-60-28</t>
  </si>
  <si>
    <t>gilpolitika.minregion@mail.ru</t>
  </si>
  <si>
    <t>Нестерова Надежда Альбертовна</t>
  </si>
  <si>
    <t>2-61-14</t>
  </si>
  <si>
    <t>Минобрнауки РА</t>
  </si>
  <si>
    <t>Дейнека Оксана Викторовна</t>
  </si>
  <si>
    <t>8(38822)29173</t>
  </si>
  <si>
    <t xml:space="preserve">doshkol@mon-ra.ru </t>
  </si>
  <si>
    <t>Елфимова Ирина Ивановна</t>
  </si>
  <si>
    <t>8(38822)48420</t>
  </si>
  <si>
    <t>Каменева Наталья Юрьевна</t>
  </si>
  <si>
    <t>8(38822)23722</t>
  </si>
  <si>
    <t xml:space="preserve">kameneva@mon-ra.ru </t>
  </si>
  <si>
    <t>Минфин РА</t>
  </si>
  <si>
    <t>Тойлонова Элина Васильевна</t>
  </si>
  <si>
    <t>8-38822-2-43-99</t>
  </si>
  <si>
    <t>tev@mfmail.ru</t>
  </si>
  <si>
    <t>Арбаева Ирина Танкистовна</t>
  </si>
  <si>
    <t>8-38822-2-63-57</t>
  </si>
  <si>
    <t>Лощеных Елена Алексеевна</t>
  </si>
  <si>
    <t>8 (38822) 2 95 08</t>
  </si>
  <si>
    <t>211@mineco04.ru</t>
  </si>
  <si>
    <t>Минсельхоз РА</t>
  </si>
  <si>
    <t xml:space="preserve">Федоровская Наталья Алексеевна
</t>
  </si>
  <si>
    <t>8 (38822) 21 248</t>
  </si>
  <si>
    <t>fedorovskya.mcx@yandex.ru</t>
  </si>
  <si>
    <t xml:space="preserve">Табакаева Наталия Ивановна
</t>
  </si>
  <si>
    <t xml:space="preserve">8 (38822) 2-22-08
</t>
  </si>
  <si>
    <t>в части растениеводства</t>
  </si>
  <si>
    <t>Кыйгасова Алина Николаевна</t>
  </si>
  <si>
    <t xml:space="preserve">8 (38822) 2 68 70        </t>
  </si>
  <si>
    <t>kyygazova@mt04.ru</t>
  </si>
  <si>
    <t>Бадирова Оксана Алексеевна</t>
  </si>
  <si>
    <t xml:space="preserve">8 (38822) 2 68 70                    </t>
  </si>
  <si>
    <t>Минтуризм РА</t>
  </si>
  <si>
    <t>Воротилова Нина Анатольевна</t>
  </si>
  <si>
    <t xml:space="preserve">8 38822 2 06 25
8 923 667 45 74
</t>
  </si>
  <si>
    <t>nv_mtra@mail.ru</t>
  </si>
  <si>
    <t>в соответствии с пунктом 3</t>
  </si>
  <si>
    <t>8 (38822) 2 32 34</t>
  </si>
  <si>
    <t>gospro@mineco04.ru</t>
  </si>
  <si>
    <t>Зейнолданов Раджан Далайканович</t>
  </si>
  <si>
    <t>2-22-37</t>
  </si>
  <si>
    <t>transport@minregion-ra.ru</t>
  </si>
  <si>
    <t>Кынова Александра Валерьевна</t>
  </si>
  <si>
    <t xml:space="preserve">(38822) 4-77-32
</t>
  </si>
  <si>
    <t>kynova@mt04.ru</t>
  </si>
  <si>
    <t>Соболева Алена Дмитриевна</t>
  </si>
  <si>
    <t xml:space="preserve">8 (38822) 4 77-32     </t>
  </si>
  <si>
    <t>2. Согласование исполнения решения  Комиссии по оперативным вопросам регионального развития от 31 января 2019 года</t>
  </si>
  <si>
    <t>№ решения</t>
  </si>
  <si>
    <t>Наименование пункта решения Комиссии</t>
  </si>
  <si>
    <t>Статус выполнения</t>
  </si>
  <si>
    <t>Муниципальное образовние</t>
  </si>
  <si>
    <t>Ведомство (согласование АНАЛИТИЧЕСКИХ записок и ведомственных целевых показатателей)</t>
  </si>
  <si>
    <t>Отчет о выполненении пункта решения</t>
  </si>
  <si>
    <t>(выполнено /не выполнено / отложено</t>
  </si>
  <si>
    <t>ФИО (полность)</t>
  </si>
  <si>
    <r>
      <t>контактный телефон (</t>
    </r>
    <r>
      <rPr>
        <sz val="12"/>
        <color indexed="2"/>
        <rFont val="Times New Roman"/>
      </rPr>
      <t>ОБЯЗАТЕЛЬНО</t>
    </r>
    <r>
      <rPr>
        <sz val="12"/>
        <rFont val="Times New Roman"/>
      </rPr>
      <t>)</t>
    </r>
  </si>
  <si>
    <r>
      <t>датаи времявнесения на согласования (</t>
    </r>
    <r>
      <rPr>
        <sz val="12"/>
        <color indexed="2"/>
        <rFont val="Times New Roman"/>
      </rPr>
      <t>ОБЯЗАТЕЛЬНО</t>
    </r>
    <r>
      <rPr>
        <sz val="12"/>
        <rFont val="Times New Roman"/>
      </rPr>
      <t>)</t>
    </r>
  </si>
  <si>
    <r>
      <t xml:space="preserve">Комментарий ответственного сотрудника </t>
    </r>
    <r>
      <rPr>
        <sz val="12"/>
        <color indexed="2"/>
        <rFont val="Times New Roman"/>
      </rPr>
      <t>ОБЯЗАТЕЛЬНО</t>
    </r>
  </si>
  <si>
    <t>ФИО (полностью)</t>
  </si>
  <si>
    <r>
      <t>контактный телефон (</t>
    </r>
    <r>
      <rPr>
        <sz val="12"/>
        <color indexed="2"/>
        <rFont val="Times New Roman"/>
      </rPr>
      <t>обязательно</t>
    </r>
    <r>
      <rPr>
        <sz val="12"/>
        <rFont val="Times New Roman"/>
      </rPr>
      <t>)</t>
    </r>
  </si>
  <si>
    <r>
      <t xml:space="preserve">отметкам о рассмотрении материало (согласовано / на доработку) - </t>
    </r>
    <r>
      <rPr>
        <sz val="12"/>
        <color indexed="2"/>
        <rFont val="Times New Roman"/>
      </rPr>
      <t>обязательно</t>
    </r>
  </si>
  <si>
    <r>
      <t xml:space="preserve">дата и времясогласования - </t>
    </r>
    <r>
      <rPr>
        <sz val="12"/>
        <color indexed="2"/>
        <rFont val="Times New Roman"/>
      </rPr>
      <t>ОБЯЗАТЕЛЬНО)</t>
    </r>
  </si>
  <si>
    <r>
      <t xml:space="preserve">комментарий ответственного сотрудника </t>
    </r>
    <r>
      <rPr>
        <sz val="12"/>
        <color indexed="2"/>
        <rFont val="Times New Roman"/>
      </rPr>
      <t>ОБЯЗАТЕЛЬНО</t>
    </r>
  </si>
  <si>
    <t>Органам местного самоуправления муниципальных образований в Республике Алтай:</t>
  </si>
  <si>
    <t>2.1.</t>
  </si>
  <si>
    <t xml:space="preserve"> на основании данных, полученных от Министерства экономического развития Республики Алтай, ежемесячно проводить анализ причин исключения СМСП из реестра, проводить беседы с лицами, зарегистрировавшими самозанятость, по вопросам регистрации индивидуального предпринимательства</t>
  </si>
  <si>
    <t>2.2.</t>
  </si>
  <si>
    <t>организовать мониторинг качества и своевременности представления статистических данных организациями и администрациями сельских поселений, муниципальных районов</t>
  </si>
  <si>
    <t>2.3.</t>
  </si>
  <si>
    <t>оказать содействие Комитету ветеринарии с Госветинспекцией РА по вопросам чипирования всех сельскохозяйственных животных в 2020 г., наладить учет поголовья сельскохозяйственных животных в личных подсобных хозяйствах</t>
  </si>
  <si>
    <t>2.4.</t>
  </si>
  <si>
    <t>совместно с Министерством регионального развития Республики Алтай обеспечить достижение показателей по вводу жилья в 2020 г.</t>
  </si>
  <si>
    <t>2.5.</t>
  </si>
  <si>
    <t>направить ответственным исполнительным органам государственной власти Республики Алтай в срок до 18 июня т.г. предложения по уточнению прогнозных значений показателей для соглашений в области планирования социально-экономического развития соответствующего муниципального образования в Республике Алтай</t>
  </si>
  <si>
    <t>2.6.</t>
  </si>
  <si>
    <t>совместно с уполномоченными по проведению Всероссийской переписи населения обеспечить занесение данных по адресам в федеральную информационную адресную систему (ФИАС) в полном объеме в срок до 17 июня т.г. и направить информацию в Алтайкрайстат и Министерству экономического развития Республики Алтай</t>
  </si>
  <si>
    <t>2.7.</t>
  </si>
  <si>
    <t>направить в Министерство экономического развития Республики Алтай в срок до 1 июля т.г. предложения по методике расчета комплексной оценки социально-экономического развития муниципальных образований в Республике Алтай с учетом постановления Правительства Республики Алтай от 19.05.2020 г. № 173 «О Порядке проведения мониторинга и комплексной оценки социально-экономического развития муниципальных образований в Республике Алтай, внесении изменений в некоторые постановления Правительства Республики Алтай и признании утратившими силу некоторых постановлений Правительства Республики Алтай»</t>
  </si>
  <si>
    <t>Город</t>
  </si>
  <si>
    <t>Набутова Аржана Артуровна</t>
  </si>
  <si>
    <t>Кош-Агач</t>
  </si>
  <si>
    <t>Майма</t>
  </si>
  <si>
    <t>Алашева Ольга Сергеевна</t>
  </si>
  <si>
    <t>Онгудай</t>
  </si>
  <si>
    <t xml:space="preserve">  8 (38822) 2 32 34</t>
  </si>
  <si>
    <t>Турочак</t>
  </si>
  <si>
    <t>Дудина Юлия Николаевна</t>
  </si>
  <si>
    <t>8 (38822) 2 25 64</t>
  </si>
  <si>
    <t>Улаган</t>
  </si>
  <si>
    <t>Усть-Кан</t>
  </si>
  <si>
    <t>Усть-Кокса</t>
  </si>
  <si>
    <t xml:space="preserve">  Модоров Алексей Николаевич</t>
  </si>
  <si>
    <t>Чемал</t>
  </si>
  <si>
    <t>Чоя</t>
  </si>
  <si>
    <t>Шебалино</t>
  </si>
  <si>
    <r>
      <t xml:space="preserve">Численность занятых в сфере малого и среднего предпринимательства, включая индивидуальных предпринимателей, чел.
</t>
    </r>
    <r>
      <rPr>
        <b/>
        <sz val="11"/>
        <rFont val="Times New Roman"/>
      </rPr>
      <t>ВДЛ</t>
    </r>
  </si>
  <si>
    <r>
      <t xml:space="preserve">Объем инвестиций в основной капитал (за исключением бюджетных средств) по кругу предприятий, не относящихся к субъектам малого предпринимательства, тыс. руб.
</t>
    </r>
    <r>
      <rPr>
        <b/>
        <sz val="11"/>
        <color theme="1"/>
        <rFont val="Times New Roman"/>
      </rPr>
      <t>ВДЛ</t>
    </r>
  </si>
  <si>
    <r>
      <t xml:space="preserve">Отношение количества малообеспеченных семей к общему количеству семей (по данным Социального паспорта Республики Алтай), %                                                     </t>
    </r>
    <r>
      <rPr>
        <b/>
        <sz val="11"/>
        <rFont val="Times New Roman"/>
      </rPr>
      <t>ВДЛ</t>
    </r>
  </si>
  <si>
    <r>
      <t xml:space="preserve">Естественный прирост (убыль), %
</t>
    </r>
    <r>
      <rPr>
        <b/>
        <sz val="11"/>
        <rFont val="Times New Roman"/>
      </rPr>
      <t>ВДЛ</t>
    </r>
  </si>
  <si>
    <r>
      <t xml:space="preserve">Объем введенной общей площади жилых помещений, кв. метров
</t>
    </r>
    <r>
      <rPr>
        <b/>
        <sz val="11"/>
        <rFont val="Times New Roman"/>
      </rPr>
      <t>ВДЛ</t>
    </r>
  </si>
  <si>
    <r>
      <t xml:space="preserve">Отношение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к сумме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и численности детей в возрастной группе от 2 месяц до 8 лет, не обеспеченных местом, нуждающихся в получении места в муниципальных и государственных организациях, осуществляющих образовательную деятельность по образовательным программам дошкольного образования, %
</t>
    </r>
    <r>
      <rPr>
        <b/>
        <sz val="11"/>
        <rFont val="Times New Roman"/>
      </rPr>
      <t>ВДЛ</t>
    </r>
  </si>
  <si>
    <r>
      <t xml:space="preserve">Отношение численности детей в возрасте от 5 лет до 18 лет, получающих услуги по дополнительному образованию в организациях различной организационно-правовой формы и формы собственности, к общей численности детей в возрасте от 5 до 18 лет, %
</t>
    </r>
    <r>
      <rPr>
        <b/>
        <sz val="11"/>
        <rFont val="Times New Roman"/>
      </rPr>
      <t>ВДЛ</t>
    </r>
  </si>
  <si>
    <t>к среднему по численности по РА</t>
  </si>
  <si>
    <t>коэффициент достижения по численности</t>
  </si>
  <si>
    <t>к среднему по подушевому значению по РА</t>
  </si>
  <si>
    <t>к среднему по удельному весу по РА</t>
  </si>
  <si>
    <t>коэффициент достижения по удельному весу</t>
  </si>
  <si>
    <t>Иса</t>
  </si>
  <si>
    <t>к среднему   по РА</t>
  </si>
  <si>
    <t xml:space="preserve">коэффициент достижения </t>
  </si>
  <si>
    <t>к среднему в расчете на 1000 человек населения по РА</t>
  </si>
  <si>
    <t xml:space="preserve">коэффициент достижения в расчете на 1000 человек населения </t>
  </si>
  <si>
    <t>к среднему в процентах по РА</t>
  </si>
  <si>
    <t>коэффициент достижения в процентах</t>
  </si>
  <si>
    <t>к среднему по удельному весу</t>
  </si>
  <si>
    <t>к среднему по количеству случаев на 1000 детей по РА</t>
  </si>
  <si>
    <t>коэффициент достижения по количеству случаев на 1000 детей</t>
  </si>
  <si>
    <t>Сводная средняя Ист</t>
  </si>
  <si>
    <t>Сводная средняя Исо</t>
  </si>
  <si>
    <t>Сводная средняя Иса</t>
  </si>
  <si>
    <t>Численность населения на 1 января 2022 года  (человек)</t>
  </si>
  <si>
    <t>Численность населения на 1 января 2023 года (человек)</t>
  </si>
  <si>
    <t>Численность занятых в сфере малого и среднего предпринимательства, включая индивидуальных предпринимателей</t>
  </si>
  <si>
    <t>Объем инвестиций в основной капитал (за исключением бюджетных средств) по кругу предприятий, не относящихся к субъектам малого предпринимательства</t>
  </si>
  <si>
    <t xml:space="preserve">Отношение количества малообеспеченных семей к общему количеству семей, %
</t>
  </si>
  <si>
    <t xml:space="preserve">Уровень зарегистрированной безработицы, %
</t>
  </si>
  <si>
    <t>Всего чел.</t>
  </si>
  <si>
    <t xml:space="preserve"> на 1 тыс. населения, чел</t>
  </si>
  <si>
    <t>тыс. руб.</t>
  </si>
  <si>
    <t xml:space="preserve">темп роста, % </t>
  </si>
  <si>
    <t xml:space="preserve">на душу населения,  тыс. руб. </t>
  </si>
  <si>
    <t>кв. метров</t>
  </si>
  <si>
    <t>в расчете на 1000 чел. населения, кв. м.</t>
  </si>
  <si>
    <t>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чел</t>
  </si>
  <si>
    <t>Сумма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и численности детей в возрастной группе от 2 месяц до 8 лет, не обеспеченных местом, нуждающихся в получении места в муниципальных и государственных организациях, осуществляющих образовательную деятельность по образовательным программам дошкольного образования</t>
  </si>
  <si>
    <t xml:space="preserve">Удельный вес численности детей от 2 месяцев до 8 лет, посещающих организации, в %
</t>
  </si>
  <si>
    <t>численности детей в возрасте от 5 лет до 18 лет, получающих услуги по дополнительному образованию в организациях различной организационно-правовой формы и формы собственности</t>
  </si>
  <si>
    <t>общая численности детей в возрасте от 5 до 18 лет</t>
  </si>
  <si>
    <t xml:space="preserve">Удельный вес, в %
</t>
  </si>
  <si>
    <t>тыс. руб</t>
  </si>
  <si>
    <t>темп роста, %</t>
  </si>
  <si>
    <t>индекс физического объема, %</t>
  </si>
  <si>
    <t>на душу населения, тыс. руб.</t>
  </si>
  <si>
    <t>млн. руб.</t>
  </si>
  <si>
    <t xml:space="preserve">индекс физического объема, %
</t>
  </si>
  <si>
    <t xml:space="preserve">на душу населения, тыс. руб.
</t>
  </si>
  <si>
    <t>численность безработных</t>
  </si>
  <si>
    <t>численность экономически активного населения, чел.</t>
  </si>
  <si>
    <t>в % к экономически активному населению</t>
  </si>
  <si>
    <t>к среднему по РА</t>
  </si>
  <si>
    <t>темп роста, % 
6 мес. 2020</t>
  </si>
  <si>
    <t>2021 г.</t>
  </si>
  <si>
    <t>2022 г.</t>
  </si>
  <si>
    <t>2020 г.</t>
  </si>
  <si>
    <t>ранг</t>
  </si>
  <si>
    <t xml:space="preserve"> 2022 г.</t>
  </si>
  <si>
    <t xml:space="preserve">Ранг </t>
  </si>
  <si>
    <t>в % от общего количества семей (по данным Социального паспорта Республики Алтай)</t>
  </si>
  <si>
    <t xml:space="preserve"> 2021 г.</t>
  </si>
  <si>
    <t>темп роста</t>
  </si>
  <si>
    <t>ранг по т.р.</t>
  </si>
  <si>
    <t>1 пг. 2022 г.</t>
  </si>
  <si>
    <t>1 пг. 2021 г.</t>
  </si>
  <si>
    <t xml:space="preserve">2022 г. </t>
  </si>
  <si>
    <t>Ранг по ИФО</t>
  </si>
  <si>
    <t xml:space="preserve">2022 г.  
</t>
  </si>
  <si>
    <t xml:space="preserve">в процентах
</t>
  </si>
  <si>
    <t xml:space="preserve">удельный вес, % 
</t>
  </si>
  <si>
    <t>количество случаев на 1000 детей в возрасте 0-18 лет</t>
  </si>
  <si>
    <t>х</t>
  </si>
  <si>
    <t>x</t>
  </si>
  <si>
    <t>не уч. В расч</t>
  </si>
  <si>
    <t>\</t>
  </si>
  <si>
    <t>ГОРОД ГОРНО-АЛТАЙСК</t>
  </si>
  <si>
    <t xml:space="preserve">    1. Заочное согласование целевых показателей социально-экономического развития муниципального образования за  2023 год и аналитических записок к ним</t>
  </si>
  <si>
    <t>единицы измерения</t>
  </si>
  <si>
    <t xml:space="preserve"> 2021 год (факт)</t>
  </si>
  <si>
    <t>2022 год (факт)</t>
  </si>
  <si>
    <t xml:space="preserve"> 2023 г. (факт)</t>
  </si>
  <si>
    <t>Темп роста 2023 г. к 2022 г.</t>
  </si>
  <si>
    <t xml:space="preserve">Отношение к уровню предшествующего года в процентных пунктах </t>
  </si>
  <si>
    <r>
      <t>дата и время внесения на согласования (</t>
    </r>
    <r>
      <rPr>
        <sz val="12"/>
        <color indexed="2"/>
        <rFont val="Times New Roman"/>
      </rPr>
      <t>ОБЯЗАТЕЛЬНО</t>
    </r>
    <r>
      <rPr>
        <sz val="12"/>
        <rFont val="Times New Roman"/>
      </rPr>
      <t>)</t>
    </r>
  </si>
  <si>
    <r>
      <t xml:space="preserve">отметкам о рассмотрении материалов (согласовано / на доработку) - </t>
    </r>
    <r>
      <rPr>
        <sz val="12"/>
        <color indexed="2"/>
        <rFont val="Times New Roman"/>
      </rPr>
      <t>обязательно</t>
    </r>
  </si>
  <si>
    <r>
      <t>дата и время согласования мониторинга (</t>
    </r>
    <r>
      <rPr>
        <sz val="12"/>
        <color indexed="2"/>
        <rFont val="Times New Roman"/>
      </rPr>
      <t>ОБЯЗАТЕЛЬНО)</t>
    </r>
  </si>
  <si>
    <t>Показатели социально-экономического развития муниципальных образований в Республике Алтай со статусом первой степени**</t>
  </si>
  <si>
    <t>Среднегодовая Численность постоянного населения</t>
  </si>
  <si>
    <t xml:space="preserve">человек </t>
  </si>
  <si>
    <t>Мискин Алексей Сергеевич</t>
  </si>
  <si>
    <t>8(38822)2-56-08</t>
  </si>
  <si>
    <t>19.06.2024  18.02</t>
  </si>
  <si>
    <t>Просим согласовать</t>
  </si>
  <si>
    <t>25.06.2024; 12:15:00</t>
  </si>
  <si>
    <t>Численность занятых в сфере малого и среднего предпринимательства, включая индивидуальных предпринимателей и самозанятых</t>
  </si>
  <si>
    <t>чел. (для расчета)</t>
  </si>
  <si>
    <t>27.06.2024; 17:05</t>
  </si>
  <si>
    <t>человек на 1 тыс. населения</t>
  </si>
  <si>
    <t>тыс. руб. (для расчета)</t>
  </si>
  <si>
    <t xml:space="preserve">согласовано </t>
  </si>
  <si>
    <t>в % к соответствующему периоду прошлого года</t>
  </si>
  <si>
    <t>19.06.2024  18.03</t>
  </si>
  <si>
    <t>тыс. рублей на человека</t>
  </si>
  <si>
    <t>19.06.2024  18.04</t>
  </si>
  <si>
    <t>Отношение количества малообеспеченных семей к общему количеству семей***</t>
  </si>
  <si>
    <t>Соловьева Наталья Николаевна</t>
  </si>
  <si>
    <t>8(38822)2-40-68</t>
  </si>
  <si>
    <t>19.06.2024  18.05</t>
  </si>
  <si>
    <t>просим согласовать</t>
  </si>
  <si>
    <t>31.06.2024 11-15 ч.</t>
  </si>
  <si>
    <t xml:space="preserve">без замечаний </t>
  </si>
  <si>
    <t xml:space="preserve">Количество малообеспеченных семей </t>
  </si>
  <si>
    <t>ед.</t>
  </si>
  <si>
    <t>14.06.2024 11.20</t>
  </si>
  <si>
    <t>Общее количество семей</t>
  </si>
  <si>
    <t>Естественный прирост (убыль)</t>
  </si>
  <si>
    <t>8 (38822)2-57-25</t>
  </si>
  <si>
    <t>25.06.2024 11:32 ч.</t>
  </si>
  <si>
    <t xml:space="preserve">Данные по Алтайстату согласованы </t>
  </si>
  <si>
    <t>Объем введенной общей площади жилых помещений</t>
  </si>
  <si>
    <t>кв. м. (для расчета)</t>
  </si>
  <si>
    <t>Акчин Андрей Владимирович</t>
  </si>
  <si>
    <t>8(38822)2-93-98</t>
  </si>
  <si>
    <t>28.06.2024 г. 14:19</t>
  </si>
  <si>
    <t>-</t>
  </si>
  <si>
    <t xml:space="preserve">квадратных метров на 1 тыс. человек  населения </t>
  </si>
  <si>
    <t>Отношение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к сумме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и численности детей в возрастной группе от 2 месяц до 8 лет, не обеспеченных местом, нуждающихся в получении места в муниципальных и государственных организациях, осуществляющих образовательную деятельность по образовательным программам дошкольного образования</t>
  </si>
  <si>
    <t>%</t>
  </si>
  <si>
    <t>Казазаева Бактыгул Шайзадовна</t>
  </si>
  <si>
    <t>(388 22) 2 57 77</t>
  </si>
  <si>
    <t>14.06.2024 16.15</t>
  </si>
  <si>
    <t>Согласовано</t>
  </si>
  <si>
    <t>17.06.2024 15.45</t>
  </si>
  <si>
    <t>Без замечаний</t>
  </si>
  <si>
    <t>6.1.</t>
  </si>
  <si>
    <t>численность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 (для расчета)</t>
  </si>
  <si>
    <t>6.2.</t>
  </si>
  <si>
    <t>сумма численности детей в возрастной группе от 2 месяцев до 8 лет, посещающих организации, осуществляющие образовательную деятельность по образовательным программам дошкольного образования, и численности детей в возрастной группе от 2 месяц до 8 лет, не обеспеченных местом, нуждающихся в получении места в муниципальных и государственных организациях, осуществляющих образовательную деятельность по образовательным программам дошкольного образования (для расчета)</t>
  </si>
  <si>
    <t>Отношение численности детей в возрасте от 5 лет до 18 лет, получающих услуги по дополнительному образованию в организациях различной организационно-правовой формы и формы собственности, к общей численности детей в возрасте от 5 до 18 лет</t>
  </si>
  <si>
    <t>Наседкина Анастасия Юрьевна</t>
  </si>
  <si>
    <t>8 (388 22) 2-73-15</t>
  </si>
  <si>
    <t xml:space="preserve">согласовано с замечанием 21.06.2024 17.30       </t>
  </si>
  <si>
    <t>В пояснительной записке внесены данные за 2022 год по общему охвату, прошу исправить</t>
  </si>
  <si>
    <t>7.1.</t>
  </si>
  <si>
    <t>согласовано 21.06.2024 17.30</t>
  </si>
  <si>
    <t>7.2.</t>
  </si>
  <si>
    <t xml:space="preserve">согласовано 21.06.2024 17.30       </t>
  </si>
  <si>
    <t xml:space="preserve">согласовано 21.06.2024 17.30      </t>
  </si>
  <si>
    <t>Показатели социально-экономического развития муниципальных образований в Республике Алтай со статусом второй степени****</t>
  </si>
  <si>
    <t>Налоговые доходы консолидированного бюджета муниципального образования (без учета доходов от уплаты акцизов на автомобильный бензин, дизельное топливо, моторные масла для дизельных и (или) карбюраторных (инжекторных) двигателей, производимые на территории Российской Федерации)***</t>
  </si>
  <si>
    <t>Языков Сергей Вячеславович</t>
  </si>
  <si>
    <t>8(38822)4-70-53</t>
  </si>
  <si>
    <t>19.06.2024, 14:15</t>
  </si>
  <si>
    <t>Прошу согласовать показатели и аналитическую записку</t>
  </si>
  <si>
    <t>показатели и аналитика согласованы</t>
  </si>
  <si>
    <t>20.06.2024г 14-20</t>
  </si>
  <si>
    <t>Объем промышленного производства</t>
  </si>
  <si>
    <t xml:space="preserve">тыс. руб. (для расчета) </t>
  </si>
  <si>
    <t>25.06.2024 г. в 12:55</t>
  </si>
  <si>
    <t>индекс промышленного производства, %</t>
  </si>
  <si>
    <t>тыс. руб. на человека</t>
  </si>
  <si>
    <t xml:space="preserve">млн. руб. (для расчета) </t>
  </si>
  <si>
    <t>20.06.2024  18.30</t>
  </si>
  <si>
    <t>20.06.2024  18.31</t>
  </si>
  <si>
    <t>тыс.руб. на человека</t>
  </si>
  <si>
    <t>20.06.2024  18.32</t>
  </si>
  <si>
    <t>Уровень зарегистрированной безработицы</t>
  </si>
  <si>
    <t>25.06.2024 г. в 14:03</t>
  </si>
  <si>
    <t>без замечаний</t>
  </si>
  <si>
    <t>Туристский поток***</t>
  </si>
  <si>
    <t>Тихонова Лилия Прокопьевна</t>
  </si>
  <si>
    <t>8(38822)2-60-70</t>
  </si>
  <si>
    <t xml:space="preserve">Туристический поток </t>
  </si>
  <si>
    <t>тыс. чел.</t>
  </si>
  <si>
    <t>Полнота внесения муниципальных районом (городским округом)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"Управление"***</t>
  </si>
  <si>
    <t>в % к общему количеству зарегистрированных документов</t>
  </si>
  <si>
    <t>28.06.2024, 17:30</t>
  </si>
  <si>
    <t>Количество зарегистрированных документов  стратегического планирования муниципального района (городского округа), по которым представлены отчетные сведения в Федеральной информационной системе стратегического планирования (ФИС СП) на базе ГАС "Управление"</t>
  </si>
  <si>
    <t>Общее количество зарегистрированных (или по которым требовалась регистрация ) документов  стратегического планирования муниципального района (городского округа) документов стратегического планирования в Федеральной информационной системе стратегического планирования (ФИС СП) на базе ГАС "Управление"</t>
  </si>
  <si>
    <t>Мозина Дарья Владимировна</t>
  </si>
  <si>
    <t>Полнота внесения сельскими поселениями сведений по документам стратегического планирования (п. 5 ст. 11 Федерального закона от 28.06.2014 г. № 172-ФЗ) в Федеральную информационную систему стратегического планирования (ФИС СП) на базе ГАС "Управление"***</t>
  </si>
  <si>
    <t>удельный вес, в % к общему количеству зарегистрированных документов</t>
  </si>
  <si>
    <t>Количество зарегистрированных документов  стратегического планирования сельских поселений, по которым представлены отчетные сведения в Федеральной информационной системе стратегического планирования (ФИС СП) на базе ГАС "Управление"</t>
  </si>
  <si>
    <t>Общее количество зарегистрированных (или по которым требовалась регистрация ) документов  стратегического планирования сельских поселений документов стратегического планирования в Федеральной информационной системе стратегического планирования (ФИС СП) на базе ГАС "Управление"</t>
  </si>
  <si>
    <t>Доля протяженности автомобильных дорог общего пользования местного значения с твердым покрытием***</t>
  </si>
  <si>
    <t>в % к общей протяженности автомобильных дорог общего пользования местного значения</t>
  </si>
  <si>
    <t>Лисков Евгений Анатольевич</t>
  </si>
  <si>
    <t>8(38822)6-11-58</t>
  </si>
  <si>
    <t>26.06.2024  18.02</t>
  </si>
  <si>
    <t>Протяженность автомобильных дорог общего пользования местного значения с твердым покрытием</t>
  </si>
  <si>
    <t>км</t>
  </si>
  <si>
    <t>(388 22) 2 22 37</t>
  </si>
  <si>
    <t>Протяженность автомобильных дорог общего пользования местного значения</t>
  </si>
  <si>
    <t>Число несовершеннолетних, пострадавших от преступных посягательств</t>
  </si>
  <si>
    <t>на 1000 детей в возрасте 0-18 лет</t>
  </si>
  <si>
    <t>Гореявчева Елена Анатольевна</t>
  </si>
  <si>
    <t>8(388022)2-43-03</t>
  </si>
  <si>
    <t>18.06.2024  11.02</t>
  </si>
  <si>
    <t>18.06.2024 г. 16:52</t>
  </si>
  <si>
    <t>чел.</t>
  </si>
  <si>
    <t>Число детей в возрасте 0-18 лет</t>
  </si>
  <si>
    <t xml:space="preserve">    3. Согласование сводного отчета о выполнении Соглашения </t>
  </si>
  <si>
    <t>Сводный отчет о выполнении Соглашения</t>
  </si>
  <si>
    <t>КОШ-АГАЧСКИЙ РАЙОН</t>
  </si>
  <si>
    <t>Наименование целевого показателя</t>
  </si>
  <si>
    <t>Алтайкрайстат (согласоваание значений целевых показателей)</t>
  </si>
  <si>
    <r>
      <t>дата и время согласования (</t>
    </r>
    <r>
      <rPr>
        <sz val="12"/>
        <color indexed="2"/>
        <rFont val="Times New Roman"/>
      </rPr>
      <t>ОБЯЗАТЕЛЬНО)</t>
    </r>
  </si>
  <si>
    <t>человек</t>
  </si>
  <si>
    <t>X</t>
  </si>
  <si>
    <t>Матаева Айжана Олеговна</t>
  </si>
  <si>
    <t>прошу согласовать цифры 10.06.24 15:48</t>
  </si>
  <si>
    <t>10.06.2024; 17:20</t>
  </si>
  <si>
    <t>Х</t>
  </si>
  <si>
    <t>Кохоева Т.К.</t>
  </si>
  <si>
    <t>прошу согласовать цифры 24.06.24 14:20</t>
  </si>
  <si>
    <t>прошу согласовать 19.06.24 17:11</t>
  </si>
  <si>
    <t>24.06.2024; 15:00</t>
  </si>
  <si>
    <t>прошу согласовать аналитиескую записку 13.06. 14:39</t>
  </si>
  <si>
    <t>18.06.2024 11.30</t>
  </si>
  <si>
    <t>в % к соответсвующему периоду прошлого года</t>
  </si>
  <si>
    <t>Шанданова Анна Николаевна</t>
  </si>
  <si>
    <t>11.06.2024 11:13 ч.</t>
  </si>
  <si>
    <t xml:space="preserve">количество малообеспеченных семей </t>
  </si>
  <si>
    <t>общее количество семей</t>
  </si>
  <si>
    <t>прошу согласовать цифры  и аналитику11.06. 12:34</t>
  </si>
  <si>
    <t>подправили цифры и аналитику 13.06 12:18</t>
  </si>
  <si>
    <t>2-64-91</t>
  </si>
  <si>
    <t>14.06.2024 14:41 ч.</t>
  </si>
  <si>
    <t>прошу согласовать цифры  и аналитику 11.06. 12:34</t>
  </si>
  <si>
    <t>Аскарова Анар Аскаровна</t>
  </si>
  <si>
    <t>Прошу согласовать 13.06.2024 11:35</t>
  </si>
  <si>
    <t>17.06.2024 10:42 ч.</t>
  </si>
  <si>
    <t>Тенгерекова Галина Иостыновна</t>
  </si>
  <si>
    <t>14.06.2024 г.Прошу согласовать</t>
  </si>
  <si>
    <t>17.06.2024      17.44</t>
  </si>
  <si>
    <t>14.06.2024 г. Прошу согласовать</t>
  </si>
  <si>
    <t>Тенгеркова Галина Иостыновна</t>
  </si>
  <si>
    <t>14.06.2024 г.</t>
  </si>
  <si>
    <t xml:space="preserve">Прошу согласовать </t>
  </si>
  <si>
    <t>Бухабаева Дльда Серикболовна</t>
  </si>
  <si>
    <t xml:space="preserve">прошу согласовать </t>
  </si>
  <si>
    <t>17.06.2024 17.50</t>
  </si>
  <si>
    <t>17.06.2024г. 11:46</t>
  </si>
  <si>
    <t>Мурзагалиева Айжана Аманбековна</t>
  </si>
  <si>
    <t>10.06.2024 15ч. 43 мин</t>
  </si>
  <si>
    <t>прошу согласовать показатели и аналитическую записку</t>
  </si>
  <si>
    <t>13.06.2024г 16-00</t>
  </si>
  <si>
    <t>прошу согласовать 20.06.24 г. 9:47</t>
  </si>
  <si>
    <t>покозатели и аналитика согласованы</t>
  </si>
  <si>
    <t>20.06.2024 г. в 09:50</t>
  </si>
  <si>
    <t>прошу согласовать 13.06.24 г. 9:08</t>
  </si>
  <si>
    <t>Капакова Альмира Медалкановна</t>
  </si>
  <si>
    <t>13.06.24г. 10:26</t>
  </si>
  <si>
    <t xml:space="preserve">Прошу согласовать показатель и аналитику </t>
  </si>
  <si>
    <t>17.06.2024 17.45</t>
  </si>
  <si>
    <t xml:space="preserve"> 13.06.24г. 10:26</t>
  </si>
  <si>
    <t xml:space="preserve"> 13.06.24г. 10:27</t>
  </si>
  <si>
    <t>прошу согласовать 13.06.24 г. 9:06</t>
  </si>
  <si>
    <t xml:space="preserve">14.06.2024 г. 10:04 </t>
  </si>
  <si>
    <t>Абатаева Ольга Юрьевна</t>
  </si>
  <si>
    <t>прошу согласовать показатель 11.06 11:07</t>
  </si>
  <si>
    <t>17.06.2024 г. 12:09</t>
  </si>
  <si>
    <t>прошу согласовать показатель 11.06 11:08</t>
  </si>
  <si>
    <t>прошу согласовать цифры 11.06 9:51</t>
  </si>
  <si>
    <t>28.06.2024 г. 16:25</t>
  </si>
  <si>
    <t>прошу согласовать цифры</t>
  </si>
  <si>
    <t xml:space="preserve">28.06.2024 г.  16:25    </t>
  </si>
  <si>
    <t xml:space="preserve">Майхиев Айтамыр Валерьевич </t>
  </si>
  <si>
    <t>10.06.2024 г. 12:46</t>
  </si>
  <si>
    <t>Торбокова Наталья Ивановна</t>
  </si>
  <si>
    <t>Прошу согласовать цифры 13.06 11:12</t>
  </si>
  <si>
    <t>18.06.2024 г. 17:09</t>
  </si>
  <si>
    <t>МАЙМИНСКИЙ РАЙОН</t>
  </si>
  <si>
    <t>контактный телефон (ОБЯЗАТЕЛЬНО)</t>
  </si>
  <si>
    <t>дата и время внесения на согласования (ОБЯЗАТЕЛЬНО)</t>
  </si>
  <si>
    <t>Комментарий ответственного сотрудника ОБЯЗАТЕЛЬНО</t>
  </si>
  <si>
    <t>контактный телефон (обязательно)</t>
  </si>
  <si>
    <t>отметкам о рассмотрении материало (согласовано / на доработку) - обязательно</t>
  </si>
  <si>
    <t>дата и время согласования (ОБЯЗАТЕЛЬНО)</t>
  </si>
  <si>
    <t>комментарий ответственного сотрудника ОБЯЗАТЕЛЬНО</t>
  </si>
  <si>
    <t>Среднегодовая Численность постоянного населения.</t>
  </si>
  <si>
    <t>07.06.2024 г. 17-40</t>
  </si>
  <si>
    <t>Кузнецова Елена Борисовна</t>
  </si>
  <si>
    <t>83884421272</t>
  </si>
  <si>
    <t>07.06.2024 г. 12-00,                   25.06.2024 г. 8-20</t>
  </si>
  <si>
    <t>на согласование после правки</t>
  </si>
  <si>
    <t>26.06.2024; 11:25</t>
  </si>
  <si>
    <t>83884421273</t>
  </si>
  <si>
    <t>Таутерман Галина Сергеевна</t>
  </si>
  <si>
    <t>07.06.2024 г. 12-00</t>
  </si>
  <si>
    <t>показатель и аналитика на согласование</t>
  </si>
  <si>
    <t>17.06.2024 г. 8.45</t>
  </si>
  <si>
    <t>07.06.2024 г. 12-01</t>
  </si>
  <si>
    <t>83884421274</t>
  </si>
  <si>
    <t>07.06.2024 г. 12-02</t>
  </si>
  <si>
    <t>Корнева Людмила Васильевна</t>
  </si>
  <si>
    <t xml:space="preserve"> 06.06.2024 15.05</t>
  </si>
  <si>
    <t>Показатель и аналитика на согласование</t>
  </si>
  <si>
    <t>13.06.2024 г. 08:02 ч.</t>
  </si>
  <si>
    <t xml:space="preserve"> 06.06.2024 15.06, 04.07.2024 г. исправлены данные за 2023 год, уточнены Алтайкрайстатом</t>
  </si>
  <si>
    <t xml:space="preserve"> 06.06.2024 15.06</t>
  </si>
  <si>
    <t>Ручко Мария Станиславовна</t>
  </si>
  <si>
    <t>83884421298</t>
  </si>
  <si>
    <t>17.06.2024 г. 10:47 ч.</t>
  </si>
  <si>
    <t>83884421299</t>
  </si>
  <si>
    <t>Бродникова Ольга Владимировна</t>
  </si>
  <si>
    <t xml:space="preserve">83884421-1-94 </t>
  </si>
  <si>
    <t xml:space="preserve">07.06.2024 г. </t>
  </si>
  <si>
    <t>20.06.2024 14.10</t>
  </si>
  <si>
    <t>Тюкалова Ольга Владимировна</t>
  </si>
  <si>
    <t>83884422473</t>
  </si>
  <si>
    <t>83884422474</t>
  </si>
  <si>
    <t>83884422475</t>
  </si>
  <si>
    <t>Большакова Татьяна Авдеевна</t>
  </si>
  <si>
    <t>83884424867</t>
  </si>
  <si>
    <t>07.06.2024 г. 15-00</t>
  </si>
  <si>
    <t>11.06.2024г. 11-43</t>
  </si>
  <si>
    <t>14.06.2024 г. в 10:50</t>
  </si>
  <si>
    <t>Шахина Нататлья Ивановна</t>
  </si>
  <si>
    <t>83884424953</t>
  </si>
  <si>
    <t xml:space="preserve"> тыс.руб. на человека</t>
  </si>
  <si>
    <t>4.06.2024 г. 9:54</t>
  </si>
  <si>
    <t>17.6.2024 г. 12:46</t>
  </si>
  <si>
    <t>Базайченко Елена Александровна</t>
  </si>
  <si>
    <t>17.06.2024, 9.10, 27.06.2024 г. 8-10</t>
  </si>
  <si>
    <t>показатель и аналитика на согласование,  на согласование повторно</t>
  </si>
  <si>
    <t xml:space="preserve">17.06.2024 г., 9.10, 27.06.2024 г., 8-10, 28.06.2024 г. 8-40 </t>
  </si>
  <si>
    <t>исправленоо</t>
  </si>
  <si>
    <t>Охотников Степан Владиирович</t>
  </si>
  <si>
    <t>8(38844)23707</t>
  </si>
  <si>
    <t>8(38822) 2-22-37</t>
  </si>
  <si>
    <t>20.06.2024 г. 12:45</t>
  </si>
  <si>
    <t>Число несовершеннолетних, пострадавших от преступных посягательств***</t>
  </si>
  <si>
    <t>Атаманова Наталья Николаевна</t>
  </si>
  <si>
    <t>8(38844) 21272</t>
  </si>
  <si>
    <t>20.06.2024 г. 10-00</t>
  </si>
  <si>
    <t>21.06.2024 г. 09:29</t>
  </si>
  <si>
    <t>8 (38844) 21 2 72</t>
  </si>
  <si>
    <t>ОНГУДАЙСКИЙ РАЙОН</t>
  </si>
  <si>
    <t xml:space="preserve">Мамакова Эркелей Романовна </t>
  </si>
  <si>
    <t>8-913-695-7759</t>
  </si>
  <si>
    <t>10.06.2024  09ч.00 мин</t>
  </si>
  <si>
    <t>прошу согласовать показатель</t>
  </si>
  <si>
    <t>10.06.2024; 9:08:00</t>
  </si>
  <si>
    <t>17.06.2024  20ч.00 мин</t>
  </si>
  <si>
    <t>прошу согласовать показатель, аналитику</t>
  </si>
  <si>
    <t>26.06.2024; 14:47</t>
  </si>
  <si>
    <t>Толкочокова Сурлама Михайловна</t>
  </si>
  <si>
    <t>8(38845) 22143</t>
  </si>
  <si>
    <t>17.06.2024  16ч.10 мин</t>
  </si>
  <si>
    <t>19.06.2024 17.05</t>
  </si>
  <si>
    <t>17.06.2024  16ч.40 мин</t>
  </si>
  <si>
    <t>17.06.2024 17:13 ч.</t>
  </si>
  <si>
    <t>8-388-45-22-1-43</t>
  </si>
  <si>
    <t>13.06.2024  11ч.50 мин</t>
  </si>
  <si>
    <t>14.06.2024 14:44 ч.</t>
  </si>
  <si>
    <t>Данные по Алтайстату согласованы, факт в асб числах, стоял с ошибочной запятой, испр с -0,8 на -8</t>
  </si>
  <si>
    <t>Тасова Алена Аркадьевна</t>
  </si>
  <si>
    <t>8-388-45-21-2-22</t>
  </si>
  <si>
    <t>17.06.2024 10:46 ч.</t>
  </si>
  <si>
    <t>темп роста ввода жилья</t>
  </si>
  <si>
    <t xml:space="preserve">Термишева Кемене Николаевна </t>
  </si>
  <si>
    <t>8-388-45-20-073</t>
  </si>
  <si>
    <t>11.06.2024  11ч.20 мин</t>
  </si>
  <si>
    <t>11.06.2024 14.30:00</t>
  </si>
  <si>
    <t>14.06.2024 12.00</t>
  </si>
  <si>
    <t>Оинчинова Лариса Учуровна</t>
  </si>
  <si>
    <t>8 (38845) 22 8 58</t>
  </si>
  <si>
    <t>14.06.2024 14ч05мин</t>
  </si>
  <si>
    <t>18.06.2024г 08-20</t>
  </si>
  <si>
    <t>14.06.2024 с4ч06мин    17.06.2024г 15ч 53мин</t>
  </si>
  <si>
    <t>прошу согласовать показатель и аналитику</t>
  </si>
  <si>
    <t xml:space="preserve">14.06.2024  12ч.50 мин </t>
  </si>
  <si>
    <t>14.06.2024 г. в 17:05</t>
  </si>
  <si>
    <t>14.06.2024  12ч.50 мин</t>
  </si>
  <si>
    <t>Малчинова Чейнеш Юрьевна</t>
  </si>
  <si>
    <t>8-388-45-22-572</t>
  </si>
  <si>
    <t>17.06.2024 11ч.50 мин</t>
  </si>
  <si>
    <t>Мамакова Эркелей Романовна</t>
  </si>
  <si>
    <t>14.06.2024 г. 10:01</t>
  </si>
  <si>
    <t>17.06.2024  12ч.30 мин</t>
  </si>
  <si>
    <t>17.06.2024 г. 12:51</t>
  </si>
  <si>
    <t>25.06.2024  10ч.00 мин</t>
  </si>
  <si>
    <t>Гнездилов Андрей Сергеевич</t>
  </si>
  <si>
    <t>14.06.2024                        11.40ч</t>
  </si>
  <si>
    <t>14.06.2024 г. 11:02</t>
  </si>
  <si>
    <t>14.062024                        11.40ч</t>
  </si>
  <si>
    <t>Прошу согласовать</t>
  </si>
  <si>
    <t>13.062024                        12.12ч</t>
  </si>
  <si>
    <t>14.062024                        10.50ч</t>
  </si>
  <si>
    <t>Прошу согласовать, показатель уточнен</t>
  </si>
  <si>
    <t>17.06.2024 г. 15:52</t>
  </si>
  <si>
    <t>Лепетова Надежда Валентиновна</t>
  </si>
  <si>
    <t>ТУРОЧАКСКИЙ РАЙОН</t>
  </si>
  <si>
    <r>
      <t>дата и время согласования материалов мониторинга  (</t>
    </r>
    <r>
      <rPr>
        <sz val="12"/>
        <color indexed="2"/>
        <rFont val="Times New Roman"/>
      </rPr>
      <t>ОБЯЗАТЕЛЬНО)</t>
    </r>
  </si>
  <si>
    <t>Трудова Фируза Исомиддиновна</t>
  </si>
  <si>
    <t>8(38843)22527</t>
  </si>
  <si>
    <t>на согласование</t>
  </si>
  <si>
    <t>17.06.2024, 9:32</t>
  </si>
  <si>
    <t>26.06.2024; 16:51</t>
  </si>
  <si>
    <t>показатель согласован</t>
  </si>
  <si>
    <t>Григорьева Надежда Констатиновна</t>
  </si>
  <si>
    <t>8(38843)22314</t>
  </si>
  <si>
    <t>19.06.2024 19:06 ч.</t>
  </si>
  <si>
    <t>27.06.2024 9:59 ч.</t>
  </si>
  <si>
    <t>Данные по Алтайстату согласованы с корректировкой</t>
  </si>
  <si>
    <t>Менькушева Татьяна Петровна</t>
  </si>
  <si>
    <t>8(38843)22531</t>
  </si>
  <si>
    <t>20.06.2024г. 15:45</t>
  </si>
  <si>
    <t>Скареднова Ирина Самсоновна</t>
  </si>
  <si>
    <t>8-388-43-22-4-79</t>
  </si>
  <si>
    <t>21.06.2024 г. 11:26</t>
  </si>
  <si>
    <t>нет замечаний</t>
  </si>
  <si>
    <t>Хабарова Людмила Дмитриевна</t>
  </si>
  <si>
    <t>27.06.2024 16.15</t>
  </si>
  <si>
    <t>Тумаева Екатерина Геннадьевна</t>
  </si>
  <si>
    <t>8(38843)22459</t>
  </si>
  <si>
    <t>18.06.2024 в 10.45</t>
  </si>
  <si>
    <t>показатели и анлитика согласованы</t>
  </si>
  <si>
    <t>21.06.2024г 12-50</t>
  </si>
  <si>
    <t>838843-22527</t>
  </si>
  <si>
    <t>09.07.2024 11.02</t>
  </si>
  <si>
    <t>09.07.2024 11.01</t>
  </si>
  <si>
    <t>09.07.2024 11.00</t>
  </si>
  <si>
    <t>Шаляпина Вероника Николаевна</t>
  </si>
  <si>
    <t>17.06.2024 в 10.45</t>
  </si>
  <si>
    <t>17.06.2024 в 9.30</t>
  </si>
  <si>
    <t>26.06.2024 г. 08:47</t>
  </si>
  <si>
    <t>Баканова Наталья Ивановна</t>
  </si>
  <si>
    <t>18.06.2024, 08:56</t>
  </si>
  <si>
    <t>27.06.2024 12:52 ч.</t>
  </si>
  <si>
    <t>Колосов Егор Александрович</t>
  </si>
  <si>
    <t>838843-22606</t>
  </si>
  <si>
    <t>18.06.2024, 08:54</t>
  </si>
  <si>
    <t>Фрезе Галина Валерьевна</t>
  </si>
  <si>
    <t>838843-22528</t>
  </si>
  <si>
    <t>18.06.2024, 08:55</t>
  </si>
  <si>
    <t>27.06.2024 г. 12:44</t>
  </si>
  <si>
    <t>Фрезе  Галина Валерьевна</t>
  </si>
  <si>
    <t>8 (38843) 22 5 27</t>
  </si>
  <si>
    <t>УЛАГАНСКИЙ РАЙОН</t>
  </si>
  <si>
    <t>Акчина Раиса Константиновна</t>
  </si>
  <si>
    <t>388-46-22-7-40</t>
  </si>
  <si>
    <t>10.06.2024; 15:42</t>
  </si>
  <si>
    <t>аналитика доработана 27.06.24г. 12.00</t>
  </si>
  <si>
    <t>27.06.2024; 11:03</t>
  </si>
  <si>
    <t>Мамадаков Михаил Алексеевич</t>
  </si>
  <si>
    <t>Аналитика доработанна</t>
  </si>
  <si>
    <t xml:space="preserve">показатель согласован, доработать аналитическую записку </t>
  </si>
  <si>
    <t>17.06.2024 9.30</t>
  </si>
  <si>
    <t>Бадыкина Айана Сергеевна</t>
  </si>
  <si>
    <t>18.06.2024 12 25</t>
  </si>
  <si>
    <t>Данные и аналитика внесены на согласование</t>
  </si>
  <si>
    <t>19.06.2024 12:22ч.</t>
  </si>
  <si>
    <t>14.06.2024 15:13 ч.</t>
  </si>
  <si>
    <t>18.06.2024 12-36</t>
  </si>
  <si>
    <t>25.06.2024 г. 14:20ч</t>
  </si>
  <si>
    <t>25.06.2024 г. 14:20ч.</t>
  </si>
  <si>
    <t>Ортонулова Наталья Германовна</t>
  </si>
  <si>
    <t>388-46-22-70-84</t>
  </si>
  <si>
    <t>24.06.2024 16.30</t>
  </si>
  <si>
    <t>25.06.2024 15.05</t>
  </si>
  <si>
    <t>Попошева Елена Владимировна</t>
  </si>
  <si>
    <t>388-46-22-2-28</t>
  </si>
  <si>
    <t>20.06.  11.22</t>
  </si>
  <si>
    <t>20.06.2024г 15-15</t>
  </si>
  <si>
    <t>аналитика доработана 20.06.2024г. 09.35</t>
  </si>
  <si>
    <t>20.06.2024 в 15:45</t>
  </si>
  <si>
    <t>Тадышева Лилия Михайловна</t>
  </si>
  <si>
    <t>388-46-22-1-03</t>
  </si>
  <si>
    <t>18.06.2024 15.50</t>
  </si>
  <si>
    <t>Данные  внесены на согласование</t>
  </si>
  <si>
    <t>17.06.2024 г. 12:59</t>
  </si>
  <si>
    <t>Чанчибаев Аткыр Иосифович</t>
  </si>
  <si>
    <t>01.07.2024 г. 12:42</t>
  </si>
  <si>
    <t>УСТЬ-КАНСКИЙ РАЙОН</t>
  </si>
  <si>
    <t>17.06.2024, 9:35</t>
  </si>
  <si>
    <t>Тасова Ольга Валерьевна</t>
  </si>
  <si>
    <t>8-983-580-1722</t>
  </si>
  <si>
    <t>на согласование показатель и пояснительная</t>
  </si>
  <si>
    <t>27.06.2024; 17:58</t>
  </si>
  <si>
    <t>13.06.2024  08:03 ч.</t>
  </si>
  <si>
    <t>14.06.2024г. 10:36</t>
  </si>
  <si>
    <t>14.06.2024 12.05</t>
  </si>
  <si>
    <t>Кульдина Айсулу Александровна</t>
  </si>
  <si>
    <t>8-913-697-7959</t>
  </si>
  <si>
    <t>14.06.2024г 9-30</t>
  </si>
  <si>
    <t>8-913-697-1308</t>
  </si>
  <si>
    <t>17.06.2024 г. в 10:45</t>
  </si>
  <si>
    <t>13.062024</t>
  </si>
  <si>
    <t>Теркишева Алла Сергеевна</t>
  </si>
  <si>
    <t>8-983-583-3010</t>
  </si>
  <si>
    <t>11.06.2024 в 10.10</t>
  </si>
  <si>
    <t>17.06.2024 г. в 13:00</t>
  </si>
  <si>
    <t>25.06.2024; 9:34</t>
  </si>
  <si>
    <t>25.06.2024; 10:34</t>
  </si>
  <si>
    <t>14.06.2024 г. 09:33</t>
  </si>
  <si>
    <t>17.06.2024 г. 16:17</t>
  </si>
  <si>
    <t xml:space="preserve"> 3. Согласование сводного отчета о выполнении Соглашения </t>
  </si>
  <si>
    <t>ЧОЙСКИЙ РАЙОН</t>
  </si>
  <si>
    <t>Модоров Алексей Николаевич</t>
  </si>
  <si>
    <t>10.06.2024; 9:18</t>
  </si>
  <si>
    <t>Прокудина Инна
Анатольевна</t>
  </si>
  <si>
    <t>8(38840)22203</t>
  </si>
  <si>
    <t>13.06.2024 14.00</t>
  </si>
  <si>
    <t>просим согласовать показатели и аналитику</t>
  </si>
  <si>
    <t>27.06.2024; 16:42</t>
  </si>
  <si>
    <t>Юданова О.А.</t>
  </si>
  <si>
    <t>Диминева М.Н</t>
  </si>
  <si>
    <t>20.06.2024      10:40 ч.</t>
  </si>
  <si>
    <t>14.06.2024 15:14 ч.</t>
  </si>
  <si>
    <t>17.06.2024 10:44 ч.</t>
  </si>
  <si>
    <t>Торлопова Людмила Васильевна</t>
  </si>
  <si>
    <t>8(38840)22381</t>
  </si>
  <si>
    <t>14.06.2024 12.10</t>
  </si>
  <si>
    <t>Баклушина Наталья Петровна</t>
  </si>
  <si>
    <t>8(38840)22345</t>
  </si>
  <si>
    <t>13.06.2024 15.30</t>
  </si>
  <si>
    <t>18.06.2024г 12-52</t>
  </si>
  <si>
    <t>17.06.2024 г. в 12:55</t>
  </si>
  <si>
    <t>Лапшова Г.А.</t>
  </si>
  <si>
    <t>8(38840)22005</t>
  </si>
  <si>
    <t>13.06.2024 14.01</t>
  </si>
  <si>
    <t xml:space="preserve">14.06.2024 г. 10:02 </t>
  </si>
  <si>
    <t>17.06.2024 г. 11:18</t>
  </si>
  <si>
    <t>17.06.2024 14.01</t>
  </si>
  <si>
    <t>26.06.2024 г. 10:31</t>
  </si>
  <si>
    <t>17.06.2024 г. 17:32</t>
  </si>
  <si>
    <t>Камшилина О.А.</t>
  </si>
  <si>
    <t>8(38840)22486</t>
  </si>
  <si>
    <t>17.06.2024 14.00</t>
  </si>
  <si>
    <t>18.06.2024 г. 16:55</t>
  </si>
  <si>
    <t xml:space="preserve">                                                                                                                                                             </t>
  </si>
  <si>
    <t>Юданова Ольга Александровна</t>
  </si>
  <si>
    <t>8 (38840) 22 2 03</t>
  </si>
  <si>
    <t>ЧЕМАЛЬСКИЙ РАЙОН</t>
  </si>
  <si>
    <t>Дергачева Ольга Владимировна</t>
  </si>
  <si>
    <t>8-388-41-2-24-21</t>
  </si>
  <si>
    <t>Показатель и аналитика на согласовании</t>
  </si>
  <si>
    <t>17.06.2024, 9:36</t>
  </si>
  <si>
    <t>27.06.2024; 15:46</t>
  </si>
  <si>
    <t>18.06.2024 г. 12:02</t>
  </si>
  <si>
    <t>20.06.2024 г. 15:43</t>
  </si>
  <si>
    <t>20.06.2024 9.40</t>
  </si>
  <si>
    <t>21.06.2024 12.35</t>
  </si>
  <si>
    <t xml:space="preserve"> согласовано</t>
  </si>
  <si>
    <t>показатель и аналитика согласованы</t>
  </si>
  <si>
    <t>19.06.2024г 12-50</t>
  </si>
  <si>
    <t>21.06.2024 в 10:20</t>
  </si>
  <si>
    <t xml:space="preserve">14.06.2024 г. 10:03 </t>
  </si>
  <si>
    <t>17.06.2024 г. 14:43</t>
  </si>
  <si>
    <t>25.06.2024 г. 10:24</t>
  </si>
  <si>
    <t>8-388-41 22-4-21           8-961-989-89-25</t>
  </si>
  <si>
    <t>20.06.2024 г. 15:10</t>
  </si>
  <si>
    <t>19.06.2024 г. 14:30</t>
  </si>
  <si>
    <t>1 полугодие 2020 года (факт)</t>
  </si>
  <si>
    <t>1 полугодие 2021 года (факт)</t>
  </si>
  <si>
    <t>1 полугодие 2022 года</t>
  </si>
  <si>
    <r>
      <t xml:space="preserve">План (в соответствии с </t>
    </r>
    <r>
      <rPr>
        <b/>
        <sz val="12"/>
        <rFont val="Times New Roman"/>
      </rPr>
      <t>соглашением</t>
    </r>
    <r>
      <rPr>
        <b/>
        <sz val="12"/>
        <rFont val="Times New Roman"/>
      </rPr>
      <t>)</t>
    </r>
  </si>
  <si>
    <t>1 полугодие 2022 г. (факт</t>
  </si>
  <si>
    <t>Уровень достижения плана, %</t>
  </si>
  <si>
    <t>Отклонение от плана, процентных пунктов</t>
  </si>
  <si>
    <t>Численность постоянного населения на 01.01.</t>
  </si>
  <si>
    <t>Найкова Людмила Владимировна</t>
  </si>
  <si>
    <t>838841 22 4 21  8 923 661 1006</t>
  </si>
  <si>
    <t>26.09.2022 15-20</t>
  </si>
  <si>
    <t>аналитика согласована</t>
  </si>
  <si>
    <t>Пояснительная согласованна</t>
  </si>
  <si>
    <t>28.09.2022, 17.50</t>
  </si>
  <si>
    <t>показатель и аналитика  на согласование</t>
  </si>
  <si>
    <t>07.10.2022, 13.00</t>
  </si>
  <si>
    <t>Пояснительная согласована</t>
  </si>
  <si>
    <t>пояснительная согласована</t>
  </si>
  <si>
    <t>Показатель и аналитическая справка согласованы</t>
  </si>
  <si>
    <t>23.05.2022 15-32</t>
  </si>
  <si>
    <t>пояснительная согласована 15-32</t>
  </si>
  <si>
    <t xml:space="preserve">Показатель согласован </t>
  </si>
  <si>
    <t>30.09.2022 16-00</t>
  </si>
  <si>
    <t>С пояснительной запиской</t>
  </si>
  <si>
    <t>8 (38841) 22 4 84  8 923 661 1006</t>
  </si>
  <si>
    <t>показатель на согласование</t>
  </si>
  <si>
    <t>06.10.2022; 15:04</t>
  </si>
  <si>
    <t>03.10.2022 12-00</t>
  </si>
  <si>
    <t>23.05.2022, 18-57</t>
  </si>
  <si>
    <t>аналитика и показатель согласованы</t>
  </si>
  <si>
    <t>23.05.2022, 14-55</t>
  </si>
  <si>
    <t>ШЕБАЛИНСКИЙ РАЙОН</t>
  </si>
  <si>
    <t>17.06.2024, 9:40</t>
  </si>
  <si>
    <t>Исаева Татьяна Григорьевна</t>
  </si>
  <si>
    <t>8-388-49-22-5-34</t>
  </si>
  <si>
    <t xml:space="preserve">Согласовано </t>
  </si>
  <si>
    <t>26.06.2024; 10:31</t>
  </si>
  <si>
    <t>27.06.2024 07:30</t>
  </si>
  <si>
    <t>13.06.2024 15:56ч.</t>
  </si>
  <si>
    <t xml:space="preserve">показатель согласован </t>
  </si>
  <si>
    <t>2-57-25</t>
  </si>
  <si>
    <t>14:02, 14.06.2024 г.</t>
  </si>
  <si>
    <t>14:03, 14.06.2024 г.</t>
  </si>
  <si>
    <t>Имангажинова Айжанат Асылбековна</t>
  </si>
  <si>
    <t>8-388-49-21-3-48</t>
  </si>
  <si>
    <t>18.06.2024 10.20</t>
  </si>
  <si>
    <t>Танакова Айана Алексеевна</t>
  </si>
  <si>
    <t>8-388-49-21-3-45</t>
  </si>
  <si>
    <t>Тадинова Татьяна Алексеевна</t>
  </si>
  <si>
    <t>19.06.2024 12.10</t>
  </si>
  <si>
    <t>Егармина Анастасия Александровна</t>
  </si>
  <si>
    <t>8-38849-22-3-48</t>
  </si>
  <si>
    <t>13.06.</t>
  </si>
  <si>
    <t>показатели на согласование</t>
  </si>
  <si>
    <t>14.06.2024г 13-40</t>
  </si>
  <si>
    <t>показатели и пояснительная на согласование</t>
  </si>
  <si>
    <t>25.06.2024 г. в 09:45</t>
  </si>
  <si>
    <t>Шадрина Лариса Ямурчиновна</t>
  </si>
  <si>
    <t>8-388-49-21-3-62</t>
  </si>
  <si>
    <t>14.06.2024 г. 9:53</t>
  </si>
  <si>
    <t>Даяна Каруевна</t>
  </si>
  <si>
    <t>8-388-22-4-45-37</t>
  </si>
  <si>
    <t>17.06.2024 г. 14:44</t>
  </si>
  <si>
    <t>Даята Каруевна</t>
  </si>
  <si>
    <t>Кудиекова Виктория Дмитриевна</t>
  </si>
  <si>
    <t>Казакпаева Елена Александровна</t>
  </si>
  <si>
    <t>8-388-49-22-4-71</t>
  </si>
  <si>
    <t>18.06.2024 11.50</t>
  </si>
  <si>
    <t>24.06.2024 г. 15:18</t>
  </si>
  <si>
    <t>+</t>
  </si>
  <si>
    <t>Кононова Лариса Викторовна</t>
  </si>
  <si>
    <t>Манухина Светлана Ивановна</t>
  </si>
  <si>
    <t>аналитика   на согласование</t>
  </si>
  <si>
    <t>26.06.2024 г. 10:35</t>
  </si>
  <si>
    <t>17.06.2024 11,55</t>
  </si>
  <si>
    <t>аналитика на согласование</t>
  </si>
  <si>
    <t>26.06.2024 г. 10:00</t>
  </si>
  <si>
    <t>17.06.2024 10,40</t>
  </si>
  <si>
    <t>ПОКАЗАТЕЛЬ НА СОГЛАСОВАНИЕ</t>
  </si>
  <si>
    <t>21.06.2024 15:11 ч.</t>
  </si>
  <si>
    <t>ПОКАЗАТЕЛЬ НА СОГЛАСОВАНИЕ после корректировки</t>
  </si>
  <si>
    <t>17.06.2024 17:17 ч.</t>
  </si>
  <si>
    <t>14.06.2024 15,00</t>
  </si>
  <si>
    <t>Розина Дана Евгеньевна</t>
  </si>
  <si>
    <t>17.06.2024 14,42</t>
  </si>
  <si>
    <t>17.06.2024 г. 16:03 ч.</t>
  </si>
  <si>
    <t>17.06.2024г. 16:03 ч.</t>
  </si>
  <si>
    <t>Шилова Екатерина Валерьевна</t>
  </si>
  <si>
    <t>838848 22-4-93</t>
  </si>
  <si>
    <t>18.06.2024 11.00</t>
  </si>
  <si>
    <t>18.06.2024 9.55</t>
  </si>
  <si>
    <t>Меркитов Василий Анатольевич</t>
  </si>
  <si>
    <t>83884822-4-69</t>
  </si>
  <si>
    <t>26.06.2024 9,00</t>
  </si>
  <si>
    <t>ПОКАЗАТЕЛЬ и АНАЛИТИКА НА СОГЛАСОВАНИЕ</t>
  </si>
  <si>
    <t>27.06.2024 15.25</t>
  </si>
  <si>
    <t>24.06.2024 9,00</t>
  </si>
  <si>
    <t>Масловская Нина Владимировна</t>
  </si>
  <si>
    <t>11.06.2024г  12:15</t>
  </si>
  <si>
    <t>20.06.2024г 11-50</t>
  </si>
  <si>
    <t>20.06.2024г 11-51</t>
  </si>
  <si>
    <t>25.06.2024 12,20</t>
  </si>
  <si>
    <t>АНАЛИТИКА НА СОГЛАСОВАНИЕ</t>
  </si>
  <si>
    <t>26.06.2024 г. в 16:40</t>
  </si>
  <si>
    <t>Глушкова Виктория Александровна</t>
  </si>
  <si>
    <t>21.06.2024 15,00</t>
  </si>
  <si>
    <t>показатели  внесены на согласование</t>
  </si>
  <si>
    <t>17.06.2024 12,50</t>
  </si>
  <si>
    <t>отчет на согласование</t>
  </si>
  <si>
    <t xml:space="preserve">14.06.2024 г. 10:06 </t>
  </si>
  <si>
    <t>17.06.2024 г. 14:45</t>
  </si>
  <si>
    <t>Утятникова Дарья Фёдоровна</t>
  </si>
  <si>
    <t>Масьянова Екатерина Владимировна</t>
  </si>
  <si>
    <t>17.06.2024 12,25</t>
  </si>
  <si>
    <t>18.06.2024 г. 11:51</t>
  </si>
  <si>
    <t>26.06.2024 10,15</t>
  </si>
  <si>
    <t>показатели согласованы</t>
  </si>
  <si>
    <t>18.06.2024 г. 16:57</t>
  </si>
  <si>
    <t xml:space="preserve">   3. Согласование сводного отчета о выполнении Соглашения </t>
  </si>
  <si>
    <t>8 (38848) 22 2 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</si>
</sst>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.00_р_._-;\-* #,##0.00_р_._-;_-* &quot;-&quot;??_р_._-;_-@_-"/>
    <numFmt numFmtId="165" formatCode="0.0"/>
    <numFmt numFmtId="166" formatCode="0.000"/>
    <numFmt numFmtId="167" formatCode="#,##0.0_ ;\-#,##0.0\ "/>
    <numFmt numFmtId="168" formatCode="#,##0_ ;\-#,##0\ "/>
    <numFmt numFmtId="169" formatCode="dd/mm/yyyy\ h:mm:ss"/>
    <numFmt numFmtId="170" formatCode="#,##0.0"/>
    <numFmt numFmtId="171" formatCode="0.0%"/>
    <numFmt numFmtId="172" formatCode="#,##0.000"/>
  </numFmts>
  <fonts count="101">
    <font>
      <sz val="10"/>
      <color theme="1"/>
      <name val="Arial"/>
    </font>
    <font>
      <u/>
      <sz val="10"/>
      <color theme="10"/>
      <name val="Arial"/>
    </font>
    <font>
      <sz val="10"/>
      <name val="Arial Cyr"/>
    </font>
    <font>
      <sz val="11"/>
      <color theme="1"/>
      <name val="Calibri"/>
      <scheme val="minor"/>
    </font>
    <font>
      <sz val="11"/>
      <name val="Calibri"/>
      <scheme val="minor"/>
    </font>
    <font>
      <b/>
      <sz val="10"/>
      <name val="Arial"/>
    </font>
    <font>
      <b/>
      <i/>
      <sz val="14"/>
      <color rgb="FF00B050"/>
      <name val="Arial"/>
    </font>
    <font>
      <b/>
      <i/>
      <sz val="14"/>
      <color indexed="2"/>
      <name val="Arial"/>
    </font>
    <font>
      <b/>
      <i/>
      <sz val="12"/>
      <name val="Times New Roman"/>
    </font>
    <font>
      <b/>
      <i/>
      <sz val="12"/>
      <color indexed="2"/>
      <name val="Times New Roman"/>
    </font>
    <font>
      <b/>
      <i/>
      <sz val="12"/>
      <color rgb="FF00B050"/>
      <name val="Times New Roman"/>
    </font>
    <font>
      <b/>
      <i/>
      <sz val="12"/>
      <color theme="5" tint="-0.249977111117893"/>
      <name val="Times New Roman"/>
    </font>
    <font>
      <b/>
      <i/>
      <sz val="12"/>
      <color rgb="FF0070C0"/>
      <name val="Times New Roman"/>
    </font>
    <font>
      <b/>
      <i/>
      <sz val="12"/>
      <color rgb="FF0070C0"/>
      <name val="Arial"/>
    </font>
    <font>
      <b/>
      <i/>
      <sz val="12"/>
      <color rgb="FFC00000"/>
      <name val="Arial"/>
    </font>
    <font>
      <b/>
      <i/>
      <sz val="12"/>
      <color indexed="2"/>
      <name val="Arial"/>
    </font>
    <font>
      <i/>
      <sz val="14"/>
      <name val="Arial"/>
    </font>
    <font>
      <b/>
      <i/>
      <sz val="14"/>
      <color rgb="FF548DD4"/>
      <name val="Arial"/>
    </font>
    <font>
      <b/>
      <i/>
      <sz val="12"/>
      <color rgb="FF548DD4"/>
      <name val="Arial"/>
    </font>
    <font>
      <sz val="16"/>
      <color indexed="2"/>
      <name val="Arial"/>
    </font>
    <font>
      <b/>
      <sz val="16"/>
      <color rgb="FF0C0C0C"/>
      <name val="Arial"/>
    </font>
    <font>
      <b/>
      <i/>
      <sz val="12"/>
      <color rgb="FF00B050"/>
      <name val="Arial"/>
    </font>
    <font>
      <b/>
      <sz val="12"/>
      <color rgb="FF548DD4"/>
      <name val="Arial"/>
    </font>
    <font>
      <b/>
      <i/>
      <sz val="12"/>
      <color rgb="FF7030A0"/>
      <name val="Arial"/>
    </font>
    <font>
      <b/>
      <sz val="14"/>
      <color rgb="FF002060"/>
      <name val="Arial"/>
    </font>
    <font>
      <b/>
      <sz val="12"/>
      <color rgb="FF0C0C0C"/>
      <name val="Arial"/>
    </font>
    <font>
      <b/>
      <sz val="14"/>
      <color rgb="FF1F4E78"/>
      <name val="Arial"/>
    </font>
    <font>
      <b/>
      <sz val="14"/>
      <color rgb="FF244061"/>
      <name val="Arial"/>
    </font>
    <font>
      <i/>
      <sz val="48"/>
      <color indexed="2"/>
      <name val="Arial"/>
    </font>
    <font>
      <sz val="16"/>
      <color rgb="FF244061"/>
      <name val="Arial"/>
    </font>
    <font>
      <b/>
      <i/>
      <sz val="16"/>
      <color rgb="FF305496"/>
      <name val="Arial"/>
    </font>
    <font>
      <b/>
      <i/>
      <u/>
      <sz val="12"/>
      <color indexed="2"/>
      <name val="Arial"/>
    </font>
    <font>
      <b/>
      <i/>
      <u/>
      <sz val="12"/>
      <color rgb="FF00B050"/>
      <name val="Arial"/>
    </font>
    <font>
      <b/>
      <sz val="14"/>
      <color indexed="2"/>
      <name val="Arial"/>
    </font>
    <font>
      <b/>
      <sz val="24"/>
      <name val="Arial"/>
    </font>
    <font>
      <b/>
      <i/>
      <sz val="14"/>
      <name val="Arial"/>
    </font>
    <font>
      <sz val="16"/>
      <name val="Arial"/>
    </font>
    <font>
      <b/>
      <i/>
      <sz val="10"/>
      <color indexed="2"/>
      <name val="Arial"/>
    </font>
    <font>
      <i/>
      <sz val="28"/>
      <color indexed="2"/>
      <name val="Arial"/>
    </font>
    <font>
      <b/>
      <sz val="20"/>
      <color rgb="FFC00000"/>
      <name val="Arial"/>
    </font>
    <font>
      <b/>
      <i/>
      <u/>
      <sz val="16"/>
      <color rgb="FF1F497D"/>
      <name val="Arial"/>
    </font>
    <font>
      <b/>
      <i/>
      <sz val="16"/>
      <color rgb="FF00B050"/>
      <name val="Arial"/>
    </font>
    <font>
      <b/>
      <i/>
      <u/>
      <sz val="18"/>
      <color rgb="FFC00000"/>
      <name val="Arial"/>
    </font>
    <font>
      <b/>
      <i/>
      <u/>
      <sz val="16"/>
      <color rgb="FFC00000"/>
      <name val="Arial"/>
    </font>
    <font>
      <b/>
      <i/>
      <sz val="16"/>
      <name val="Arial"/>
    </font>
    <font>
      <b/>
      <i/>
      <sz val="16"/>
      <color indexed="2"/>
      <name val="Arial"/>
    </font>
    <font>
      <b/>
      <i/>
      <sz val="16"/>
      <color rgb="FFC00000"/>
      <name val="Arial"/>
    </font>
    <font>
      <b/>
      <i/>
      <sz val="12"/>
      <color rgb="FFC00000"/>
      <name val="Times New Roman"/>
    </font>
    <font>
      <b/>
      <i/>
      <sz val="12"/>
      <color rgb="FF002060"/>
      <name val="Times New Roman"/>
    </font>
    <font>
      <b/>
      <i/>
      <sz val="12"/>
      <color rgb="FF7030A0"/>
      <name val="Times New Roman"/>
    </font>
    <font>
      <b/>
      <i/>
      <sz val="12"/>
      <color indexed="17"/>
      <name val="Times New Roman"/>
    </font>
    <font>
      <b/>
      <i/>
      <sz val="12"/>
      <color indexed="4"/>
      <name val="Times New Roman"/>
    </font>
    <font>
      <b/>
      <sz val="16"/>
      <color rgb="FF66CCFF"/>
      <name val="Arial"/>
    </font>
    <font>
      <b/>
      <sz val="16"/>
      <name val="Arial"/>
    </font>
    <font>
      <b/>
      <sz val="12"/>
      <color indexed="2"/>
      <name val="Arial"/>
    </font>
    <font>
      <sz val="26"/>
      <color rgb="FFED7D31"/>
      <name val="Arial"/>
    </font>
    <font>
      <sz val="11"/>
      <name val="Arial"/>
    </font>
    <font>
      <sz val="26"/>
      <color indexed="2"/>
      <name val="Arial"/>
    </font>
    <font>
      <sz val="20"/>
      <color indexed="2"/>
      <name val="Arial"/>
    </font>
    <font>
      <sz val="10"/>
      <color indexed="2"/>
      <name val="Arial"/>
    </font>
    <font>
      <sz val="8"/>
      <name val="Arial"/>
    </font>
    <font>
      <sz val="8"/>
      <name val="Times New Roman"/>
    </font>
    <font>
      <sz val="8"/>
      <color theme="1"/>
      <name val="Times New Roman"/>
    </font>
    <font>
      <b/>
      <sz val="8"/>
      <name val="Times New Roman"/>
    </font>
    <font>
      <b/>
      <sz val="10"/>
      <name val="Times New Roman"/>
    </font>
    <font>
      <b/>
      <sz val="8"/>
      <name val="Arial"/>
    </font>
    <font>
      <sz val="8"/>
      <color indexed="2"/>
      <name val="Times New Roman"/>
    </font>
    <font>
      <sz val="12"/>
      <name val="Times New Roman"/>
    </font>
    <font>
      <sz val="11"/>
      <name val="Times New Roman"/>
    </font>
    <font>
      <sz val="11"/>
      <color theme="1"/>
      <name val="Times New Roman"/>
    </font>
    <font>
      <b/>
      <sz val="11"/>
      <name val="Times New Roman"/>
    </font>
    <font>
      <sz val="12"/>
      <color indexed="2"/>
      <name val="Times New Roman"/>
    </font>
    <font>
      <b/>
      <sz val="12"/>
      <name val="Times New Roman"/>
    </font>
    <font>
      <sz val="9"/>
      <name val="Times New Roman"/>
    </font>
    <font>
      <sz val="10"/>
      <name val="Times New Roman"/>
    </font>
    <font>
      <b/>
      <sz val="9"/>
      <name val="Times New Roman"/>
    </font>
    <font>
      <b/>
      <sz val="9"/>
      <color theme="1"/>
      <name val="Times New Roman"/>
    </font>
    <font>
      <b/>
      <sz val="16"/>
      <name val="Times New Roman"/>
    </font>
    <font>
      <b/>
      <sz val="10"/>
      <color indexed="2"/>
      <name val="Times New Roman"/>
    </font>
    <font>
      <u/>
      <sz val="12"/>
      <name val="Times New Roman"/>
    </font>
    <font>
      <u/>
      <sz val="12"/>
      <color theme="10"/>
      <name val="Times New Roman"/>
    </font>
    <font>
      <sz val="10"/>
      <name val="Arial"/>
    </font>
    <font>
      <i/>
      <sz val="12"/>
      <name val="Times New Roman"/>
    </font>
    <font>
      <sz val="22"/>
      <color theme="1"/>
      <name val="Arial"/>
    </font>
    <font>
      <sz val="20"/>
      <color theme="1"/>
      <name val="Arial"/>
    </font>
    <font>
      <b/>
      <sz val="20"/>
      <name val="Times New Roman"/>
    </font>
    <font>
      <b/>
      <sz val="12"/>
      <color theme="1"/>
      <name val="Times New Roman"/>
    </font>
    <font>
      <sz val="12"/>
      <color theme="5" tint="0.39997558519241921"/>
      <name val="Times New Roman"/>
    </font>
    <font>
      <sz val="12"/>
      <color rgb="FFDA9694"/>
      <name val="Times New Roman"/>
    </font>
    <font>
      <sz val="12"/>
      <color theme="1"/>
      <name val="Times New Roman"/>
    </font>
    <font>
      <sz val="14"/>
      <name val="Times New Roman"/>
    </font>
    <font>
      <sz val="12"/>
      <name val="Arial"/>
    </font>
    <font>
      <sz val="12"/>
      <name val="Liberation Sans"/>
    </font>
    <font>
      <sz val="12"/>
      <color theme="1"/>
      <name val="Arial"/>
    </font>
    <font>
      <sz val="12"/>
      <color theme="1" tint="4.9989318521683403E-2"/>
      <name val="Arial"/>
    </font>
    <font>
      <sz val="12"/>
      <color theme="1"/>
      <name val="Times New Roman"/>
    </font>
    <font>
      <b/>
      <sz val="12"/>
      <color theme="1"/>
      <name val="Times New Roman"/>
    </font>
    <font>
      <sz val="10"/>
      <color theme="10"/>
      <name val="Arial"/>
    </font>
    <font>
      <sz val="10"/>
      <color theme="1"/>
      <name val="Arial"/>
    </font>
    <font>
      <sz val="11"/>
      <color indexed="2"/>
      <name val="Times New Roman"/>
    </font>
    <font>
      <b/>
      <sz val="11"/>
      <color theme="1"/>
      <name val="Times New Roman"/>
    </font>
  </fonts>
  <fills count="181">
    <fill>
      <patternFill patternType="none"/>
    </fill>
    <fill>
      <patternFill patternType="gray125"/>
    </fill>
    <fill>
      <patternFill patternType="none"/>
    </fill>
    <fill>
      <patternFill patternType="solid">
        <fgColor rgb="FF66FFFF"/>
        <bgColor rgb="FF66FFFF"/>
      </patternFill>
    </fill>
    <fill>
      <patternFill patternType="solid">
        <fgColor indexed="65"/>
      </patternFill>
    </fill>
    <fill>
      <patternFill patternType="solid">
        <fgColor indexed="5"/>
        <bgColor indexed="5"/>
      </patternFill>
    </fill>
    <fill>
      <patternFill patternType="solid">
        <fgColor rgb="FFBDD7EE"/>
        <bgColor rgb="FFBDD7EE"/>
      </patternFill>
    </fill>
    <fill>
      <patternFill patternType="solid">
        <fgColor rgb="FFF8CBAD"/>
        <bgColor rgb="FFF8CBAD"/>
      </patternFill>
    </fill>
    <fill>
      <patternFill patternType="solid">
        <fgColor indexed="44"/>
        <bgColor indexed="44"/>
      </patternFill>
    </fill>
    <fill>
      <patternFill patternType="solid">
        <fgColor rgb="FFFF66CC"/>
        <bgColor indexed="45"/>
      </patternFill>
    </fill>
    <fill>
      <patternFill patternType="solid">
        <fgColor rgb="FFFFC000"/>
        <bgColor rgb="FFFFC00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rgb="FFFF66CC"/>
        <bgColor indexed="44"/>
      </patternFill>
    </fill>
    <fill>
      <patternFill patternType="solid">
        <fgColor rgb="FFFF66CC"/>
        <bgColor rgb="FFFF66CC"/>
      </patternFill>
    </fill>
    <fill>
      <patternFill patternType="solid">
        <fgColor rgb="FFFFC000"/>
        <bgColor indexed="44"/>
      </patternFill>
    </fill>
    <fill>
      <patternFill patternType="solid">
        <fgColor theme="0"/>
        <bgColor theme="0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5DBEF"/>
        <bgColor rgb="FFF5DBEF"/>
      </patternFill>
    </fill>
    <fill>
      <patternFill patternType="solid">
        <fgColor rgb="FFB1A0C7"/>
        <bgColor rgb="FFB1A0C7"/>
      </patternFill>
    </fill>
    <fill>
      <patternFill patternType="solid">
        <fgColor indexed="31"/>
        <bgColor indexed="31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rgb="FFDCE6F1"/>
        <bgColor rgb="FFDCE6F1"/>
      </patternFill>
    </fill>
    <fill>
      <patternFill patternType="solid">
        <fgColor rgb="FFE6B8B7"/>
        <bgColor rgb="FFE6B8B7"/>
      </patternFill>
    </fill>
    <fill>
      <patternFill patternType="solid">
        <fgColor rgb="FF66FF99"/>
        <bgColor rgb="FF66FF99"/>
      </patternFill>
    </fill>
    <fill>
      <patternFill patternType="solid">
        <fgColor rgb="FF8DB4E2"/>
        <bgColor rgb="FF8DB4E2"/>
      </patternFill>
    </fill>
    <fill>
      <patternFill patternType="solid">
        <fgColor indexed="43"/>
        <bgColor indexed="43"/>
      </patternFill>
    </fill>
    <fill>
      <patternFill patternType="solid">
        <fgColor indexed="24"/>
        <bgColor indexed="24"/>
      </patternFill>
    </fill>
    <fill>
      <patternFill patternType="solid">
        <fgColor rgb="FF92D050"/>
        <bgColor rgb="FF92D050"/>
      </patternFill>
    </fill>
    <fill>
      <patternFill patternType="solid">
        <fgColor rgb="FF92CDDC"/>
        <bgColor rgb="FF92CDDC"/>
      </patternFill>
    </fill>
    <fill>
      <patternFill patternType="solid">
        <fgColor rgb="FFD8E4BC"/>
        <bgColor rgb="FFD8E4BC"/>
      </patternFill>
    </fill>
    <fill>
      <patternFill patternType="solid">
        <fgColor rgb="FFCCC0DA"/>
        <bgColor rgb="FFCCC0DA"/>
      </patternFill>
    </fill>
    <fill>
      <patternFill patternType="solid">
        <fgColor indexed="46"/>
        <bgColor indexed="46"/>
      </patternFill>
    </fill>
    <fill>
      <patternFill patternType="solid">
        <fgColor rgb="FFC4BD97"/>
        <bgColor rgb="FFC4BD97"/>
      </patternFill>
    </fill>
    <fill>
      <patternFill patternType="solid">
        <fgColor rgb="FFB8CCE4"/>
        <bgColor rgb="FFB8CCE4"/>
      </patternFill>
    </fill>
    <fill>
      <patternFill patternType="solid">
        <fgColor rgb="FFFFFF66"/>
        <bgColor rgb="FFFFFF66"/>
      </patternFill>
    </fill>
    <fill>
      <patternFill patternType="solid">
        <fgColor rgb="FFFFCCCC"/>
        <bgColor rgb="FFFFCCCC"/>
      </patternFill>
    </fill>
    <fill>
      <patternFill patternType="solid">
        <fgColor rgb="FF00FF99"/>
        <bgColor rgb="FF00FF99"/>
      </patternFill>
    </fill>
    <fill>
      <patternFill patternType="solid">
        <fgColor indexed="42"/>
        <bgColor indexed="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9FF99"/>
        <bgColor rgb="FF99FF99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3" tint="0.79998168889431442"/>
        <bgColor theme="3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3" tint="0.59999389629810485"/>
        <bgColor theme="3" tint="0.5999938962981048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66FF99"/>
        <bgColor indexed="7"/>
      </patternFill>
    </fill>
    <fill>
      <patternFill patternType="solid">
        <fgColor indexed="6"/>
        <bgColor indexed="6"/>
      </patternFill>
    </fill>
    <fill>
      <patternFill patternType="solid">
        <fgColor indexed="2"/>
        <bgColor indexed="2"/>
      </patternFill>
    </fill>
    <fill>
      <patternFill patternType="solid">
        <fgColor rgb="FFC9DAF8"/>
        <bgColor rgb="FFC9DAF8"/>
      </patternFill>
    </fill>
    <fill>
      <patternFill patternType="solid">
        <fgColor indexed="3"/>
        <bgColor indexed="3"/>
      </patternFill>
    </fill>
    <fill>
      <patternFill patternType="solid">
        <fgColor indexed="2"/>
        <bgColor indexed="3"/>
      </patternFill>
    </fill>
    <fill>
      <patternFill patternType="solid">
        <fgColor rgb="FFF9CCFF"/>
        <bgColor rgb="FFF9CCFF"/>
      </patternFill>
    </fill>
    <fill>
      <patternFill patternType="solid">
        <fgColor indexed="52"/>
        <bgColor indexed="52"/>
      </patternFill>
    </fill>
    <fill>
      <patternFill patternType="solid">
        <fgColor rgb="FF9FC5E8"/>
        <bgColor rgb="FF9FC5E8"/>
      </patternFill>
    </fill>
    <fill>
      <patternFill patternType="solid">
        <fgColor rgb="FFC3FFC7"/>
        <bgColor rgb="FFC3FFC7"/>
      </patternFill>
    </fill>
    <fill>
      <patternFill patternType="solid">
        <fgColor rgb="FF70D7FF"/>
        <bgColor rgb="FF70D7FF"/>
      </patternFill>
    </fill>
    <fill>
      <patternFill patternType="solid">
        <fgColor rgb="FF99FFCC"/>
        <bgColor rgb="FF99FFCC"/>
      </patternFill>
    </fill>
    <fill>
      <patternFill patternType="solid">
        <fgColor rgb="FF9900FF"/>
        <bgColor rgb="FF9900FF"/>
      </patternFill>
    </fill>
    <fill>
      <patternFill patternType="solid">
        <fgColor theme="2" tint="-0.249977111117893"/>
        <bgColor theme="2" tint="-0.249977111117893"/>
      </patternFill>
    </fill>
    <fill>
      <patternFill patternType="solid">
        <fgColor theme="2" tint="-9.9978637043366805E-2"/>
        <bgColor rgb="FFEAD1DC"/>
      </patternFill>
    </fill>
    <fill>
      <patternFill patternType="solid">
        <fgColor theme="8" tint="0.79998168889431442"/>
        <bgColor rgb="FFC3FFC7"/>
      </patternFill>
    </fill>
    <fill>
      <patternFill patternType="solid">
        <fgColor theme="2" tint="-9.9978637043366805E-2"/>
        <bgColor rgb="FFD9D2E9"/>
      </patternFill>
    </fill>
    <fill>
      <patternFill patternType="solid">
        <fgColor theme="0"/>
        <bgColor indexed="7"/>
      </patternFill>
    </fill>
    <fill>
      <patternFill patternType="solid">
        <fgColor theme="2" tint="-9.9978637043366805E-2"/>
        <bgColor theme="2" tint="-9.9978637043366805E-2"/>
      </patternFill>
    </fill>
    <fill>
      <patternFill patternType="solid">
        <fgColor theme="2" tint="-9.9978637043366805E-2"/>
        <bgColor rgb="FFD9EAD3"/>
      </patternFill>
    </fill>
    <fill>
      <patternFill patternType="solid">
        <fgColor theme="2" tint="-0.249977111117893"/>
        <bgColor rgb="FFEAD1DC"/>
      </patternFill>
    </fill>
    <fill>
      <patternFill patternType="solid">
        <fgColor theme="2" tint="-0.249977111117893"/>
        <bgColor rgb="FFD9EAD3"/>
      </patternFill>
    </fill>
    <fill>
      <patternFill patternType="solid">
        <fgColor theme="2" tint="-0.249977111117893"/>
        <bgColor rgb="FFFFF2CC"/>
      </patternFill>
    </fill>
    <fill>
      <patternFill patternType="solid">
        <fgColor rgb="FFCC66FF"/>
        <bgColor rgb="FFD9EAD3"/>
      </patternFill>
    </fill>
    <fill>
      <patternFill patternType="solid">
        <fgColor rgb="FF66FF99"/>
        <bgColor rgb="FF99FFCC"/>
      </patternFill>
    </fill>
    <fill>
      <patternFill patternType="solid">
        <fgColor theme="3" tint="0.79998168889431442"/>
        <bgColor rgb="FFEAD1DC"/>
      </patternFill>
    </fill>
    <fill>
      <patternFill patternType="solid">
        <fgColor theme="3" tint="0.79998168889431442"/>
        <bgColor rgb="FFEBF1DE"/>
      </patternFill>
    </fill>
    <fill>
      <patternFill patternType="solid">
        <fgColor theme="0"/>
        <bgColor rgb="FFEAD1DC"/>
      </patternFill>
    </fill>
    <fill>
      <patternFill patternType="solid">
        <fgColor rgb="FFC5D9F1"/>
        <bgColor rgb="FFC5D9F1"/>
      </patternFill>
    </fill>
    <fill>
      <patternFill patternType="solid">
        <fgColor indexed="31"/>
        <bgColor rgb="FFEAD1DC"/>
      </patternFill>
    </fill>
    <fill>
      <patternFill patternType="solid">
        <fgColor theme="0"/>
        <bgColor rgb="FFD9D2E9"/>
      </patternFill>
    </fill>
    <fill>
      <patternFill patternType="solid">
        <fgColor rgb="FFF5DBEF"/>
        <bgColor rgb="FFEAD1DC"/>
      </patternFill>
    </fill>
    <fill>
      <patternFill patternType="solid">
        <fgColor rgb="FFF5DBEF"/>
        <bgColor rgb="FFEBF1DE"/>
      </patternFill>
    </fill>
    <fill>
      <patternFill patternType="solid">
        <fgColor theme="6" tint="0.59999389629810485"/>
        <bgColor rgb="FFEAD1DC"/>
      </patternFill>
    </fill>
    <fill>
      <patternFill patternType="solid">
        <fgColor theme="6" tint="0.59999389629810485"/>
        <bgColor rgb="FFEBF1DE"/>
      </patternFill>
    </fill>
    <fill>
      <patternFill patternType="solid">
        <fgColor theme="5" tint="0.39997558519241921"/>
        <bgColor rgb="FFEAD1DC"/>
      </patternFill>
    </fill>
    <fill>
      <patternFill patternType="solid">
        <fgColor theme="5" tint="0.39997558519241921"/>
        <bgColor rgb="FFEBF1DE"/>
      </patternFill>
    </fill>
    <fill>
      <patternFill patternType="solid">
        <fgColor theme="9" tint="0.59999389629810485"/>
        <bgColor rgb="FFEAD1DC"/>
      </patternFill>
    </fill>
    <fill>
      <patternFill patternType="solid">
        <fgColor theme="9" tint="0.59999389629810485"/>
        <bgColor rgb="FFFFCCCC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3" tint="0.79998168889431442"/>
        <bgColor rgb="FFFFCCCC"/>
      </patternFill>
    </fill>
    <fill>
      <patternFill patternType="solid">
        <fgColor indexed="43"/>
        <bgColor rgb="FFEAD1DC"/>
      </patternFill>
    </fill>
    <fill>
      <patternFill patternType="solid">
        <fgColor indexed="43"/>
        <bgColor rgb="FFFFCCCC"/>
      </patternFill>
    </fill>
    <fill>
      <patternFill patternType="solid">
        <fgColor theme="7" tint="0.39997558519241921"/>
        <bgColor rgb="FFEAD1DC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rgb="FF92D050"/>
        <bgColor rgb="FFEAD1DC"/>
      </patternFill>
    </fill>
    <fill>
      <patternFill patternType="solid">
        <fgColor rgb="FF92D050"/>
        <bgColor rgb="FF99FFCC"/>
      </patternFill>
    </fill>
    <fill>
      <patternFill patternType="solid">
        <fgColor theme="3" tint="0.79998168889431442"/>
        <bgColor rgb="FFE4DFEC"/>
      </patternFill>
    </fill>
    <fill>
      <patternFill patternType="solid">
        <fgColor theme="4" tint="0.59999389629810485"/>
        <bgColor rgb="FFEAD1DC"/>
      </patternFill>
    </fill>
    <fill>
      <patternFill patternType="solid">
        <fgColor theme="3" tint="0.79998168889431442"/>
        <bgColor rgb="FFFCD5B4"/>
      </patternFill>
    </fill>
    <fill>
      <patternFill patternType="solid">
        <fgColor theme="6" tint="0.59999389629810485"/>
        <bgColor rgb="FFFCD5B4"/>
      </patternFill>
    </fill>
    <fill>
      <patternFill patternType="solid">
        <fgColor indexed="31"/>
        <bgColor rgb="FFFCD5B4"/>
      </patternFill>
    </fill>
    <fill>
      <patternFill patternType="solid">
        <fgColor indexed="27"/>
        <bgColor indexed="27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BF1DE"/>
        <bgColor rgb="FFEBF1DE"/>
      </patternFill>
    </fill>
    <fill>
      <patternFill patternType="solid">
        <fgColor rgb="FFFFFF66"/>
        <bgColor indexed="27"/>
      </patternFill>
    </fill>
    <fill>
      <patternFill patternType="solid">
        <fgColor theme="7" tint="0.39997558519241921"/>
        <bgColor rgb="FFFFFF66"/>
      </patternFill>
    </fill>
    <fill>
      <patternFill patternType="solid">
        <fgColor theme="9" tint="0.39997558519241921"/>
        <bgColor indexed="51"/>
      </patternFill>
    </fill>
    <fill>
      <patternFill patternType="solid">
        <fgColor theme="9" tint="0.39997558519241921"/>
        <bgColor rgb="FFFFC000"/>
      </patternFill>
    </fill>
    <fill>
      <patternFill patternType="solid">
        <fgColor theme="0" tint="-0.14999847407452621"/>
        <bgColor theme="3" tint="0.79998168889431442"/>
      </patternFill>
    </fill>
    <fill>
      <patternFill patternType="solid">
        <fgColor theme="7" tint="-0.249977111117893"/>
        <bgColor theme="7" tint="-0.249977111117893"/>
      </patternFill>
    </fill>
    <fill>
      <patternFill patternType="solid">
        <fgColor rgb="FFFFC000"/>
        <bgColor indexed="51"/>
      </patternFill>
    </fill>
    <fill>
      <patternFill patternType="solid">
        <fgColor rgb="FFFFCCFF"/>
        <bgColor rgb="FFFFCCFF"/>
      </patternFill>
    </fill>
    <fill>
      <patternFill patternType="solid">
        <fgColor indexed="24"/>
        <bgColor indexed="31"/>
      </patternFill>
    </fill>
    <fill>
      <patternFill patternType="solid">
        <fgColor rgb="FFFFC000"/>
        <bgColor indexed="45"/>
      </patternFill>
    </fill>
    <fill>
      <patternFill patternType="solid">
        <fgColor indexed="24"/>
        <bgColor rgb="FFF5DBEF"/>
      </patternFill>
    </fill>
    <fill>
      <patternFill patternType="solid">
        <fgColor indexed="24"/>
        <bgColor rgb="FFDCE6F1"/>
      </patternFill>
    </fill>
    <fill>
      <patternFill patternType="solid">
        <fgColor theme="0"/>
        <bgColor rgb="FF8DB4E2"/>
      </patternFill>
    </fill>
    <fill>
      <patternFill patternType="solid">
        <fgColor theme="0" tint="-0.14999847407452621"/>
        <bgColor rgb="FFFABF8F"/>
      </patternFill>
    </fill>
    <fill>
      <patternFill patternType="solid">
        <fgColor theme="0"/>
        <bgColor rgb="FFFABF8F"/>
      </patternFill>
    </fill>
    <fill>
      <patternFill patternType="solid">
        <fgColor theme="0" tint="-0.14999847407452621"/>
        <bgColor rgb="FF8DB4E2"/>
      </patternFill>
    </fill>
    <fill>
      <patternFill patternType="solid">
        <fgColor theme="5"/>
        <bgColor rgb="FFFABF8F"/>
      </patternFill>
    </fill>
    <fill>
      <patternFill patternType="solid">
        <fgColor theme="5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5"/>
        <bgColor theme="5"/>
      </patternFill>
    </fill>
    <fill>
      <patternFill patternType="solid">
        <fgColor theme="8" tint="0.79998168889431442"/>
        <bgColor indexed="31"/>
      </patternFill>
    </fill>
    <fill>
      <patternFill patternType="solid">
        <fgColor theme="0"/>
        <bgColor theme="0"/>
      </patternFill>
    </fill>
    <fill>
      <patternFill patternType="solid">
        <fgColor indexed="5"/>
        <bgColor indexed="31"/>
      </patternFill>
    </fill>
    <fill>
      <patternFill patternType="solid">
        <fgColor indexed="5"/>
        <bgColor rgb="FFEBF1DE"/>
      </patternFill>
    </fill>
    <fill>
      <patternFill patternType="solid">
        <fgColor rgb="FFDBEEF3"/>
        <bgColor rgb="FFDBEEF3"/>
      </patternFill>
    </fill>
    <fill>
      <patternFill patternType="solid">
        <fgColor theme="4" tint="0.79998168889431442"/>
        <bgColor indexed="27"/>
      </patternFill>
    </fill>
    <fill>
      <patternFill patternType="solid">
        <fgColor theme="4" tint="0.79998168889431442"/>
        <bgColor rgb="FFEBF1DE"/>
      </patternFill>
    </fill>
    <fill>
      <patternFill patternType="solid">
        <fgColor theme="9" tint="0.79998168889431442"/>
        <bgColor rgb="FFEBF1DE"/>
      </patternFill>
    </fill>
    <fill>
      <patternFill patternType="solid">
        <fgColor theme="9" tint="0.79998168889431442"/>
        <bgColor indexed="31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theme="8" tint="0.79998168889431442"/>
        <bgColor rgb="FFEBF1DE"/>
      </patternFill>
    </fill>
    <fill>
      <patternFill patternType="solid">
        <fgColor theme="0" tint="-0.499984740745262"/>
        <bgColor rgb="FFEBF1DE"/>
      </patternFill>
    </fill>
    <fill>
      <patternFill patternType="solid">
        <fgColor theme="9" tint="0.79998168889431442"/>
        <bgColor rgb="FFFFCCFF"/>
      </patternFill>
    </fill>
    <fill>
      <patternFill patternType="solid">
        <fgColor theme="0" tint="-0.499984740745262"/>
        <bgColor theme="5" tint="0.59996337778862885"/>
      </patternFill>
    </fill>
    <fill>
      <patternFill patternType="solid">
        <fgColor rgb="FFDA9694"/>
        <bgColor rgb="FFDA9694"/>
      </patternFill>
    </fill>
    <fill>
      <patternFill patternType="solid">
        <fgColor theme="4" tint="0.79998168889431442"/>
        <bgColor theme="0" tint="-0.249977111117893"/>
      </patternFill>
    </fill>
    <fill>
      <patternFill patternType="solid">
        <fgColor indexed="5"/>
        <bgColor rgb="FFFFCCCC"/>
      </patternFill>
    </fill>
    <fill>
      <patternFill patternType="solid">
        <fgColor indexed="5"/>
        <bgColor rgb="FFE4DFEC"/>
      </patternFill>
    </fill>
    <fill>
      <patternFill patternType="solid">
        <fgColor indexed="42"/>
        <bgColor indexed="27"/>
      </patternFill>
    </fill>
    <fill>
      <patternFill patternType="solid">
        <fgColor rgb="FFDBE5F1"/>
        <bgColor rgb="FFDBE5F1"/>
      </patternFill>
    </fill>
    <fill>
      <patternFill patternType="solid">
        <fgColor theme="9" tint="0.59999389629810485"/>
        <bgColor rgb="FFFCD5B4"/>
      </patternFill>
    </fill>
    <fill>
      <patternFill patternType="solid">
        <fgColor theme="4" tint="0.79998168889431442"/>
        <bgColor rgb="FFFFCCCC"/>
      </patternFill>
    </fill>
    <fill>
      <patternFill patternType="solid">
        <fgColor theme="4" tint="0.79998168889431442"/>
        <bgColor rgb="FFE4DFEC"/>
      </patternFill>
    </fill>
    <fill>
      <patternFill patternType="solid">
        <fgColor theme="9" tint="0.59999389629810485"/>
        <bgColor rgb="FFEBF1DE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indexed="5"/>
        <bgColor rgb="FF99FFCC"/>
      </patternFill>
    </fill>
    <fill>
      <patternFill patternType="solid">
        <fgColor rgb="FFFFFF66"/>
        <bgColor rgb="FF99FFCC"/>
      </patternFill>
    </fill>
    <fill>
      <patternFill patternType="solid">
        <fgColor theme="4" tint="0.79998168889431442"/>
        <bgColor rgb="FF99FFCC"/>
      </patternFill>
    </fill>
    <fill>
      <patternFill patternType="solid">
        <fgColor theme="0"/>
        <bgColor rgb="FF99FFCC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indexed="5"/>
        <bgColor rgb="FFFCD5B4"/>
      </patternFill>
    </fill>
    <fill>
      <patternFill patternType="solid">
        <fgColor theme="5" tint="0.59999389629810485"/>
        <bgColor rgb="FFEBF1DE"/>
      </patternFill>
    </fill>
    <fill>
      <patternFill patternType="solid">
        <fgColor theme="4" tint="0.79998168889431442"/>
        <bgColor rgb="FFFCD5B4"/>
      </patternFill>
    </fill>
    <fill>
      <patternFill patternType="solid">
        <fgColor theme="7" tint="0.79998168889431442"/>
        <bgColor indexed="27"/>
      </patternFill>
    </fill>
    <fill>
      <patternFill patternType="solid">
        <fgColor theme="4" tint="0.79998168889431442"/>
        <bgColor indexed="5"/>
      </patternFill>
    </fill>
    <fill>
      <patternFill patternType="solid">
        <fgColor theme="0"/>
        <bgColor rgb="FFEBF1DE"/>
      </patternFill>
    </fill>
    <fill>
      <patternFill patternType="solid">
        <fgColor indexed="26"/>
        <bgColor indexed="26"/>
      </patternFill>
    </fill>
    <fill>
      <patternFill patternType="solid">
        <fgColor rgb="FFFFFF66"/>
        <bgColor indexed="26"/>
      </patternFill>
    </fill>
    <fill>
      <patternFill patternType="solid">
        <fgColor theme="3" tint="0.79998168889431442"/>
        <bgColor indexed="26"/>
      </patternFill>
    </fill>
    <fill>
      <patternFill patternType="solid">
        <fgColor rgb="FFFFFF66"/>
        <bgColor indexed="31"/>
      </patternFill>
    </fill>
    <fill>
      <patternFill patternType="solid">
        <fgColor rgb="FFFFFF66"/>
        <bgColor rgb="FFEBF1DE"/>
      </patternFill>
    </fill>
    <fill>
      <patternFill patternType="solid">
        <fgColor rgb="FFDAE5F1"/>
        <bgColor rgb="FFDAE5F1"/>
      </patternFill>
    </fill>
    <fill>
      <patternFill patternType="solid">
        <fgColor theme="2" tint="-9.9978637043366805E-2"/>
        <bgColor indexed="26"/>
      </patternFill>
    </fill>
    <fill>
      <patternFill patternType="solid">
        <fgColor theme="4" tint="0.59999389629810485"/>
        <bgColor indexed="26"/>
      </patternFill>
    </fill>
    <fill>
      <patternFill patternType="solid">
        <fgColor rgb="FFFFFF66"/>
        <bgColor rgb="FFFFCCCC"/>
      </patternFill>
    </fill>
    <fill>
      <patternFill patternType="solid">
        <fgColor rgb="FFFFFF66"/>
        <bgColor rgb="FFE4DFEC"/>
      </patternFill>
    </fill>
    <fill>
      <patternFill patternType="solid">
        <fgColor theme="7" tint="0.39997558519241921"/>
        <bgColor indexed="26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9" tint="0.79998168889431442"/>
        <bgColor indexed="26"/>
      </patternFill>
    </fill>
    <fill>
      <patternFill patternType="solid">
        <fgColor rgb="FFFFFF66"/>
        <bgColor rgb="FFFCD5B4"/>
      </patternFill>
    </fill>
    <fill>
      <patternFill patternType="solid">
        <fgColor indexed="42"/>
        <bgColor indexed="26"/>
      </patternFill>
    </fill>
    <fill>
      <patternFill patternType="solid">
        <fgColor indexed="31"/>
        <bgColor indexed="26"/>
      </patternFill>
    </fill>
    <fill>
      <patternFill patternType="solid">
        <fgColor rgb="FFDAEEF3"/>
        <bgColor rgb="FFDAEEF3"/>
      </patternFill>
    </fill>
    <fill>
      <patternFill patternType="solid">
        <fgColor rgb="FFADD8E6"/>
        <bgColor rgb="FFADD8E6"/>
      </patternFill>
    </fill>
    <fill>
      <patternFill patternType="solid">
        <fgColor indexed="42"/>
        <bgColor rgb="FFEBF1DE"/>
      </patternFill>
    </fill>
    <fill>
      <patternFill patternType="solid">
        <fgColor indexed="42"/>
        <bgColor rgb="FFFFCCFF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1">
    <xf numFmtId="0" fontId="0" fillId="0" borderId="0"/>
    <xf numFmtId="0" fontId="1" fillId="0" borderId="0" applyNumberFormat="0" applyFill="0" applyBorder="0"/>
    <xf numFmtId="0" fontId="2" fillId="0" borderId="0"/>
    <xf numFmtId="0" fontId="1" fillId="0" borderId="0" applyNumberFormat="0" applyFill="0" applyBorder="0"/>
    <xf numFmtId="0" fontId="3" fillId="0" borderId="0"/>
    <xf numFmtId="0" fontId="3" fillId="0" borderId="0"/>
    <xf numFmtId="0" fontId="2" fillId="0" borderId="0"/>
    <xf numFmtId="0" fontId="3" fillId="0" borderId="0"/>
    <xf numFmtId="0" fontId="4" fillId="0" borderId="0"/>
    <xf numFmtId="164" fontId="98" fillId="0" borderId="0" applyFont="0" applyFill="0" applyBorder="0"/>
    <xf numFmtId="9" fontId="3" fillId="2" borderId="0" applyFont="0" applyFill="0" applyBorder="0"/>
  </cellStyleXfs>
  <cellXfs count="1658">
    <xf numFmtId="0" fontId="0" fillId="0" borderId="0" xfId="0"/>
    <xf numFmtId="0" fontId="0" fillId="0" borderId="0" xfId="0"/>
    <xf numFmtId="0" fontId="6" fillId="4" borderId="0" xfId="0" applyFont="1" applyFill="1"/>
    <xf numFmtId="0" fontId="5" fillId="0" borderId="0" xfId="0" applyFont="1"/>
    <xf numFmtId="0" fontId="7" fillId="0" borderId="0" xfId="0" applyFont="1"/>
    <xf numFmtId="0" fontId="8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9" fontId="15" fillId="0" borderId="0" xfId="0" applyNumberFormat="1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 applyAlignment="1">
      <alignment horizontal="center"/>
    </xf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 applyAlignment="1">
      <alignment horizontal="left"/>
    </xf>
    <xf numFmtId="0" fontId="37" fillId="0" borderId="0" xfId="0" applyFont="1" applyAlignment="1">
      <alignment wrapText="1"/>
    </xf>
    <xf numFmtId="0" fontId="41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9" fillId="0" borderId="0" xfId="0" applyFont="1"/>
    <xf numFmtId="0" fontId="51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0" fontId="36" fillId="5" borderId="0" xfId="0" applyFont="1" applyFill="1"/>
    <xf numFmtId="0" fontId="0" fillId="5" borderId="0" xfId="0" applyFill="1"/>
    <xf numFmtId="0" fontId="54" fillId="0" borderId="0" xfId="0" applyFont="1"/>
    <xf numFmtId="0" fontId="0" fillId="6" borderId="0" xfId="0" applyFill="1"/>
    <xf numFmtId="0" fontId="55" fillId="6" borderId="0" xfId="0" applyFont="1" applyFill="1"/>
    <xf numFmtId="0" fontId="56" fillId="0" borderId="0" xfId="0" applyFont="1"/>
    <xf numFmtId="0" fontId="57" fillId="5" borderId="0" xfId="0" applyFont="1" applyFill="1"/>
    <xf numFmtId="0" fontId="58" fillId="7" borderId="0" xfId="0" applyFont="1" applyFill="1"/>
    <xf numFmtId="0" fontId="59" fillId="7" borderId="0" xfId="0" applyFont="1" applyFill="1"/>
    <xf numFmtId="0" fontId="0" fillId="7" borderId="0" xfId="0" applyFill="1"/>
    <xf numFmtId="0" fontId="60" fillId="0" borderId="0" xfId="0" applyFont="1" applyAlignment="1">
      <alignment vertical="center"/>
    </xf>
    <xf numFmtId="0" fontId="60" fillId="10" borderId="4" xfId="0" applyFont="1" applyFill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 wrapText="1"/>
    </xf>
    <xf numFmtId="0" fontId="60" fillId="0" borderId="4" xfId="0" applyFont="1" applyBorder="1" applyAlignment="1">
      <alignment vertical="center" wrapText="1"/>
    </xf>
    <xf numFmtId="0" fontId="60" fillId="0" borderId="4" xfId="0" applyFont="1" applyBorder="1" applyAlignment="1">
      <alignment vertical="center"/>
    </xf>
    <xf numFmtId="0" fontId="60" fillId="11" borderId="4" xfId="0" applyFont="1" applyFill="1" applyBorder="1" applyAlignment="1">
      <alignment horizontal="center" vertical="center" wrapText="1"/>
    </xf>
    <xf numFmtId="0" fontId="61" fillId="8" borderId="4" xfId="0" applyFont="1" applyFill="1" applyBorder="1" applyAlignment="1">
      <alignment horizontal="center" vertical="center" wrapText="1"/>
    </xf>
    <xf numFmtId="0" fontId="61" fillId="8" borderId="7" xfId="0" applyFont="1" applyFill="1" applyBorder="1" applyAlignment="1">
      <alignment horizontal="center" vertical="center" wrapText="1"/>
    </xf>
    <xf numFmtId="0" fontId="61" fillId="12" borderId="4" xfId="0" applyFont="1" applyFill="1" applyBorder="1" applyAlignment="1">
      <alignment horizontal="center" vertical="center" wrapText="1"/>
    </xf>
    <xf numFmtId="0" fontId="61" fillId="9" borderId="4" xfId="0" applyFont="1" applyFill="1" applyBorder="1" applyAlignment="1">
      <alignment horizontal="center" vertical="center" wrapText="1"/>
    </xf>
    <xf numFmtId="0" fontId="61" fillId="13" borderId="4" xfId="0" applyFont="1" applyFill="1" applyBorder="1" applyAlignment="1">
      <alignment vertical="center" wrapText="1"/>
    </xf>
    <xf numFmtId="0" fontId="61" fillId="14" borderId="4" xfId="0" applyFont="1" applyFill="1" applyBorder="1" applyAlignment="1">
      <alignment horizontal="center" vertical="center" wrapText="1"/>
    </xf>
    <xf numFmtId="0" fontId="61" fillId="15" borderId="4" xfId="0" applyFont="1" applyFill="1" applyBorder="1" applyAlignment="1">
      <alignment horizontal="left" vertical="center" wrapText="1"/>
    </xf>
    <xf numFmtId="3" fontId="63" fillId="15" borderId="7" xfId="0" applyNumberFormat="1" applyFont="1" applyFill="1" applyBorder="1" applyAlignment="1">
      <alignment horizontal="center" vertical="center" wrapText="1"/>
    </xf>
    <xf numFmtId="165" fontId="61" fillId="4" borderId="4" xfId="0" applyNumberFormat="1" applyFont="1" applyFill="1" applyBorder="1" applyAlignment="1">
      <alignment horizontal="center" vertical="center" wrapText="1"/>
    </xf>
    <xf numFmtId="165" fontId="61" fillId="4" borderId="7" xfId="0" applyNumberFormat="1" applyFont="1" applyFill="1" applyBorder="1" applyAlignment="1">
      <alignment horizontal="center" vertical="center" wrapText="1"/>
    </xf>
    <xf numFmtId="165" fontId="61" fillId="16" borderId="7" xfId="0" applyNumberFormat="1" applyFont="1" applyFill="1" applyBorder="1" applyAlignment="1">
      <alignment horizontal="center" vertical="center" wrapText="1"/>
    </xf>
    <xf numFmtId="0" fontId="61" fillId="0" borderId="4" xfId="0" applyFont="1" applyBorder="1" applyAlignment="1">
      <alignment horizontal="left" vertical="center" wrapText="1"/>
    </xf>
    <xf numFmtId="0" fontId="65" fillId="0" borderId="0" xfId="0" applyFont="1" applyAlignment="1">
      <alignment vertical="center"/>
    </xf>
    <xf numFmtId="0" fontId="63" fillId="0" borderId="4" xfId="0" applyFont="1" applyBorder="1" applyAlignment="1">
      <alignment horizontal="left" vertical="center" wrapText="1"/>
    </xf>
    <xf numFmtId="2" fontId="65" fillId="0" borderId="0" xfId="0" applyNumberFormat="1" applyFont="1" applyAlignment="1">
      <alignment vertical="center"/>
    </xf>
    <xf numFmtId="2" fontId="63" fillId="4" borderId="8" xfId="0" applyNumberFormat="1" applyFont="1" applyFill="1" applyBorder="1" applyAlignment="1">
      <alignment horizontal="center" vertical="center"/>
    </xf>
    <xf numFmtId="2" fontId="61" fillId="4" borderId="7" xfId="0" applyNumberFormat="1" applyFont="1" applyFill="1" applyBorder="1" applyAlignment="1">
      <alignment horizontal="center" vertical="center" wrapText="1"/>
    </xf>
    <xf numFmtId="165" fontId="63" fillId="16" borderId="7" xfId="0" applyNumberFormat="1" applyFont="1" applyFill="1" applyBorder="1" applyAlignment="1">
      <alignment horizontal="center" vertical="center" wrapText="1"/>
    </xf>
    <xf numFmtId="0" fontId="65" fillId="0" borderId="4" xfId="0" applyFont="1" applyBorder="1" applyAlignment="1">
      <alignment vertical="center"/>
    </xf>
    <xf numFmtId="0" fontId="66" fillId="0" borderId="0" xfId="0" applyFont="1" applyAlignment="1">
      <alignment horizontal="center" vertical="center"/>
    </xf>
    <xf numFmtId="0" fontId="66" fillId="15" borderId="0" xfId="0" applyFont="1" applyFill="1" applyAlignment="1">
      <alignment vertical="center"/>
    </xf>
    <xf numFmtId="14" fontId="66" fillId="0" borderId="0" xfId="0" applyNumberFormat="1" applyFont="1" applyAlignment="1">
      <alignment vertical="center"/>
    </xf>
    <xf numFmtId="0" fontId="67" fillId="0" borderId="0" xfId="0" applyFont="1" applyAlignment="1">
      <alignment vertical="center"/>
    </xf>
    <xf numFmtId="0" fontId="64" fillId="3" borderId="4" xfId="0" applyFont="1" applyFill="1" applyBorder="1" applyAlignment="1">
      <alignment horizontal="center" vertical="center" wrapText="1"/>
    </xf>
    <xf numFmtId="0" fontId="68" fillId="3" borderId="5" xfId="0" applyFont="1" applyFill="1" applyBorder="1" applyAlignment="1">
      <alignment horizontal="center" vertical="center" wrapText="1"/>
    </xf>
    <xf numFmtId="0" fontId="68" fillId="17" borderId="5" xfId="0" applyFont="1" applyFill="1" applyBorder="1" applyAlignment="1">
      <alignment horizontal="center" vertical="center" wrapText="1"/>
    </xf>
    <xf numFmtId="0" fontId="68" fillId="3" borderId="11" xfId="0" applyFont="1" applyFill="1" applyBorder="1" applyAlignment="1">
      <alignment horizontal="center" vertical="center" wrapText="1"/>
    </xf>
    <xf numFmtId="0" fontId="68" fillId="3" borderId="11" xfId="0" applyFont="1" applyFill="1" applyBorder="1" applyAlignment="1" applyProtection="1">
      <alignment horizontal="center" vertical="center" wrapText="1"/>
      <protection locked="0"/>
    </xf>
    <xf numFmtId="0" fontId="67" fillId="0" borderId="0" xfId="0" applyFont="1"/>
    <xf numFmtId="0" fontId="67" fillId="0" borderId="4" xfId="0" applyFont="1" applyBorder="1" applyAlignment="1">
      <alignment horizontal="left" wrapText="1"/>
    </xf>
    <xf numFmtId="3" fontId="70" fillId="15" borderId="7" xfId="0" applyNumberFormat="1" applyFont="1" applyFill="1" applyBorder="1" applyAlignment="1">
      <alignment horizontal="center" vertical="center" wrapText="1"/>
    </xf>
    <xf numFmtId="165" fontId="67" fillId="0" borderId="4" xfId="0" applyNumberFormat="1" applyFont="1" applyBorder="1" applyAlignment="1">
      <alignment horizontal="center" wrapText="1"/>
    </xf>
    <xf numFmtId="2" fontId="67" fillId="17" borderId="4" xfId="0" applyNumberFormat="1" applyFont="1" applyFill="1" applyBorder="1" applyAlignment="1">
      <alignment horizontal="center" wrapText="1"/>
    </xf>
    <xf numFmtId="165" fontId="71" fillId="0" borderId="4" xfId="0" applyNumberFormat="1" applyFont="1" applyBorder="1" applyAlignment="1">
      <alignment horizontal="center" wrapText="1"/>
    </xf>
    <xf numFmtId="2" fontId="71" fillId="17" borderId="4" xfId="0" applyNumberFormat="1" applyFont="1" applyFill="1" applyBorder="1" applyAlignment="1">
      <alignment horizontal="center" wrapText="1"/>
    </xf>
    <xf numFmtId="2" fontId="71" fillId="0" borderId="4" xfId="0" applyNumberFormat="1" applyFont="1" applyBorder="1" applyAlignment="1">
      <alignment horizontal="center" wrapText="1"/>
    </xf>
    <xf numFmtId="0" fontId="67" fillId="4" borderId="4" xfId="0" applyFont="1" applyFill="1" applyBorder="1" applyAlignment="1">
      <alignment horizontal="left" wrapText="1"/>
    </xf>
    <xf numFmtId="0" fontId="67" fillId="0" borderId="1" xfId="0" applyFont="1" applyBorder="1" applyAlignment="1">
      <alignment horizontal="left" wrapText="1"/>
    </xf>
    <xf numFmtId="0" fontId="72" fillId="18" borderId="4" xfId="0" applyFont="1" applyFill="1" applyBorder="1" applyAlignment="1">
      <alignment horizontal="left" wrapText="1"/>
    </xf>
    <xf numFmtId="3" fontId="72" fillId="19" borderId="4" xfId="0" applyNumberFormat="1" applyFont="1" applyFill="1" applyBorder="1" applyAlignment="1">
      <alignment horizontal="center" vertical="center" wrapText="1"/>
    </xf>
    <xf numFmtId="165" fontId="67" fillId="18" borderId="4" xfId="0" applyNumberFormat="1" applyFont="1" applyFill="1" applyBorder="1" applyAlignment="1">
      <alignment horizontal="center" wrapText="1"/>
    </xf>
    <xf numFmtId="2" fontId="67" fillId="18" borderId="4" xfId="0" applyNumberFormat="1" applyFont="1" applyFill="1" applyBorder="1" applyAlignment="1">
      <alignment horizontal="center" wrapText="1"/>
    </xf>
    <xf numFmtId="2" fontId="71" fillId="18" borderId="4" xfId="0" applyNumberFormat="1" applyFont="1" applyFill="1" applyBorder="1" applyAlignment="1">
      <alignment horizontal="center" wrapText="1"/>
    </xf>
    <xf numFmtId="2" fontId="71" fillId="18" borderId="4" xfId="0" applyNumberFormat="1" applyFont="1" applyFill="1" applyBorder="1" applyAlignment="1" applyProtection="1">
      <alignment horizontal="center" wrapText="1"/>
      <protection locked="0"/>
    </xf>
    <xf numFmtId="165" fontId="71" fillId="18" borderId="4" xfId="0" applyNumberFormat="1" applyFont="1" applyFill="1" applyBorder="1" applyAlignment="1" applyProtection="1">
      <alignment horizontal="center" wrapText="1"/>
      <protection locked="0"/>
    </xf>
    <xf numFmtId="0" fontId="59" fillId="0" borderId="0" xfId="0" applyFont="1"/>
    <xf numFmtId="0" fontId="0" fillId="15" borderId="0" xfId="0" applyFill="1"/>
    <xf numFmtId="0" fontId="68" fillId="3" borderId="4" xfId="0" applyFont="1" applyFill="1" applyBorder="1" applyAlignment="1">
      <alignment horizontal="center" vertical="center" wrapText="1"/>
    </xf>
    <xf numFmtId="0" fontId="68" fillId="21" borderId="4" xfId="0" applyFont="1" applyFill="1" applyBorder="1" applyAlignment="1">
      <alignment horizontal="center" vertical="center" wrapText="1"/>
    </xf>
    <xf numFmtId="0" fontId="68" fillId="22" borderId="4" xfId="0" applyFont="1" applyFill="1" applyBorder="1" applyAlignment="1">
      <alignment horizontal="center" vertical="center" wrapText="1"/>
    </xf>
    <xf numFmtId="0" fontId="68" fillId="23" borderId="4" xfId="0" applyFont="1" applyFill="1" applyBorder="1" applyAlignment="1">
      <alignment horizontal="center" vertical="center" wrapText="1"/>
    </xf>
    <xf numFmtId="0" fontId="68" fillId="24" borderId="4" xfId="0" applyFont="1" applyFill="1" applyBorder="1" applyAlignment="1">
      <alignment horizontal="center" vertical="center" wrapText="1"/>
    </xf>
    <xf numFmtId="0" fontId="68" fillId="25" borderId="4" xfId="0" applyFont="1" applyFill="1" applyBorder="1" applyAlignment="1">
      <alignment horizontal="center" vertical="center" wrapText="1"/>
    </xf>
    <xf numFmtId="0" fontId="68" fillId="26" borderId="4" xfId="0" applyFont="1" applyFill="1" applyBorder="1" applyAlignment="1">
      <alignment horizontal="center" vertical="center" wrapText="1"/>
    </xf>
    <xf numFmtId="0" fontId="68" fillId="27" borderId="4" xfId="0" applyFont="1" applyFill="1" applyBorder="1" applyAlignment="1">
      <alignment horizontal="center" vertical="center" wrapText="1"/>
    </xf>
    <xf numFmtId="0" fontId="68" fillId="28" borderId="4" xfId="0" applyFont="1" applyFill="1" applyBorder="1" applyAlignment="1">
      <alignment horizontal="center" vertical="center" wrapText="1"/>
    </xf>
    <xf numFmtId="0" fontId="68" fillId="29" borderId="4" xfId="0" applyFont="1" applyFill="1" applyBorder="1" applyAlignment="1">
      <alignment horizontal="center" vertical="center" wrapText="1"/>
    </xf>
    <xf numFmtId="0" fontId="68" fillId="30" borderId="4" xfId="0" applyFont="1" applyFill="1" applyBorder="1" applyAlignment="1">
      <alignment horizontal="center" vertical="center" wrapText="1"/>
    </xf>
    <xf numFmtId="0" fontId="68" fillId="31" borderId="4" xfId="0" applyFont="1" applyFill="1" applyBorder="1" applyAlignment="1">
      <alignment horizontal="center" vertical="center" wrapText="1"/>
    </xf>
    <xf numFmtId="0" fontId="68" fillId="19" borderId="4" xfId="0" applyFont="1" applyFill="1" applyBorder="1" applyAlignment="1">
      <alignment horizontal="center" vertical="center" wrapText="1"/>
    </xf>
    <xf numFmtId="0" fontId="68" fillId="33" borderId="4" xfId="0" applyFont="1" applyFill="1" applyBorder="1" applyAlignment="1">
      <alignment horizontal="center" vertical="center" wrapText="1"/>
    </xf>
    <xf numFmtId="0" fontId="67" fillId="34" borderId="4" xfId="0" applyFont="1" applyFill="1" applyBorder="1" applyAlignment="1">
      <alignment horizontal="center" vertical="center" wrapText="1"/>
    </xf>
    <xf numFmtId="0" fontId="67" fillId="35" borderId="4" xfId="0" applyFont="1" applyFill="1" applyBorder="1" applyAlignment="1">
      <alignment horizontal="center" vertical="center" wrapText="1"/>
    </xf>
    <xf numFmtId="0" fontId="67" fillId="36" borderId="4" xfId="0" applyFont="1" applyFill="1" applyBorder="1" applyAlignment="1">
      <alignment horizontal="center" vertical="center" wrapText="1"/>
    </xf>
    <xf numFmtId="0" fontId="67" fillId="37" borderId="4" xfId="0" applyFont="1" applyFill="1" applyBorder="1" applyAlignment="1">
      <alignment horizontal="center" vertical="center" wrapText="1"/>
    </xf>
    <xf numFmtId="0" fontId="67" fillId="30" borderId="4" xfId="0" applyFont="1" applyFill="1" applyBorder="1" applyAlignment="1">
      <alignment horizontal="center" vertical="center" wrapText="1"/>
    </xf>
    <xf numFmtId="0" fontId="67" fillId="39" borderId="10" xfId="0" applyFont="1" applyFill="1" applyBorder="1" applyAlignment="1">
      <alignment horizontal="center" vertical="center" wrapText="1"/>
    </xf>
    <xf numFmtId="0" fontId="72" fillId="41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42" borderId="4" xfId="0" applyFont="1" applyFill="1" applyBorder="1" applyAlignment="1">
      <alignment horizontal="center" vertical="center" wrapText="1"/>
    </xf>
    <xf numFmtId="0" fontId="68" fillId="20" borderId="4" xfId="0" applyFont="1" applyFill="1" applyBorder="1" applyAlignment="1">
      <alignment horizontal="center" vertical="center" wrapText="1"/>
    </xf>
    <xf numFmtId="0" fontId="68" fillId="10" borderId="4" xfId="0" applyFont="1" applyFill="1" applyBorder="1" applyAlignment="1">
      <alignment horizontal="center" vertical="center" wrapText="1"/>
    </xf>
    <xf numFmtId="0" fontId="68" fillId="36" borderId="4" xfId="0" applyFont="1" applyFill="1" applyBorder="1" applyAlignment="1">
      <alignment horizontal="center" vertical="center" wrapText="1"/>
    </xf>
    <xf numFmtId="0" fontId="68" fillId="32" borderId="4" xfId="0" applyFont="1" applyFill="1" applyBorder="1" applyAlignment="1">
      <alignment horizontal="center" vertical="center" wrapText="1"/>
    </xf>
    <xf numFmtId="0" fontId="67" fillId="32" borderId="4" xfId="0" applyFont="1" applyFill="1" applyBorder="1" applyAlignment="1">
      <alignment horizontal="center" vertical="center" wrapText="1"/>
    </xf>
    <xf numFmtId="0" fontId="67" fillId="25" borderId="4" xfId="0" applyFont="1" applyFill="1" applyBorder="1" applyAlignment="1">
      <alignment horizontal="center" vertical="center" wrapText="1"/>
    </xf>
    <xf numFmtId="0" fontId="67" fillId="38" borderId="4" xfId="0" applyFont="1" applyFill="1" applyBorder="1" applyAlignment="1">
      <alignment horizontal="center" vertical="center" wrapText="1"/>
    </xf>
    <xf numFmtId="0" fontId="67" fillId="39" borderId="4" xfId="0" applyFont="1" applyFill="1" applyBorder="1" applyAlignment="1">
      <alignment horizontal="center" vertical="center" wrapText="1"/>
    </xf>
    <xf numFmtId="0" fontId="67" fillId="40" borderId="4" xfId="0" applyFont="1" applyFill="1" applyBorder="1" applyAlignment="1">
      <alignment horizontal="center" vertical="center" wrapText="1"/>
    </xf>
    <xf numFmtId="0" fontId="5" fillId="41" borderId="4" xfId="0" applyFont="1" applyFill="1" applyBorder="1" applyAlignment="1">
      <alignment horizontal="center" vertical="center" wrapText="1"/>
    </xf>
    <xf numFmtId="0" fontId="5" fillId="41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 wrapText="1"/>
    </xf>
    <xf numFmtId="0" fontId="70" fillId="15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42" borderId="4" xfId="0" applyFont="1" applyFill="1" applyBorder="1" applyAlignment="1">
      <alignment horizontal="center" vertical="center" wrapText="1" shrinkToFit="1"/>
    </xf>
    <xf numFmtId="0" fontId="5" fillId="42" borderId="4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67" fillId="15" borderId="4" xfId="0" applyFont="1" applyFill="1" applyBorder="1" applyAlignment="1">
      <alignment horizontal="left" wrapText="1"/>
    </xf>
    <xf numFmtId="2" fontId="67" fillId="15" borderId="4" xfId="0" applyNumberFormat="1" applyFont="1" applyFill="1" applyBorder="1" applyAlignment="1">
      <alignment horizontal="center" wrapText="1"/>
    </xf>
    <xf numFmtId="2" fontId="67" fillId="43" borderId="4" xfId="0" applyNumberFormat="1" applyFont="1" applyFill="1" applyBorder="1" applyAlignment="1">
      <alignment horizontal="center" wrapText="1"/>
    </xf>
    <xf numFmtId="2" fontId="67" fillId="44" borderId="4" xfId="0" applyNumberFormat="1" applyFont="1" applyFill="1" applyBorder="1" applyAlignment="1">
      <alignment horizontal="center" wrapText="1"/>
    </xf>
    <xf numFmtId="2" fontId="67" fillId="45" borderId="4" xfId="0" applyNumberFormat="1" applyFont="1" applyFill="1" applyBorder="1" applyAlignment="1">
      <alignment horizontal="center" wrapText="1"/>
    </xf>
    <xf numFmtId="2" fontId="67" fillId="45" borderId="4" xfId="0" applyNumberFormat="1" applyFont="1" applyFill="1" applyBorder="1" applyAlignment="1">
      <alignment horizontal="center"/>
    </xf>
    <xf numFmtId="2" fontId="67" fillId="44" borderId="4" xfId="0" applyNumberFormat="1" applyFont="1" applyFill="1" applyBorder="1"/>
    <xf numFmtId="2" fontId="67" fillId="0" borderId="4" xfId="0" applyNumberFormat="1" applyFont="1" applyBorder="1" applyAlignment="1">
      <alignment horizontal="center" wrapText="1"/>
    </xf>
    <xf numFmtId="0" fontId="67" fillId="0" borderId="4" xfId="0" applyFont="1" applyBorder="1" applyAlignment="1">
      <alignment horizontal="center" wrapText="1"/>
    </xf>
    <xf numFmtId="1" fontId="5" fillId="41" borderId="4" xfId="0" applyNumberFormat="1" applyFont="1" applyFill="1" applyBorder="1" applyAlignment="1">
      <alignment horizontal="center" vertical="center"/>
    </xf>
    <xf numFmtId="166" fontId="5" fillId="41" borderId="4" xfId="0" applyNumberFormat="1" applyFont="1" applyFill="1" applyBorder="1" applyAlignment="1">
      <alignment vertical="center"/>
    </xf>
    <xf numFmtId="2" fontId="5" fillId="41" borderId="4" xfId="0" applyNumberFormat="1" applyFont="1" applyFill="1" applyBorder="1" applyAlignment="1">
      <alignment vertical="center"/>
    </xf>
    <xf numFmtId="0" fontId="5" fillId="0" borderId="4" xfId="0" applyFont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166" fontId="0" fillId="0" borderId="4" xfId="0" applyNumberFormat="1" applyBorder="1"/>
    <xf numFmtId="2" fontId="5" fillId="15" borderId="4" xfId="0" applyNumberFormat="1" applyFont="1" applyFill="1" applyBorder="1"/>
    <xf numFmtId="2" fontId="5" fillId="42" borderId="4" xfId="0" applyNumberFormat="1" applyFont="1" applyFill="1" applyBorder="1"/>
    <xf numFmtId="166" fontId="5" fillId="42" borderId="4" xfId="0" applyNumberFormat="1" applyFont="1" applyFill="1" applyBorder="1"/>
    <xf numFmtId="0" fontId="5" fillId="42" borderId="4" xfId="0" applyFont="1" applyFill="1" applyBorder="1"/>
    <xf numFmtId="0" fontId="67" fillId="15" borderId="1" xfId="0" applyFont="1" applyFill="1" applyBorder="1" applyAlignment="1">
      <alignment horizontal="left" wrapText="1"/>
    </xf>
    <xf numFmtId="0" fontId="67" fillId="18" borderId="4" xfId="0" applyFont="1" applyFill="1" applyBorder="1" applyAlignment="1">
      <alignment wrapText="1"/>
    </xf>
    <xf numFmtId="0" fontId="67" fillId="18" borderId="4" xfId="0" applyFont="1" applyFill="1" applyBorder="1" applyAlignment="1">
      <alignment horizontal="center" wrapText="1"/>
    </xf>
    <xf numFmtId="1" fontId="67" fillId="18" borderId="4" xfId="0" applyNumberFormat="1" applyFont="1" applyFill="1" applyBorder="1" applyAlignment="1">
      <alignment horizontal="center" wrapText="1"/>
    </xf>
    <xf numFmtId="165" fontId="67" fillId="18" borderId="4" xfId="0" applyNumberFormat="1" applyFont="1" applyFill="1" applyBorder="1"/>
    <xf numFmtId="1" fontId="67" fillId="18" borderId="4" xfId="0" applyNumberFormat="1" applyFont="1" applyFill="1" applyBorder="1"/>
    <xf numFmtId="165" fontId="67" fillId="18" borderId="4" xfId="6" applyNumberFormat="1" applyFont="1" applyFill="1" applyBorder="1" applyAlignment="1">
      <alignment wrapText="1"/>
    </xf>
    <xf numFmtId="0" fontId="67" fillId="18" borderId="4" xfId="0" applyFont="1" applyFill="1" applyBorder="1"/>
    <xf numFmtId="2" fontId="67" fillId="18" borderId="4" xfId="0" applyNumberFormat="1" applyFont="1" applyFill="1" applyBorder="1"/>
    <xf numFmtId="1" fontId="67" fillId="18" borderId="4" xfId="0" applyNumberFormat="1" applyFont="1" applyFill="1" applyBorder="1" applyAlignment="1">
      <alignment horizontal="right" wrapText="1"/>
    </xf>
    <xf numFmtId="165" fontId="67" fillId="18" borderId="4" xfId="0" applyNumberFormat="1" applyFont="1" applyFill="1" applyBorder="1" applyAlignment="1">
      <alignment horizontal="right" wrapText="1"/>
    </xf>
    <xf numFmtId="165" fontId="67" fillId="18" borderId="4" xfId="0" applyNumberFormat="1" applyFont="1" applyFill="1" applyBorder="1" applyAlignment="1">
      <alignment horizontal="center"/>
    </xf>
    <xf numFmtId="0" fontId="5" fillId="41" borderId="4" xfId="0" applyFont="1" applyFill="1" applyBorder="1" applyAlignment="1">
      <alignment vertical="center"/>
    </xf>
    <xf numFmtId="166" fontId="5" fillId="0" borderId="4" xfId="0" applyNumberFormat="1" applyFont="1" applyBorder="1"/>
    <xf numFmtId="0" fontId="5" fillId="0" borderId="4" xfId="0" applyFont="1" applyBorder="1"/>
    <xf numFmtId="166" fontId="0" fillId="0" borderId="0" xfId="0" applyNumberFormat="1"/>
    <xf numFmtId="0" fontId="73" fillId="0" borderId="0" xfId="0" applyFont="1"/>
    <xf numFmtId="0" fontId="0" fillId="38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38" borderId="0" xfId="0" applyFill="1"/>
    <xf numFmtId="0" fontId="74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38" borderId="14" xfId="0" applyFont="1" applyFill="1" applyBorder="1" applyAlignment="1">
      <alignment horizontal="center" vertical="center"/>
    </xf>
    <xf numFmtId="0" fontId="73" fillId="38" borderId="0" xfId="0" applyFont="1" applyFill="1" applyAlignment="1">
      <alignment horizontal="center" vertical="center"/>
    </xf>
    <xf numFmtId="0" fontId="73" fillId="17" borderId="0" xfId="0" applyFont="1" applyFill="1" applyAlignment="1">
      <alignment horizontal="center" vertical="center"/>
    </xf>
    <xf numFmtId="0" fontId="73" fillId="17" borderId="15" xfId="0" applyFont="1" applyFill="1" applyBorder="1" applyAlignment="1">
      <alignment horizontal="center" vertical="center"/>
    </xf>
    <xf numFmtId="0" fontId="75" fillId="3" borderId="4" xfId="0" applyFont="1" applyFill="1" applyBorder="1" applyAlignment="1">
      <alignment horizontal="center" vertical="center" wrapText="1"/>
    </xf>
    <xf numFmtId="0" fontId="0" fillId="38" borderId="14" xfId="0" applyFill="1" applyBorder="1" applyAlignment="1">
      <alignment horizontal="center"/>
    </xf>
    <xf numFmtId="0" fontId="0" fillId="17" borderId="15" xfId="0" applyFill="1" applyBorder="1" applyAlignment="1">
      <alignment horizontal="center"/>
    </xf>
    <xf numFmtId="0" fontId="0" fillId="38" borderId="14" xfId="0" applyFill="1" applyBorder="1"/>
    <xf numFmtId="0" fontId="76" fillId="20" borderId="4" xfId="0" applyFont="1" applyFill="1" applyBorder="1" applyAlignment="1">
      <alignment horizontal="center" vertical="center" wrapText="1"/>
    </xf>
    <xf numFmtId="0" fontId="75" fillId="21" borderId="4" xfId="0" applyFont="1" applyFill="1" applyBorder="1" applyAlignment="1">
      <alignment horizontal="center" vertical="center" wrapText="1"/>
    </xf>
    <xf numFmtId="0" fontId="75" fillId="22" borderId="4" xfId="0" applyFont="1" applyFill="1" applyBorder="1" applyAlignment="1">
      <alignment horizontal="center" vertical="center" wrapText="1"/>
    </xf>
    <xf numFmtId="0" fontId="75" fillId="23" borderId="4" xfId="0" applyFont="1" applyFill="1" applyBorder="1" applyAlignment="1">
      <alignment horizontal="center" vertical="center" wrapText="1"/>
    </xf>
    <xf numFmtId="0" fontId="75" fillId="24" borderId="4" xfId="0" applyFont="1" applyFill="1" applyBorder="1" applyAlignment="1">
      <alignment horizontal="center" vertical="center" wrapText="1"/>
    </xf>
    <xf numFmtId="0" fontId="75" fillId="25" borderId="4" xfId="0" applyFont="1" applyFill="1" applyBorder="1" applyAlignment="1">
      <alignment horizontal="center" vertical="center" wrapText="1"/>
    </xf>
    <xf numFmtId="0" fontId="75" fillId="26" borderId="4" xfId="0" applyFont="1" applyFill="1" applyBorder="1" applyAlignment="1">
      <alignment horizontal="center" vertical="center" wrapText="1"/>
    </xf>
    <xf numFmtId="0" fontId="75" fillId="27" borderId="4" xfId="0" applyFont="1" applyFill="1" applyBorder="1" applyAlignment="1">
      <alignment horizontal="center" vertical="center" wrapText="1"/>
    </xf>
    <xf numFmtId="0" fontId="75" fillId="28" borderId="4" xfId="0" applyFont="1" applyFill="1" applyBorder="1" applyAlignment="1">
      <alignment horizontal="center" vertical="center" wrapText="1"/>
    </xf>
    <xf numFmtId="0" fontId="75" fillId="46" borderId="4" xfId="0" applyFont="1" applyFill="1" applyBorder="1" applyAlignment="1">
      <alignment horizontal="center" vertical="center" wrapText="1"/>
    </xf>
    <xf numFmtId="0" fontId="75" fillId="19" borderId="4" xfId="0" applyFont="1" applyFill="1" applyBorder="1" applyAlignment="1">
      <alignment horizontal="center" vertical="center" wrapText="1"/>
    </xf>
    <xf numFmtId="0" fontId="75" fillId="47" borderId="4" xfId="0" applyFont="1" applyFill="1" applyBorder="1" applyAlignment="1">
      <alignment horizontal="center" vertical="center" wrapText="1"/>
    </xf>
    <xf numFmtId="0" fontId="75" fillId="11" borderId="4" xfId="0" applyFont="1" applyFill="1" applyBorder="1" applyAlignment="1">
      <alignment horizontal="center" vertical="center" wrapText="1"/>
    </xf>
    <xf numFmtId="0" fontId="75" fillId="44" borderId="4" xfId="0" applyFont="1" applyFill="1" applyBorder="1" applyAlignment="1">
      <alignment horizontal="center" vertical="center" wrapText="1"/>
    </xf>
    <xf numFmtId="0" fontId="75" fillId="42" borderId="4" xfId="0" applyFont="1" applyFill="1" applyBorder="1" applyAlignment="1">
      <alignment horizontal="center" vertical="center" wrapText="1"/>
    </xf>
    <xf numFmtId="0" fontId="75" fillId="41" borderId="4" xfId="0" applyFont="1" applyFill="1" applyBorder="1" applyAlignment="1">
      <alignment horizontal="center" vertical="center" wrapText="1"/>
    </xf>
    <xf numFmtId="2" fontId="75" fillId="32" borderId="4" xfId="0" applyNumberFormat="1" applyFont="1" applyFill="1" applyBorder="1" applyAlignment="1">
      <alignment horizontal="center" vertical="center" wrapText="1"/>
    </xf>
    <xf numFmtId="0" fontId="75" fillId="36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73" fillId="0" borderId="0" xfId="0" applyFont="1" applyAlignment="1">
      <alignment vertical="center"/>
    </xf>
    <xf numFmtId="2" fontId="71" fillId="15" borderId="4" xfId="0" applyNumberFormat="1" applyFont="1" applyFill="1" applyBorder="1" applyAlignment="1">
      <alignment horizontal="center" wrapText="1"/>
    </xf>
    <xf numFmtId="0" fontId="74" fillId="0" borderId="0" xfId="0" applyFont="1"/>
    <xf numFmtId="0" fontId="74" fillId="0" borderId="0" xfId="0" applyFont="1" applyAlignment="1">
      <alignment wrapText="1"/>
    </xf>
    <xf numFmtId="0" fontId="74" fillId="0" borderId="0" xfId="0" applyFont="1" applyAlignment="1">
      <alignment vertical="center"/>
    </xf>
    <xf numFmtId="0" fontId="74" fillId="0" borderId="0" xfId="0" applyFont="1" applyAlignment="1">
      <alignment horizontal="center"/>
    </xf>
    <xf numFmtId="0" fontId="64" fillId="48" borderId="4" xfId="0" applyFont="1" applyFill="1" applyBorder="1" applyAlignment="1">
      <alignment horizontal="center" vertical="center" wrapText="1"/>
    </xf>
    <xf numFmtId="0" fontId="64" fillId="49" borderId="4" xfId="0" applyFont="1" applyFill="1" applyBorder="1" applyAlignment="1">
      <alignment horizontal="center" vertical="center" wrapText="1"/>
    </xf>
    <xf numFmtId="0" fontId="64" fillId="50" borderId="4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wrapText="1"/>
    </xf>
    <xf numFmtId="0" fontId="64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wrapText="1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center"/>
    </xf>
    <xf numFmtId="0" fontId="64" fillId="53" borderId="4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wrapText="1"/>
    </xf>
    <xf numFmtId="0" fontId="64" fillId="54" borderId="4" xfId="0" applyFont="1" applyFill="1" applyBorder="1" applyAlignment="1">
      <alignment horizontal="center" wrapText="1"/>
    </xf>
    <xf numFmtId="0" fontId="64" fillId="54" borderId="4" xfId="0" applyFont="1" applyFill="1" applyBorder="1" applyAlignment="1">
      <alignment horizontal="center"/>
    </xf>
    <xf numFmtId="0" fontId="64" fillId="5" borderId="10" xfId="0" applyFont="1" applyFill="1" applyBorder="1" applyAlignment="1">
      <alignment horizontal="center"/>
    </xf>
    <xf numFmtId="0" fontId="64" fillId="5" borderId="4" xfId="0" applyFont="1" applyFill="1" applyBorder="1" applyAlignment="1">
      <alignment horizontal="center"/>
    </xf>
    <xf numFmtId="0" fontId="64" fillId="55" borderId="4" xfId="0" applyFont="1" applyFill="1" applyBorder="1" applyAlignment="1">
      <alignment horizontal="center"/>
    </xf>
    <xf numFmtId="0" fontId="64" fillId="55" borderId="4" xfId="0" applyFont="1" applyFill="1" applyBorder="1" applyAlignment="1">
      <alignment horizontal="center" vertical="center"/>
    </xf>
    <xf numFmtId="0" fontId="64" fillId="56" borderId="4" xfId="0" applyFont="1" applyFill="1" applyBorder="1" applyAlignment="1">
      <alignment horizontal="center"/>
    </xf>
    <xf numFmtId="0" fontId="64" fillId="57" borderId="4" xfId="0" applyFont="1" applyFill="1" applyBorder="1" applyAlignment="1">
      <alignment horizontal="center"/>
    </xf>
    <xf numFmtId="0" fontId="64" fillId="58" borderId="4" xfId="0" applyFont="1" applyFill="1" applyBorder="1" applyAlignment="1">
      <alignment horizontal="center"/>
    </xf>
    <xf numFmtId="0" fontId="64" fillId="59" borderId="4" xfId="0" applyFont="1" applyFill="1" applyBorder="1" applyAlignment="1">
      <alignment horizontal="center"/>
    </xf>
    <xf numFmtId="0" fontId="64" fillId="60" borderId="4" xfId="0" applyFont="1" applyFill="1" applyBorder="1" applyAlignment="1">
      <alignment horizontal="center"/>
    </xf>
    <xf numFmtId="0" fontId="74" fillId="61" borderId="0" xfId="0" applyFont="1" applyFill="1"/>
    <xf numFmtId="0" fontId="68" fillId="62" borderId="5" xfId="0" applyFont="1" applyFill="1" applyBorder="1" applyAlignment="1">
      <alignment horizontal="center" vertical="center" wrapText="1"/>
    </xf>
    <xf numFmtId="0" fontId="73" fillId="62" borderId="6" xfId="0" applyFont="1" applyFill="1" applyBorder="1" applyAlignment="1">
      <alignment horizontal="left" vertical="top" wrapText="1"/>
    </xf>
    <xf numFmtId="14" fontId="67" fillId="0" borderId="4" xfId="0" applyNumberFormat="1" applyFont="1" applyBorder="1" applyAlignment="1">
      <alignment horizontal="center" vertical="center" wrapText="1"/>
    </xf>
    <xf numFmtId="1" fontId="74" fillId="63" borderId="11" xfId="0" applyNumberFormat="1" applyFont="1" applyFill="1" applyBorder="1" applyAlignment="1">
      <alignment horizontal="center" vertical="center" wrapText="1"/>
    </xf>
    <xf numFmtId="14" fontId="64" fillId="15" borderId="4" xfId="0" applyNumberFormat="1" applyFont="1" applyFill="1" applyBorder="1" applyAlignment="1">
      <alignment horizontal="center" vertical="center" wrapText="1"/>
    </xf>
    <xf numFmtId="0" fontId="64" fillId="15" borderId="4" xfId="0" applyFont="1" applyFill="1" applyBorder="1" applyAlignment="1">
      <alignment horizontal="center" vertical="center" wrapText="1"/>
    </xf>
    <xf numFmtId="1" fontId="64" fillId="15" borderId="4" xfId="0" applyNumberFormat="1" applyFont="1" applyFill="1" applyBorder="1" applyAlignment="1">
      <alignment horizontal="center" vertical="center" wrapText="1"/>
    </xf>
    <xf numFmtId="0" fontId="68" fillId="62" borderId="4" xfId="0" applyFont="1" applyFill="1" applyBorder="1" applyAlignment="1">
      <alignment horizontal="center" vertical="center" wrapText="1"/>
    </xf>
    <xf numFmtId="0" fontId="73" fillId="62" borderId="7" xfId="0" applyFont="1" applyFill="1" applyBorder="1" applyAlignment="1">
      <alignment horizontal="left" vertical="top" wrapText="1"/>
    </xf>
    <xf numFmtId="1" fontId="64" fillId="15" borderId="5" xfId="0" applyNumberFormat="1" applyFont="1" applyFill="1" applyBorder="1" applyAlignment="1">
      <alignment horizontal="center" vertical="center" wrapText="1"/>
    </xf>
    <xf numFmtId="0" fontId="73" fillId="64" borderId="7" xfId="0" applyFont="1" applyFill="1" applyBorder="1" applyAlignment="1">
      <alignment horizontal="left" vertical="top" wrapText="1"/>
    </xf>
    <xf numFmtId="1" fontId="74" fillId="63" borderId="10" xfId="0" applyNumberFormat="1" applyFont="1" applyFill="1" applyBorder="1" applyAlignment="1">
      <alignment horizontal="center" vertical="center" wrapText="1"/>
    </xf>
    <xf numFmtId="14" fontId="64" fillId="65" borderId="4" xfId="0" applyNumberFormat="1" applyFont="1" applyFill="1" applyBorder="1" applyAlignment="1">
      <alignment horizontal="center" vertical="center" wrapText="1"/>
    </xf>
    <xf numFmtId="0" fontId="73" fillId="66" borderId="0" xfId="0" applyFont="1" applyFill="1" applyAlignment="1">
      <alignment vertical="top" wrapText="1"/>
    </xf>
    <xf numFmtId="0" fontId="73" fillId="67" borderId="7" xfId="0" applyFont="1" applyFill="1" applyBorder="1" applyAlignment="1">
      <alignment horizontal="left" vertical="top" wrapText="1"/>
    </xf>
    <xf numFmtId="0" fontId="3" fillId="0" borderId="0" xfId="4" applyFont="1" applyAlignment="1">
      <alignment horizontal="center" vertical="center" wrapText="1"/>
    </xf>
    <xf numFmtId="0" fontId="68" fillId="68" borderId="5" xfId="0" applyFont="1" applyFill="1" applyBorder="1" applyAlignment="1">
      <alignment horizontal="center" vertical="center" wrapText="1"/>
    </xf>
    <xf numFmtId="0" fontId="73" fillId="69" borderId="7" xfId="0" applyFont="1" applyFill="1" applyBorder="1" applyAlignment="1">
      <alignment horizontal="left" vertical="top" wrapText="1"/>
    </xf>
    <xf numFmtId="14" fontId="64" fillId="49" borderId="4" xfId="0" applyNumberFormat="1" applyFont="1" applyFill="1" applyBorder="1" applyAlignment="1">
      <alignment horizontal="center" vertical="center" wrapText="1"/>
    </xf>
    <xf numFmtId="0" fontId="68" fillId="68" borderId="4" xfId="0" applyFont="1" applyFill="1" applyBorder="1" applyAlignment="1">
      <alignment horizontal="center" vertical="center" wrapText="1"/>
    </xf>
    <xf numFmtId="0" fontId="74" fillId="15" borderId="0" xfId="0" applyFont="1" applyFill="1"/>
    <xf numFmtId="0" fontId="73" fillId="68" borderId="7" xfId="0" applyFont="1" applyFill="1" applyBorder="1" applyAlignment="1">
      <alignment horizontal="left" vertical="top" wrapText="1"/>
    </xf>
    <xf numFmtId="0" fontId="73" fillId="70" borderId="7" xfId="0" applyFont="1" applyFill="1" applyBorder="1" applyAlignment="1">
      <alignment horizontal="left" vertical="top" wrapText="1"/>
    </xf>
    <xf numFmtId="1" fontId="78" fillId="15" borderId="4" xfId="0" applyNumberFormat="1" applyFont="1" applyFill="1" applyBorder="1" applyAlignment="1">
      <alignment horizontal="center" vertical="center" wrapText="1"/>
    </xf>
    <xf numFmtId="14" fontId="64" fillId="15" borderId="4" xfId="0" applyNumberFormat="1" applyFont="1" applyFill="1" applyBorder="1" applyAlignment="1">
      <alignment horizontal="center"/>
    </xf>
    <xf numFmtId="14" fontId="64" fillId="15" borderId="4" xfId="0" applyNumberFormat="1" applyFont="1" applyFill="1" applyBorder="1"/>
    <xf numFmtId="14" fontId="74" fillId="0" borderId="5" xfId="0" applyNumberFormat="1" applyFont="1" applyBorder="1" applyAlignment="1">
      <alignment horizontal="center" wrapText="1"/>
    </xf>
    <xf numFmtId="1" fontId="74" fillId="0" borderId="4" xfId="0" applyNumberFormat="1" applyFont="1" applyBorder="1" applyAlignment="1">
      <alignment horizontal="center" vertical="center" wrapText="1"/>
    </xf>
    <xf numFmtId="14" fontId="64" fillId="0" borderId="4" xfId="0" applyNumberFormat="1" applyFont="1" applyBorder="1" applyAlignment="1">
      <alignment horizontal="center" vertical="center" wrapText="1"/>
    </xf>
    <xf numFmtId="1" fontId="64" fillId="50" borderId="4" xfId="0" applyNumberFormat="1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left"/>
    </xf>
    <xf numFmtId="0" fontId="67" fillId="0" borderId="0" xfId="0" applyFont="1" applyAlignment="1">
      <alignment wrapText="1"/>
    </xf>
    <xf numFmtId="0" fontId="72" fillId="51" borderId="2" xfId="0" applyFont="1" applyFill="1" applyBorder="1" applyAlignment="1">
      <alignment horizontal="center" vertical="center" wrapText="1"/>
    </xf>
    <xf numFmtId="0" fontId="72" fillId="51" borderId="1" xfId="0" applyFont="1" applyFill="1" applyBorder="1" applyAlignment="1">
      <alignment horizontal="center" vertical="center" wrapText="1"/>
    </xf>
    <xf numFmtId="0" fontId="72" fillId="51" borderId="13" xfId="0" applyFont="1" applyFill="1" applyBorder="1" applyAlignment="1">
      <alignment horizontal="center" vertical="center" wrapText="1"/>
    </xf>
    <xf numFmtId="0" fontId="72" fillId="51" borderId="1" xfId="0" applyFont="1" applyFill="1" applyBorder="1" applyAlignment="1">
      <alignment horizontal="left" vertical="center" wrapText="1"/>
    </xf>
    <xf numFmtId="0" fontId="72" fillId="51" borderId="4" xfId="0" applyFont="1" applyFill="1" applyBorder="1" applyAlignment="1">
      <alignment horizontal="center" vertical="center" wrapText="1"/>
    </xf>
    <xf numFmtId="0" fontId="67" fillId="73" borderId="4" xfId="0" applyFont="1" applyFill="1" applyBorder="1" applyAlignment="1">
      <alignment horizontal="center" vertical="center" wrapText="1"/>
    </xf>
    <xf numFmtId="0" fontId="67" fillId="74" borderId="4" xfId="0" applyFont="1" applyFill="1" applyBorder="1" applyAlignment="1">
      <alignment horizontal="left" vertical="center" wrapText="1"/>
    </xf>
    <xf numFmtId="0" fontId="67" fillId="73" borderId="10" xfId="0" applyFont="1" applyFill="1" applyBorder="1" applyAlignment="1">
      <alignment horizontal="center" vertical="center" wrapText="1"/>
    </xf>
    <xf numFmtId="0" fontId="1" fillId="73" borderId="4" xfId="3" applyFont="1" applyFill="1" applyBorder="1" applyAlignment="1">
      <alignment horizontal="center" vertical="center" wrapText="1"/>
    </xf>
    <xf numFmtId="0" fontId="67" fillId="75" borderId="4" xfId="0" applyFont="1" applyFill="1" applyBorder="1" applyAlignment="1">
      <alignment horizontal="center" vertical="top" wrapText="1"/>
    </xf>
    <xf numFmtId="0" fontId="79" fillId="75" borderId="4" xfId="3" applyFont="1" applyFill="1" applyBorder="1" applyAlignment="1">
      <alignment horizontal="center" vertical="top" wrapText="1"/>
    </xf>
    <xf numFmtId="0" fontId="67" fillId="43" borderId="4" xfId="0" applyFont="1" applyFill="1" applyBorder="1" applyAlignment="1">
      <alignment horizontal="left" vertical="center" wrapText="1"/>
    </xf>
    <xf numFmtId="0" fontId="67" fillId="76" borderId="4" xfId="0" applyFont="1" applyFill="1" applyBorder="1" applyAlignment="1">
      <alignment horizontal="center" vertical="center" wrapText="1"/>
    </xf>
    <xf numFmtId="0" fontId="67" fillId="76" borderId="10" xfId="0" applyFont="1" applyFill="1" applyBorder="1" applyAlignment="1">
      <alignment horizontal="center" vertical="center" wrapText="1"/>
    </xf>
    <xf numFmtId="0" fontId="1" fillId="76" borderId="10" xfId="3" applyFont="1" applyFill="1" applyBorder="1" applyAlignment="1">
      <alignment horizontal="center" vertical="center" wrapText="1"/>
    </xf>
    <xf numFmtId="0" fontId="67" fillId="77" borderId="4" xfId="0" applyFont="1" applyFill="1" applyBorder="1" applyAlignment="1">
      <alignment horizontal="center" vertical="center" wrapText="1"/>
    </xf>
    <xf numFmtId="0" fontId="67" fillId="19" borderId="4" xfId="0" applyFont="1" applyFill="1" applyBorder="1" applyAlignment="1">
      <alignment horizontal="left" vertical="center" wrapText="1"/>
    </xf>
    <xf numFmtId="0" fontId="79" fillId="77" borderId="4" xfId="3" applyFont="1" applyFill="1" applyBorder="1" applyAlignment="1">
      <alignment horizontal="center" vertical="center"/>
    </xf>
    <xf numFmtId="0" fontId="67" fillId="77" borderId="10" xfId="0" applyFont="1" applyFill="1" applyBorder="1" applyAlignment="1">
      <alignment horizontal="center" vertical="center" wrapText="1"/>
    </xf>
    <xf numFmtId="0" fontId="67" fillId="78" borderId="4" xfId="0" applyFont="1" applyFill="1" applyBorder="1" applyAlignment="1">
      <alignment horizontal="center" vertical="top" wrapText="1"/>
    </xf>
    <xf numFmtId="0" fontId="67" fillId="79" borderId="4" xfId="0" applyFont="1" applyFill="1" applyBorder="1" applyAlignment="1">
      <alignment horizontal="center" vertical="center" wrapText="1"/>
    </xf>
    <xf numFmtId="0" fontId="67" fillId="80" borderId="4" xfId="0" applyFont="1" applyFill="1" applyBorder="1" applyAlignment="1">
      <alignment horizontal="left" vertical="center" wrapText="1"/>
    </xf>
    <xf numFmtId="0" fontId="79" fillId="79" borderId="4" xfId="3" applyFont="1" applyFill="1" applyBorder="1" applyAlignment="1">
      <alignment horizontal="left" vertical="center" wrapText="1"/>
    </xf>
    <xf numFmtId="0" fontId="67" fillId="79" borderId="10" xfId="0" applyFont="1" applyFill="1" applyBorder="1" applyAlignment="1">
      <alignment horizontal="center" vertical="center" wrapText="1"/>
    </xf>
    <xf numFmtId="0" fontId="67" fillId="81" borderId="4" xfId="0" applyFont="1" applyFill="1" applyBorder="1" applyAlignment="1">
      <alignment horizontal="center" vertical="center" wrapText="1"/>
    </xf>
    <xf numFmtId="0" fontId="67" fillId="82" borderId="4" xfId="0" applyFont="1" applyFill="1" applyBorder="1" applyAlignment="1">
      <alignment horizontal="left" vertical="center" wrapText="1"/>
    </xf>
    <xf numFmtId="0" fontId="1" fillId="81" borderId="4" xfId="3" applyFont="1" applyFill="1" applyBorder="1" applyAlignment="1">
      <alignment horizontal="center" vertical="center"/>
    </xf>
    <xf numFmtId="0" fontId="67" fillId="81" borderId="10" xfId="0" applyFont="1" applyFill="1" applyBorder="1" applyAlignment="1">
      <alignment horizontal="center" vertical="center" wrapText="1"/>
    </xf>
    <xf numFmtId="0" fontId="67" fillId="83" borderId="4" xfId="0" applyFont="1" applyFill="1" applyBorder="1" applyAlignment="1">
      <alignment horizontal="center" vertical="center" wrapText="1"/>
    </xf>
    <xf numFmtId="0" fontId="67" fillId="84" borderId="4" xfId="0" applyFont="1" applyFill="1" applyBorder="1" applyAlignment="1">
      <alignment horizontal="left" vertical="center" wrapText="1"/>
    </xf>
    <xf numFmtId="0" fontId="1" fillId="83" borderId="4" xfId="3" applyFont="1" applyFill="1" applyBorder="1" applyAlignment="1">
      <alignment horizontal="center" vertical="center" wrapText="1"/>
    </xf>
    <xf numFmtId="0" fontId="1" fillId="83" borderId="4" xfId="3" applyFont="1" applyFill="1" applyBorder="1" applyAlignment="1">
      <alignment horizontal="center" vertical="center"/>
    </xf>
    <xf numFmtId="0" fontId="67" fillId="83" borderId="10" xfId="0" applyFont="1" applyFill="1" applyBorder="1" applyAlignment="1">
      <alignment horizontal="center" vertical="center" wrapText="1"/>
    </xf>
    <xf numFmtId="0" fontId="67" fillId="85" borderId="4" xfId="0" applyFont="1" applyFill="1" applyBorder="1" applyAlignment="1">
      <alignment horizontal="center" vertical="center" wrapText="1"/>
    </xf>
    <xf numFmtId="0" fontId="67" fillId="86" borderId="4" xfId="0" applyFont="1" applyFill="1" applyBorder="1" applyAlignment="1">
      <alignment horizontal="left" vertical="center" wrapText="1"/>
    </xf>
    <xf numFmtId="0" fontId="67" fillId="87" borderId="4" xfId="0" applyFont="1" applyFill="1" applyBorder="1" applyAlignment="1">
      <alignment horizontal="left" vertical="center" wrapText="1"/>
    </xf>
    <xf numFmtId="0" fontId="1" fillId="85" borderId="4" xfId="3" applyFont="1" applyFill="1" applyBorder="1" applyAlignment="1">
      <alignment horizontal="center" vertical="center" wrapText="1"/>
    </xf>
    <xf numFmtId="0" fontId="67" fillId="85" borderId="10" xfId="0" applyFont="1" applyFill="1" applyBorder="1" applyAlignment="1">
      <alignment horizontal="center" vertical="center" wrapText="1"/>
    </xf>
    <xf numFmtId="0" fontId="67" fillId="88" borderId="4" xfId="0" applyFont="1" applyFill="1" applyBorder="1" applyAlignment="1">
      <alignment horizontal="left" vertical="center" wrapText="1"/>
    </xf>
    <xf numFmtId="0" fontId="1" fillId="73" borderId="4" xfId="0" applyFont="1" applyFill="1" applyBorder="1" applyAlignment="1">
      <alignment horizontal="center" vertical="center" wrapText="1"/>
    </xf>
    <xf numFmtId="0" fontId="67" fillId="89" borderId="4" xfId="0" applyFont="1" applyFill="1" applyBorder="1" applyAlignment="1">
      <alignment horizontal="center" vertical="center" wrapText="1"/>
    </xf>
    <xf numFmtId="0" fontId="1" fillId="89" borderId="4" xfId="3" applyFont="1" applyFill="1" applyBorder="1" applyAlignment="1">
      <alignment horizontal="center" vertical="center" wrapText="1"/>
    </xf>
    <xf numFmtId="0" fontId="67" fillId="89" borderId="10" xfId="0" applyFont="1" applyFill="1" applyBorder="1" applyAlignment="1">
      <alignment horizontal="center" vertical="center" wrapText="1"/>
    </xf>
    <xf numFmtId="0" fontId="67" fillId="89" borderId="5" xfId="0" applyFont="1" applyFill="1" applyBorder="1" applyAlignment="1">
      <alignment vertical="center" wrapText="1"/>
    </xf>
    <xf numFmtId="0" fontId="1" fillId="89" borderId="4" xfId="3" applyFont="1" applyFill="1" applyBorder="1" applyAlignment="1">
      <alignment horizontal="center" vertical="center"/>
    </xf>
    <xf numFmtId="0" fontId="67" fillId="91" borderId="4" xfId="0" applyFont="1" applyFill="1" applyBorder="1" applyAlignment="1">
      <alignment horizontal="center" vertical="center" wrapText="1"/>
    </xf>
    <xf numFmtId="0" fontId="67" fillId="92" borderId="4" xfId="0" applyFont="1" applyFill="1" applyBorder="1" applyAlignment="1">
      <alignment horizontal="left" vertical="center" wrapText="1"/>
    </xf>
    <xf numFmtId="0" fontId="80" fillId="91" borderId="4" xfId="3" applyFont="1" applyFill="1" applyBorder="1" applyAlignment="1">
      <alignment horizontal="center" vertical="center"/>
    </xf>
    <xf numFmtId="0" fontId="67" fillId="91" borderId="10" xfId="0" applyFont="1" applyFill="1" applyBorder="1" applyAlignment="1">
      <alignment horizontal="center" vertical="center" wrapText="1"/>
    </xf>
    <xf numFmtId="0" fontId="67" fillId="93" borderId="4" xfId="0" applyFont="1" applyFill="1" applyBorder="1" applyAlignment="1">
      <alignment horizontal="center" vertical="top" wrapText="1"/>
    </xf>
    <xf numFmtId="0" fontId="67" fillId="94" borderId="1" xfId="0" applyFont="1" applyFill="1" applyBorder="1" applyAlignment="1">
      <alignment horizontal="left" vertical="top" wrapText="1"/>
    </xf>
    <xf numFmtId="0" fontId="67" fillId="93" borderId="4" xfId="0" applyFont="1" applyFill="1" applyBorder="1" applyAlignment="1">
      <alignment horizontal="center" vertical="center" wrapText="1"/>
    </xf>
    <xf numFmtId="0" fontId="67" fillId="93" borderId="4" xfId="0" applyFont="1" applyFill="1" applyBorder="1" applyAlignment="1">
      <alignment horizontal="left" vertical="top" wrapText="1"/>
    </xf>
    <xf numFmtId="0" fontId="67" fillId="93" borderId="4" xfId="0" applyFont="1" applyFill="1" applyBorder="1" applyAlignment="1">
      <alignment vertical="top" wrapText="1"/>
    </xf>
    <xf numFmtId="0" fontId="1" fillId="93" borderId="4" xfId="3" applyFont="1" applyFill="1" applyBorder="1" applyAlignment="1">
      <alignment horizontal="center" vertical="center" wrapText="1"/>
    </xf>
    <xf numFmtId="0" fontId="67" fillId="73" borderId="4" xfId="0" applyFont="1" applyFill="1" applyBorder="1" applyAlignment="1">
      <alignment horizontal="center" vertical="top" wrapText="1"/>
    </xf>
    <xf numFmtId="0" fontId="67" fillId="95" borderId="4" xfId="0" applyFont="1" applyFill="1" applyBorder="1" applyAlignment="1">
      <alignment horizontal="left" vertical="top" wrapText="1"/>
    </xf>
    <xf numFmtId="0" fontId="67" fillId="96" borderId="4" xfId="0" applyFont="1" applyFill="1" applyBorder="1" applyAlignment="1">
      <alignment horizontal="left" vertical="top" wrapText="1"/>
    </xf>
    <xf numFmtId="0" fontId="67" fillId="96" borderId="4" xfId="0" applyFont="1" applyFill="1" applyBorder="1" applyAlignment="1">
      <alignment vertical="top" wrapText="1"/>
    </xf>
    <xf numFmtId="0" fontId="79" fillId="96" borderId="4" xfId="3" applyFont="1" applyFill="1" applyBorder="1" applyAlignment="1">
      <alignment horizontal="center" vertical="center" wrapText="1"/>
    </xf>
    <xf numFmtId="0" fontId="67" fillId="96" borderId="10" xfId="0" applyFont="1" applyFill="1" applyBorder="1" applyAlignment="1">
      <alignment horizontal="center" vertical="center" wrapText="1"/>
    </xf>
    <xf numFmtId="0" fontId="67" fillId="97" borderId="1" xfId="0" applyFont="1" applyFill="1" applyBorder="1" applyAlignment="1">
      <alignment horizontal="left" vertical="top" wrapText="1"/>
    </xf>
    <xf numFmtId="0" fontId="67" fillId="96" borderId="1" xfId="0" applyFont="1" applyFill="1" applyBorder="1" applyAlignment="1">
      <alignment horizontal="left" vertical="top" wrapText="1"/>
    </xf>
    <xf numFmtId="0" fontId="67" fillId="96" borderId="1" xfId="0" applyFont="1" applyFill="1" applyBorder="1" applyAlignment="1">
      <alignment vertical="top" wrapText="1"/>
    </xf>
    <xf numFmtId="0" fontId="79" fillId="96" borderId="1" xfId="3" applyFont="1" applyFill="1" applyBorder="1" applyAlignment="1">
      <alignment horizontal="center" vertical="center" wrapText="1"/>
    </xf>
    <xf numFmtId="0" fontId="67" fillId="96" borderId="13" xfId="0" applyFont="1" applyFill="1" applyBorder="1" applyAlignment="1">
      <alignment horizontal="center" vertical="center" wrapText="1"/>
    </xf>
    <xf numFmtId="0" fontId="67" fillId="81" borderId="4" xfId="0" applyFont="1" applyFill="1" applyBorder="1" applyAlignment="1">
      <alignment horizontal="center" vertical="top" wrapText="1"/>
    </xf>
    <xf numFmtId="0" fontId="67" fillId="98" borderId="1" xfId="0" applyFont="1" applyFill="1" applyBorder="1" applyAlignment="1">
      <alignment horizontal="left" vertical="top" wrapText="1"/>
    </xf>
    <xf numFmtId="0" fontId="67" fillId="81" borderId="1" xfId="0" applyFont="1" applyFill="1" applyBorder="1" applyAlignment="1">
      <alignment horizontal="left" vertical="top" wrapText="1"/>
    </xf>
    <xf numFmtId="0" fontId="67" fillId="81" borderId="1" xfId="0" applyFont="1" applyFill="1" applyBorder="1" applyAlignment="1">
      <alignment horizontal="center" vertical="center" wrapText="1"/>
    </xf>
    <xf numFmtId="0" fontId="1" fillId="81" borderId="1" xfId="3" applyFont="1" applyFill="1" applyBorder="1" applyAlignment="1">
      <alignment horizontal="center" vertical="center"/>
    </xf>
    <xf numFmtId="0" fontId="67" fillId="81" borderId="1" xfId="0" applyFont="1" applyFill="1" applyBorder="1" applyAlignment="1">
      <alignment vertical="top" wrapText="1"/>
    </xf>
    <xf numFmtId="0" fontId="67" fillId="81" borderId="13" xfId="0" applyFont="1" applyFill="1" applyBorder="1" applyAlignment="1">
      <alignment horizontal="center" vertical="center" wrapText="1"/>
    </xf>
    <xf numFmtId="0" fontId="67" fillId="77" borderId="4" xfId="0" applyFont="1" applyFill="1" applyBorder="1" applyAlignment="1">
      <alignment horizontal="center" vertical="top" wrapText="1"/>
    </xf>
    <xf numFmtId="0" fontId="67" fillId="99" borderId="4" xfId="0" applyFont="1" applyFill="1" applyBorder="1" applyAlignment="1">
      <alignment horizontal="left" vertical="top" wrapText="1"/>
    </xf>
    <xf numFmtId="0" fontId="67" fillId="77" borderId="1" xfId="0" applyFont="1" applyFill="1" applyBorder="1" applyAlignment="1">
      <alignment horizontal="left" vertical="top" wrapText="1"/>
    </xf>
    <xf numFmtId="0" fontId="67" fillId="77" borderId="1" xfId="0" applyFont="1" applyFill="1" applyBorder="1" applyAlignment="1">
      <alignment vertical="top" wrapText="1"/>
    </xf>
    <xf numFmtId="0" fontId="1" fillId="77" borderId="1" xfId="3" applyFont="1" applyFill="1" applyBorder="1" applyAlignment="1">
      <alignment horizontal="center" vertical="center"/>
    </xf>
    <xf numFmtId="0" fontId="67" fillId="77" borderId="13" xfId="0" applyFont="1" applyFill="1" applyBorder="1" applyAlignment="1">
      <alignment horizontal="center" vertical="center" wrapText="1"/>
    </xf>
    <xf numFmtId="0" fontId="67" fillId="24" borderId="0" xfId="0" applyFont="1" applyFill="1" applyAlignment="1">
      <alignment wrapText="1"/>
    </xf>
    <xf numFmtId="0" fontId="72" fillId="19" borderId="4" xfId="0" applyFont="1" applyFill="1" applyBorder="1" applyAlignment="1">
      <alignment horizontal="center" vertical="center" wrapText="1"/>
    </xf>
    <xf numFmtId="0" fontId="72" fillId="100" borderId="13" xfId="0" applyFont="1" applyFill="1" applyBorder="1" applyAlignment="1">
      <alignment horizontal="center" vertical="center" wrapText="1"/>
    </xf>
    <xf numFmtId="0" fontId="72" fillId="100" borderId="1" xfId="0" applyFont="1" applyFill="1" applyBorder="1" applyAlignment="1">
      <alignment horizontal="center" vertical="center" wrapText="1"/>
    </xf>
    <xf numFmtId="0" fontId="72" fillId="19" borderId="1" xfId="0" applyFont="1" applyFill="1" applyBorder="1" applyAlignment="1">
      <alignment horizontal="center" vertical="center" wrapText="1"/>
    </xf>
    <xf numFmtId="0" fontId="72" fillId="19" borderId="2" xfId="0" applyFont="1" applyFill="1" applyBorder="1" applyAlignment="1">
      <alignment horizontal="center" vertical="center" wrapText="1"/>
    </xf>
    <xf numFmtId="0" fontId="67" fillId="101" borderId="4" xfId="0" applyFont="1" applyFill="1" applyBorder="1" applyAlignment="1">
      <alignment horizontal="center" vertical="top" wrapText="1"/>
    </xf>
    <xf numFmtId="0" fontId="8" fillId="101" borderId="4" xfId="0" applyFont="1" applyFill="1" applyBorder="1" applyAlignment="1">
      <alignment vertical="top" wrapText="1"/>
    </xf>
    <xf numFmtId="2" fontId="67" fillId="101" borderId="4" xfId="0" applyNumberFormat="1" applyFont="1" applyFill="1" applyBorder="1" applyAlignment="1">
      <alignment horizontal="center" wrapText="1"/>
    </xf>
    <xf numFmtId="0" fontId="67" fillId="100" borderId="4" xfId="0" applyFont="1" applyFill="1" applyBorder="1" applyAlignment="1">
      <alignment vertical="top" wrapText="1"/>
    </xf>
    <xf numFmtId="14" fontId="67" fillId="100" borderId="4" xfId="0" applyNumberFormat="1" applyFont="1" applyFill="1" applyBorder="1" applyAlignment="1">
      <alignment vertical="top" wrapText="1"/>
    </xf>
    <xf numFmtId="2" fontId="67" fillId="100" borderId="4" xfId="0" applyNumberFormat="1" applyFont="1" applyFill="1" applyBorder="1" applyAlignment="1">
      <alignment wrapText="1"/>
    </xf>
    <xf numFmtId="2" fontId="67" fillId="101" borderId="4" xfId="0" applyNumberFormat="1" applyFont="1" applyFill="1" applyBorder="1" applyAlignment="1">
      <alignment wrapText="1"/>
    </xf>
    <xf numFmtId="14" fontId="67" fillId="102" borderId="4" xfId="0" applyNumberFormat="1" applyFont="1" applyFill="1" applyBorder="1" applyAlignment="1">
      <alignment vertical="top" wrapText="1"/>
    </xf>
    <xf numFmtId="16" fontId="67" fillId="101" borderId="4" xfId="0" applyNumberFormat="1" applyFont="1" applyFill="1" applyBorder="1" applyAlignment="1">
      <alignment horizontal="center" vertical="top" wrapText="1"/>
    </xf>
    <xf numFmtId="0" fontId="67" fillId="101" borderId="4" xfId="0" applyFont="1" applyFill="1" applyBorder="1" applyAlignment="1">
      <alignment vertical="top" wrapText="1"/>
    </xf>
    <xf numFmtId="2" fontId="67" fillId="101" borderId="7" xfId="0" applyNumberFormat="1" applyFont="1" applyFill="1" applyBorder="1" applyAlignment="1">
      <alignment horizontal="center" wrapText="1"/>
    </xf>
    <xf numFmtId="2" fontId="67" fillId="101" borderId="10" xfId="0" applyNumberFormat="1" applyFont="1" applyFill="1" applyBorder="1" applyAlignment="1">
      <alignment horizontal="center" wrapText="1"/>
    </xf>
    <xf numFmtId="2" fontId="67" fillId="103" borderId="4" xfId="0" applyNumberFormat="1" applyFont="1" applyFill="1" applyBorder="1" applyAlignment="1">
      <alignment vertical="top" wrapText="1"/>
    </xf>
    <xf numFmtId="0" fontId="67" fillId="101" borderId="1" xfId="0" applyFont="1" applyFill="1" applyBorder="1" applyAlignment="1">
      <alignment horizontal="center" vertical="top" wrapText="1"/>
    </xf>
    <xf numFmtId="0" fontId="67" fillId="101" borderId="1" xfId="0" applyFont="1" applyFill="1" applyBorder="1" applyAlignment="1">
      <alignment vertical="top" wrapText="1"/>
    </xf>
    <xf numFmtId="2" fontId="67" fillId="101" borderId="2" xfId="0" applyNumberFormat="1" applyFont="1" applyFill="1" applyBorder="1" applyAlignment="1">
      <alignment horizontal="center" wrapText="1"/>
    </xf>
    <xf numFmtId="2" fontId="67" fillId="101" borderId="13" xfId="0" applyNumberFormat="1" applyFont="1" applyFill="1" applyBorder="1" applyAlignment="1">
      <alignment horizontal="center" wrapText="1"/>
    </xf>
    <xf numFmtId="2" fontId="67" fillId="101" borderId="1" xfId="0" applyNumberFormat="1" applyFont="1" applyFill="1" applyBorder="1" applyAlignment="1">
      <alignment wrapText="1"/>
    </xf>
    <xf numFmtId="14" fontId="67" fillId="102" borderId="1" xfId="0" applyNumberFormat="1" applyFont="1" applyFill="1" applyBorder="1" applyAlignment="1">
      <alignment vertical="top" wrapText="1"/>
    </xf>
    <xf numFmtId="0" fontId="67" fillId="101" borderId="4" xfId="0" applyFont="1" applyFill="1" applyBorder="1" applyAlignment="1">
      <alignment vertical="center" wrapText="1"/>
    </xf>
    <xf numFmtId="2" fontId="67" fillId="101" borderId="4" xfId="0" applyNumberFormat="1" applyFont="1" applyFill="1" applyBorder="1" applyAlignment="1">
      <alignment horizontal="left" wrapText="1"/>
    </xf>
    <xf numFmtId="2" fontId="67" fillId="103" borderId="0" xfId="0" applyNumberFormat="1" applyFont="1" applyFill="1" applyAlignment="1">
      <alignment vertical="top" wrapText="1"/>
    </xf>
    <xf numFmtId="2" fontId="67" fillId="101" borderId="0" xfId="0" applyNumberFormat="1" applyFont="1" applyFill="1" applyAlignment="1">
      <alignment wrapText="1"/>
    </xf>
    <xf numFmtId="14" fontId="67" fillId="102" borderId="0" xfId="0" applyNumberFormat="1" applyFont="1" applyFill="1" applyAlignment="1">
      <alignment vertical="top" wrapText="1"/>
    </xf>
    <xf numFmtId="0" fontId="67" fillId="101" borderId="5" xfId="0" applyFont="1" applyFill="1" applyBorder="1" applyAlignment="1">
      <alignment horizontal="center" vertical="top" wrapText="1"/>
    </xf>
    <xf numFmtId="0" fontId="67" fillId="0" borderId="0" xfId="0" applyFont="1" applyAlignment="1">
      <alignment vertical="center" wrapText="1"/>
    </xf>
    <xf numFmtId="2" fontId="67" fillId="0" borderId="0" xfId="0" applyNumberFormat="1" applyFont="1" applyAlignment="1">
      <alignment horizontal="center" wrapText="1"/>
    </xf>
    <xf numFmtId="0" fontId="67" fillId="0" borderId="0" xfId="0" applyFont="1" applyAlignment="1">
      <alignment horizontal="center" wrapText="1"/>
    </xf>
    <xf numFmtId="0" fontId="67" fillId="0" borderId="0" xfId="0" applyFont="1" applyAlignment="1">
      <alignment horizontal="left" wrapText="1"/>
    </xf>
    <xf numFmtId="2" fontId="67" fillId="0" borderId="0" xfId="0" applyNumberFormat="1" applyFont="1" applyAlignment="1">
      <alignment wrapText="1"/>
    </xf>
    <xf numFmtId="14" fontId="67" fillId="0" borderId="0" xfId="0" applyNumberFormat="1" applyFont="1" applyAlignment="1">
      <alignment vertical="top" wrapText="1"/>
    </xf>
    <xf numFmtId="2" fontId="67" fillId="0" borderId="0" xfId="0" applyNumberFormat="1" applyFont="1"/>
    <xf numFmtId="0" fontId="67" fillId="0" borderId="0" xfId="0" applyFont="1" applyAlignment="1">
      <alignment horizontal="center" vertical="top" wrapText="1"/>
    </xf>
    <xf numFmtId="0" fontId="67" fillId="35" borderId="4" xfId="0" applyFont="1" applyFill="1" applyBorder="1" applyAlignment="1">
      <alignment horizontal="center" vertical="center"/>
    </xf>
    <xf numFmtId="0" fontId="67" fillId="28" borderId="4" xfId="0" applyFont="1" applyFill="1" applyBorder="1" applyAlignment="1">
      <alignment horizontal="center" vertical="center" wrapText="1"/>
    </xf>
    <xf numFmtId="0" fontId="67" fillId="104" borderId="4" xfId="0" applyFont="1" applyFill="1" applyBorder="1" applyAlignment="1">
      <alignment horizontal="center" vertical="center" wrapText="1"/>
    </xf>
    <xf numFmtId="0" fontId="67" fillId="104" borderId="4" xfId="0" applyFont="1" applyFill="1" applyBorder="1" applyAlignment="1">
      <alignment horizontal="center" vertical="center"/>
    </xf>
    <xf numFmtId="0" fontId="67" fillId="42" borderId="4" xfId="0" applyFont="1" applyFill="1" applyBorder="1" applyAlignment="1">
      <alignment horizontal="center" vertical="center" wrapText="1"/>
    </xf>
    <xf numFmtId="0" fontId="67" fillId="4" borderId="0" xfId="0" applyFont="1" applyFill="1" applyAlignment="1">
      <alignment wrapText="1"/>
    </xf>
    <xf numFmtId="0" fontId="67" fillId="0" borderId="0" xfId="0" applyFont="1" applyAlignment="1">
      <alignment horizontal="left" vertical="top" wrapText="1"/>
    </xf>
    <xf numFmtId="0" fontId="67" fillId="0" borderId="0" xfId="0" applyFont="1" applyAlignment="1">
      <alignment vertical="top" wrapText="1"/>
    </xf>
    <xf numFmtId="0" fontId="68" fillId="32" borderId="4" xfId="0" applyFont="1" applyFill="1" applyBorder="1" applyAlignment="1" applyProtection="1">
      <alignment horizontal="center" vertical="center" wrapText="1"/>
      <protection locked="0"/>
    </xf>
    <xf numFmtId="0" fontId="68" fillId="105" borderId="4" xfId="0" applyFont="1" applyFill="1" applyBorder="1" applyAlignment="1">
      <alignment horizontal="center" vertical="center" wrapText="1"/>
    </xf>
    <xf numFmtId="0" fontId="68" fillId="106" borderId="4" xfId="0" applyFont="1" applyFill="1" applyBorder="1" applyAlignment="1">
      <alignment horizontal="center" vertical="center" wrapText="1"/>
    </xf>
    <xf numFmtId="0" fontId="68" fillId="47" borderId="4" xfId="0" applyFont="1" applyFill="1" applyBorder="1" applyAlignment="1">
      <alignment horizontal="center" vertical="center" wrapText="1"/>
    </xf>
    <xf numFmtId="0" fontId="68" fillId="11" borderId="4" xfId="0" applyFont="1" applyFill="1" applyBorder="1" applyAlignment="1">
      <alignment horizontal="center" vertical="center" wrapText="1"/>
    </xf>
    <xf numFmtId="0" fontId="68" fillId="42" borderId="4" xfId="0" applyFont="1" applyFill="1" applyBorder="1" applyAlignment="1">
      <alignment horizontal="center" vertical="center" wrapText="1"/>
    </xf>
    <xf numFmtId="0" fontId="68" fillId="22" borderId="4" xfId="0" applyFont="1" applyFill="1" applyBorder="1" applyAlignment="1" applyProtection="1">
      <alignment horizontal="center" vertical="center" wrapText="1"/>
      <protection locked="0"/>
    </xf>
    <xf numFmtId="0" fontId="68" fillId="44" borderId="4" xfId="0" applyFont="1" applyFill="1" applyBorder="1" applyAlignment="1">
      <alignment horizontal="center" vertical="center" wrapText="1"/>
    </xf>
    <xf numFmtId="0" fontId="81" fillId="15" borderId="0" xfId="0" applyFont="1" applyFill="1"/>
    <xf numFmtId="2" fontId="67" fillId="107" borderId="4" xfId="0" applyNumberFormat="1" applyFont="1" applyFill="1" applyBorder="1" applyAlignment="1">
      <alignment horizontal="center" wrapText="1"/>
    </xf>
    <xf numFmtId="2" fontId="67" fillId="15" borderId="4" xfId="0" applyNumberFormat="1" applyFont="1" applyFill="1" applyBorder="1" applyAlignment="1" applyProtection="1">
      <alignment horizontal="center" wrapText="1"/>
      <protection locked="0"/>
    </xf>
    <xf numFmtId="2" fontId="67" fillId="47" borderId="4" xfId="0" applyNumberFormat="1" applyFont="1" applyFill="1" applyBorder="1" applyAlignment="1" applyProtection="1">
      <alignment horizontal="center" wrapText="1"/>
      <protection locked="0"/>
    </xf>
    <xf numFmtId="2" fontId="67" fillId="38" borderId="4" xfId="0" applyNumberFormat="1" applyFont="1" applyFill="1" applyBorder="1" applyAlignment="1" applyProtection="1">
      <alignment horizontal="center" wrapText="1"/>
      <protection locked="0"/>
    </xf>
    <xf numFmtId="2" fontId="67" fillId="108" borderId="4" xfId="0" applyNumberFormat="1" applyFont="1" applyFill="1" applyBorder="1" applyAlignment="1" applyProtection="1">
      <alignment horizontal="center" wrapText="1"/>
      <protection locked="0"/>
    </xf>
    <xf numFmtId="1" fontId="67" fillId="18" borderId="4" xfId="0" applyNumberFormat="1" applyFont="1" applyFill="1" applyBorder="1" applyAlignment="1" applyProtection="1">
      <alignment horizontal="right" wrapText="1"/>
      <protection locked="0"/>
    </xf>
    <xf numFmtId="165" fontId="67" fillId="18" borderId="4" xfId="0" applyNumberFormat="1" applyFont="1" applyFill="1" applyBorder="1" applyAlignment="1" applyProtection="1">
      <alignment horizontal="right" wrapText="1"/>
      <protection locked="0"/>
    </xf>
    <xf numFmtId="0" fontId="67" fillId="18" borderId="4" xfId="0" applyFont="1" applyFill="1" applyBorder="1" applyAlignment="1" applyProtection="1">
      <alignment wrapText="1"/>
      <protection locked="0"/>
    </xf>
    <xf numFmtId="165" fontId="67" fillId="18" borderId="4" xfId="0" applyNumberFormat="1" applyFont="1" applyFill="1" applyBorder="1" applyAlignment="1" applyProtection="1">
      <alignment horizontal="center" wrapText="1"/>
      <protection locked="0"/>
    </xf>
    <xf numFmtId="1" fontId="67" fillId="18" borderId="4" xfId="0" applyNumberFormat="1" applyFont="1" applyFill="1" applyBorder="1" applyProtection="1">
      <protection locked="0"/>
    </xf>
    <xf numFmtId="165" fontId="67" fillId="18" borderId="4" xfId="0" applyNumberFormat="1" applyFont="1" applyFill="1" applyBorder="1" applyProtection="1">
      <protection locked="0"/>
    </xf>
    <xf numFmtId="0" fontId="70" fillId="11" borderId="6" xfId="0" applyFont="1" applyFill="1" applyBorder="1" applyAlignment="1">
      <alignment horizontal="center" vertical="center" wrapText="1"/>
    </xf>
    <xf numFmtId="0" fontId="70" fillId="22" borderId="6" xfId="0" applyFont="1" applyFill="1" applyBorder="1" applyAlignment="1">
      <alignment horizontal="center" vertical="center" wrapText="1"/>
    </xf>
    <xf numFmtId="0" fontId="70" fillId="22" borderId="3" xfId="0" applyFont="1" applyFill="1" applyBorder="1" applyAlignment="1">
      <alignment horizontal="center" vertical="center" wrapText="1"/>
    </xf>
    <xf numFmtId="0" fontId="70" fillId="22" borderId="11" xfId="0" applyFont="1" applyFill="1" applyBorder="1" applyAlignment="1">
      <alignment horizontal="center" vertical="center" wrapText="1"/>
    </xf>
    <xf numFmtId="0" fontId="70" fillId="27" borderId="6" xfId="0" applyFont="1" applyFill="1" applyBorder="1" applyAlignment="1">
      <alignment horizontal="center" vertical="center" wrapText="1"/>
    </xf>
    <xf numFmtId="0" fontId="70" fillId="27" borderId="3" xfId="0" applyFont="1" applyFill="1" applyBorder="1" applyAlignment="1">
      <alignment horizontal="center" vertical="center" wrapText="1"/>
    </xf>
    <xf numFmtId="0" fontId="70" fillId="27" borderId="11" xfId="0" applyFont="1" applyFill="1" applyBorder="1" applyAlignment="1">
      <alignment horizontal="center" vertical="center" wrapText="1"/>
    </xf>
    <xf numFmtId="0" fontId="70" fillId="24" borderId="4" xfId="0" applyFont="1" applyFill="1" applyBorder="1" applyAlignment="1" applyProtection="1">
      <alignment horizontal="center" vertical="center" wrapText="1"/>
      <protection locked="0"/>
    </xf>
    <xf numFmtId="0" fontId="70" fillId="22" borderId="10" xfId="0" applyFont="1" applyFill="1" applyBorder="1" applyAlignment="1">
      <alignment horizontal="center" vertical="center" wrapText="1"/>
    </xf>
    <xf numFmtId="0" fontId="70" fillId="21" borderId="6" xfId="0" applyFont="1" applyFill="1" applyBorder="1" applyAlignment="1">
      <alignment horizontal="center" vertical="center" wrapText="1"/>
    </xf>
    <xf numFmtId="0" fontId="70" fillId="21" borderId="3" xfId="0" applyFont="1" applyFill="1" applyBorder="1" applyAlignment="1">
      <alignment horizontal="center" vertical="center" wrapText="1"/>
    </xf>
    <xf numFmtId="0" fontId="70" fillId="21" borderId="4" xfId="0" applyFont="1" applyFill="1" applyBorder="1" applyAlignment="1">
      <alignment horizontal="center" vertical="center" wrapText="1"/>
    </xf>
    <xf numFmtId="0" fontId="70" fillId="112" borderId="9" xfId="0" applyFont="1" applyFill="1" applyBorder="1" applyAlignment="1">
      <alignment horizontal="center" vertical="center" wrapText="1"/>
    </xf>
    <xf numFmtId="0" fontId="70" fillId="110" borderId="7" xfId="0" applyFont="1" applyFill="1" applyBorder="1" applyAlignment="1">
      <alignment vertical="center" wrapText="1"/>
    </xf>
    <xf numFmtId="0" fontId="70" fillId="110" borderId="9" xfId="0" applyFont="1" applyFill="1" applyBorder="1" applyAlignment="1">
      <alignment vertical="center" wrapText="1"/>
    </xf>
    <xf numFmtId="0" fontId="70" fillId="110" borderId="10" xfId="0" applyFont="1" applyFill="1" applyBorder="1" applyAlignment="1">
      <alignment vertical="center" wrapText="1"/>
    </xf>
    <xf numFmtId="0" fontId="70" fillId="113" borderId="9" xfId="0" applyFont="1" applyFill="1" applyBorder="1" applyAlignment="1">
      <alignment horizontal="center" vertical="center" wrapText="1"/>
    </xf>
    <xf numFmtId="0" fontId="70" fillId="113" borderId="10" xfId="0" applyFont="1" applyFill="1" applyBorder="1" applyAlignment="1">
      <alignment vertical="center" wrapText="1"/>
    </xf>
    <xf numFmtId="0" fontId="70" fillId="47" borderId="4" xfId="0" applyFont="1" applyFill="1" applyBorder="1" applyAlignment="1">
      <alignment horizontal="center" vertical="center" wrapText="1"/>
    </xf>
    <xf numFmtId="0" fontId="70" fillId="3" borderId="4" xfId="0" applyFont="1" applyFill="1" applyBorder="1" applyAlignment="1">
      <alignment horizontal="center" vertical="center" wrapText="1"/>
    </xf>
    <xf numFmtId="0" fontId="70" fillId="24" borderId="4" xfId="0" applyFont="1" applyFill="1" applyBorder="1" applyAlignment="1">
      <alignment horizontal="center" vertical="center" wrapText="1"/>
    </xf>
    <xf numFmtId="0" fontId="70" fillId="27" borderId="4" xfId="0" applyFont="1" applyFill="1" applyBorder="1" applyAlignment="1">
      <alignment horizontal="center" vertical="center" wrapText="1"/>
    </xf>
    <xf numFmtId="0" fontId="70" fillId="42" borderId="3" xfId="0" applyFont="1" applyFill="1" applyBorder="1" applyAlignment="1">
      <alignment horizontal="center" vertical="center" wrapText="1"/>
    </xf>
    <xf numFmtId="0" fontId="70" fillId="42" borderId="11" xfId="0" applyFont="1" applyFill="1" applyBorder="1" applyAlignment="1">
      <alignment horizontal="center" vertical="center" wrapText="1"/>
    </xf>
    <xf numFmtId="0" fontId="70" fillId="36" borderId="6" xfId="0" applyFont="1" applyFill="1" applyBorder="1" applyAlignment="1">
      <alignment horizontal="center" vertical="center" wrapText="1"/>
    </xf>
    <xf numFmtId="0" fontId="70" fillId="36" borderId="3" xfId="0" applyFont="1" applyFill="1" applyBorder="1" applyAlignment="1">
      <alignment horizontal="center" vertical="center" wrapText="1"/>
    </xf>
    <xf numFmtId="0" fontId="70" fillId="36" borderId="11" xfId="0" applyFont="1" applyFill="1" applyBorder="1" applyAlignment="1">
      <alignment horizontal="center" vertical="center" wrapText="1"/>
    </xf>
    <xf numFmtId="0" fontId="70" fillId="44" borderId="6" xfId="0" applyFont="1" applyFill="1" applyBorder="1" applyAlignment="1">
      <alignment horizontal="center" vertical="center" wrapText="1"/>
    </xf>
    <xf numFmtId="0" fontId="70" fillId="44" borderId="3" xfId="0" applyFont="1" applyFill="1" applyBorder="1" applyAlignment="1">
      <alignment horizontal="center" vertical="center" wrapText="1"/>
    </xf>
    <xf numFmtId="0" fontId="70" fillId="44" borderId="11" xfId="0" applyFont="1" applyFill="1" applyBorder="1" applyAlignment="1">
      <alignment horizontal="center" vertical="center" wrapText="1"/>
    </xf>
    <xf numFmtId="0" fontId="68" fillId="21" borderId="5" xfId="0" applyFont="1" applyFill="1" applyBorder="1" applyAlignment="1">
      <alignment horizontal="center" vertical="center" wrapText="1"/>
    </xf>
    <xf numFmtId="0" fontId="68" fillId="25" borderId="5" xfId="0" applyFont="1" applyFill="1" applyBorder="1" applyAlignment="1">
      <alignment horizontal="center" vertical="center" wrapText="1"/>
    </xf>
    <xf numFmtId="0" fontId="68" fillId="112" borderId="5" xfId="0" applyFont="1" applyFill="1" applyBorder="1" applyAlignment="1">
      <alignment horizontal="center" vertical="center" wrapText="1"/>
    </xf>
    <xf numFmtId="0" fontId="68" fillId="109" borderId="5" xfId="0" applyFont="1" applyFill="1" applyBorder="1" applyAlignment="1">
      <alignment horizontal="center" vertical="center" wrapText="1"/>
    </xf>
    <xf numFmtId="0" fontId="68" fillId="27" borderId="5" xfId="0" applyFont="1" applyFill="1" applyBorder="1" applyAlignment="1">
      <alignment horizontal="center" vertical="center" wrapText="1"/>
    </xf>
    <xf numFmtId="0" fontId="68" fillId="110" borderId="5" xfId="0" applyFont="1" applyFill="1" applyBorder="1" applyAlignment="1">
      <alignment horizontal="center" vertical="center" wrapText="1"/>
    </xf>
    <xf numFmtId="0" fontId="68" fillId="113" borderId="5" xfId="0" applyFont="1" applyFill="1" applyBorder="1" applyAlignment="1">
      <alignment horizontal="center" vertical="center" wrapText="1"/>
    </xf>
    <xf numFmtId="0" fontId="68" fillId="111" borderId="5" xfId="0" applyFont="1" applyFill="1" applyBorder="1" applyAlignment="1">
      <alignment horizontal="center" vertical="center" wrapText="1"/>
    </xf>
    <xf numFmtId="0" fontId="70" fillId="47" borderId="6" xfId="0" applyFont="1" applyFill="1" applyBorder="1" applyAlignment="1">
      <alignment horizontal="center" vertical="center" wrapText="1"/>
    </xf>
    <xf numFmtId="0" fontId="68" fillId="47" borderId="4" xfId="0" applyFont="1" applyFill="1" applyBorder="1" applyAlignment="1">
      <alignment vertical="center" wrapText="1"/>
    </xf>
    <xf numFmtId="0" fontId="68" fillId="11" borderId="5" xfId="0" applyFont="1" applyFill="1" applyBorder="1" applyAlignment="1">
      <alignment horizontal="center" vertical="center" wrapText="1"/>
    </xf>
    <xf numFmtId="0" fontId="68" fillId="24" borderId="5" xfId="0" applyFont="1" applyFill="1" applyBorder="1" applyAlignment="1">
      <alignment horizontal="center" vertical="center" wrapText="1"/>
    </xf>
    <xf numFmtId="0" fontId="68" fillId="22" borderId="5" xfId="0" applyFont="1" applyFill="1" applyBorder="1" applyAlignment="1">
      <alignment horizontal="center" vertical="center" wrapText="1"/>
    </xf>
    <xf numFmtId="0" fontId="68" fillId="42" borderId="5" xfId="0" applyFont="1" applyFill="1" applyBorder="1" applyAlignment="1">
      <alignment horizontal="center" vertical="center" wrapText="1"/>
    </xf>
    <xf numFmtId="0" fontId="68" fillId="36" borderId="5" xfId="0" applyFont="1" applyFill="1" applyBorder="1" applyAlignment="1">
      <alignment horizontal="center" vertical="center" wrapText="1"/>
    </xf>
    <xf numFmtId="0" fontId="68" fillId="24" borderId="4" xfId="0" applyFont="1" applyFill="1" applyBorder="1" applyAlignment="1" applyProtection="1">
      <alignment horizontal="center" vertical="center" wrapText="1"/>
      <protection locked="0"/>
    </xf>
    <xf numFmtId="0" fontId="68" fillId="44" borderId="5" xfId="0" applyFont="1" applyFill="1" applyBorder="1" applyAlignment="1">
      <alignment horizontal="center" vertical="center" wrapText="1"/>
    </xf>
    <xf numFmtId="2" fontId="71" fillId="115" borderId="4" xfId="0" applyNumberFormat="1" applyFont="1" applyFill="1" applyBorder="1" applyAlignment="1">
      <alignment horizontal="center" wrapText="1"/>
    </xf>
    <xf numFmtId="2" fontId="67" fillId="115" borderId="4" xfId="0" applyNumberFormat="1" applyFont="1" applyFill="1" applyBorder="1" applyAlignment="1">
      <alignment horizontal="center" wrapText="1"/>
    </xf>
    <xf numFmtId="167" fontId="67" fillId="15" borderId="4" xfId="9" applyNumberFormat="1" applyFont="1" applyFill="1" applyBorder="1" applyAlignment="1">
      <alignment horizontal="center" wrapText="1"/>
    </xf>
    <xf numFmtId="168" fontId="67" fillId="15" borderId="4" xfId="9" applyNumberFormat="1" applyFont="1" applyFill="1" applyBorder="1" applyAlignment="1">
      <alignment horizontal="center" wrapText="1"/>
    </xf>
    <xf numFmtId="2" fontId="67" fillId="116" borderId="4" xfId="0" applyNumberFormat="1" applyFont="1" applyFill="1" applyBorder="1" applyAlignment="1">
      <alignment horizontal="center" wrapText="1"/>
    </xf>
    <xf numFmtId="2" fontId="67" fillId="117" borderId="4" xfId="0" applyNumberFormat="1" applyFont="1" applyFill="1" applyBorder="1" applyAlignment="1">
      <alignment horizontal="center" wrapText="1"/>
    </xf>
    <xf numFmtId="1" fontId="67" fillId="15" borderId="4" xfId="0" applyNumberFormat="1" applyFont="1" applyFill="1" applyBorder="1" applyAlignment="1">
      <alignment horizontal="center" wrapText="1"/>
    </xf>
    <xf numFmtId="2" fontId="67" fillId="118" borderId="4" xfId="0" applyNumberFormat="1" applyFont="1" applyFill="1" applyBorder="1" applyAlignment="1">
      <alignment horizontal="center" wrapText="1"/>
    </xf>
    <xf numFmtId="2" fontId="67" fillId="119" borderId="4" xfId="0" applyNumberFormat="1" applyFont="1" applyFill="1" applyBorder="1" applyAlignment="1">
      <alignment horizontal="center" wrapText="1"/>
    </xf>
    <xf numFmtId="1" fontId="82" fillId="117" borderId="4" xfId="0" applyNumberFormat="1" applyFont="1" applyFill="1" applyBorder="1" applyAlignment="1">
      <alignment horizontal="center" wrapText="1"/>
    </xf>
    <xf numFmtId="1" fontId="67" fillId="117" borderId="4" xfId="0" applyNumberFormat="1" applyFont="1" applyFill="1" applyBorder="1" applyAlignment="1">
      <alignment horizontal="center" wrapText="1"/>
    </xf>
    <xf numFmtId="2" fontId="67" fillId="0" borderId="4" xfId="0" applyNumberFormat="1" applyFont="1" applyBorder="1" applyAlignment="1" applyProtection="1">
      <alignment horizontal="center" wrapText="1"/>
      <protection locked="0"/>
    </xf>
    <xf numFmtId="2" fontId="67" fillId="117" borderId="4" xfId="0" applyNumberFormat="1" applyFont="1" applyFill="1" applyBorder="1" applyAlignment="1">
      <alignment wrapText="1"/>
    </xf>
    <xf numFmtId="0" fontId="67" fillId="4" borderId="0" xfId="0" applyFont="1" applyFill="1"/>
    <xf numFmtId="2" fontId="67" fillId="117" borderId="1" xfId="0" applyNumberFormat="1" applyFont="1" applyFill="1" applyBorder="1" applyAlignment="1">
      <alignment horizontal="center" wrapText="1"/>
    </xf>
    <xf numFmtId="2" fontId="67" fillId="0" borderId="1" xfId="0" applyNumberFormat="1" applyFont="1" applyBorder="1" applyAlignment="1" applyProtection="1">
      <alignment horizontal="center" wrapText="1"/>
      <protection locked="0"/>
    </xf>
    <xf numFmtId="0" fontId="72" fillId="19" borderId="4" xfId="0" applyFont="1" applyFill="1" applyBorder="1" applyAlignment="1">
      <alignment horizontal="left" wrapText="1"/>
    </xf>
    <xf numFmtId="165" fontId="72" fillId="19" borderId="4" xfId="0" applyNumberFormat="1" applyFont="1" applyFill="1" applyBorder="1" applyAlignment="1">
      <alignment horizontal="center"/>
    </xf>
    <xf numFmtId="167" fontId="72" fillId="19" borderId="4" xfId="0" applyNumberFormat="1" applyFont="1" applyFill="1" applyBorder="1" applyAlignment="1">
      <alignment horizontal="center" wrapText="1"/>
    </xf>
    <xf numFmtId="2" fontId="67" fillId="19" borderId="4" xfId="0" applyNumberFormat="1" applyFont="1" applyFill="1" applyBorder="1" applyAlignment="1">
      <alignment horizontal="center" wrapText="1"/>
    </xf>
    <xf numFmtId="165" fontId="72" fillId="19" borderId="4" xfId="0" applyNumberFormat="1" applyFont="1" applyFill="1" applyBorder="1" applyAlignment="1">
      <alignment horizontal="center" wrapText="1"/>
    </xf>
    <xf numFmtId="165" fontId="72" fillId="120" borderId="4" xfId="0" applyNumberFormat="1" applyFont="1" applyFill="1" applyBorder="1" applyAlignment="1">
      <alignment horizontal="center" wrapText="1"/>
    </xf>
    <xf numFmtId="165" fontId="72" fillId="121" borderId="4" xfId="0" applyNumberFormat="1" applyFont="1" applyFill="1" applyBorder="1" applyAlignment="1">
      <alignment horizontal="center" wrapText="1"/>
    </xf>
    <xf numFmtId="2" fontId="72" fillId="19" borderId="4" xfId="0" applyNumberFormat="1" applyFont="1" applyFill="1" applyBorder="1" applyAlignment="1">
      <alignment horizontal="center" wrapText="1"/>
    </xf>
    <xf numFmtId="2" fontId="67" fillId="122" borderId="4" xfId="0" applyNumberFormat="1" applyFont="1" applyFill="1" applyBorder="1" applyAlignment="1">
      <alignment horizontal="center" wrapText="1"/>
    </xf>
    <xf numFmtId="1" fontId="72" fillId="19" borderId="4" xfId="0" applyNumberFormat="1" applyFont="1" applyFill="1" applyBorder="1" applyAlignment="1">
      <alignment horizontal="center" wrapText="1"/>
    </xf>
    <xf numFmtId="165" fontId="72" fillId="19" borderId="4" xfId="0" applyNumberFormat="1" applyFont="1" applyFill="1" applyBorder="1" applyAlignment="1" applyProtection="1">
      <alignment horizontal="center" wrapText="1"/>
      <protection locked="0"/>
    </xf>
    <xf numFmtId="2" fontId="67" fillId="19" borderId="4" xfId="0" applyNumberFormat="1" applyFont="1" applyFill="1" applyBorder="1" applyAlignment="1" applyProtection="1">
      <alignment horizontal="center" wrapText="1"/>
      <protection locked="0"/>
    </xf>
    <xf numFmtId="1" fontId="72" fillId="19" borderId="4" xfId="0" applyNumberFormat="1" applyFont="1" applyFill="1" applyBorder="1" applyAlignment="1" applyProtection="1">
      <alignment horizontal="center"/>
      <protection locked="0"/>
    </xf>
    <xf numFmtId="165" fontId="72" fillId="19" borderId="4" xfId="0" applyNumberFormat="1" applyFont="1" applyFill="1" applyBorder="1" applyAlignment="1" applyProtection="1">
      <alignment horizontal="center"/>
      <protection locked="0"/>
    </xf>
    <xf numFmtId="1" fontId="72" fillId="123" borderId="4" xfId="0" applyNumberFormat="1" applyFont="1" applyFill="1" applyBorder="1" applyAlignment="1" applyProtection="1">
      <alignment horizontal="center" wrapText="1"/>
      <protection locked="0"/>
    </xf>
    <xf numFmtId="0" fontId="81" fillId="0" borderId="0" xfId="0" applyFont="1"/>
    <xf numFmtId="165" fontId="0" fillId="0" borderId="0" xfId="0" applyNumberFormat="1"/>
    <xf numFmtId="2" fontId="0" fillId="0" borderId="0" xfId="0" applyNumberFormat="1"/>
    <xf numFmtId="165" fontId="0" fillId="0" borderId="0" xfId="0" applyNumberFormat="1" applyAlignment="1">
      <alignment horizontal="center"/>
    </xf>
    <xf numFmtId="2" fontId="0" fillId="15" borderId="0" xfId="0" applyNumberFormat="1" applyFill="1"/>
    <xf numFmtId="0" fontId="83" fillId="0" borderId="0" xfId="0" applyFont="1"/>
    <xf numFmtId="0" fontId="84" fillId="0" borderId="0" xfId="0" applyFont="1"/>
    <xf numFmtId="2" fontId="67" fillId="117" borderId="0" xfId="0" applyNumberFormat="1" applyFont="1" applyFill="1" applyAlignment="1">
      <alignment horizontal="center" wrapText="1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85" fillId="43" borderId="0" xfId="0" applyFont="1" applyFill="1" applyAlignment="1">
      <alignment horizontal="center" vertical="center" wrapText="1"/>
    </xf>
    <xf numFmtId="0" fontId="72" fillId="24" borderId="3" xfId="0" applyFont="1" applyFill="1" applyBorder="1" applyAlignment="1">
      <alignment horizontal="center" vertical="center"/>
    </xf>
    <xf numFmtId="0" fontId="86" fillId="19" borderId="4" xfId="0" applyFont="1" applyFill="1" applyBorder="1" applyAlignment="1">
      <alignment horizontal="center" vertical="center" wrapText="1"/>
    </xf>
    <xf numFmtId="0" fontId="64" fillId="19" borderId="4" xfId="0" applyFont="1" applyFill="1" applyBorder="1" applyAlignment="1">
      <alignment horizontal="center" vertical="center" wrapText="1"/>
    </xf>
    <xf numFmtId="0" fontId="72" fillId="100" borderId="4" xfId="0" applyFont="1" applyFill="1" applyBorder="1" applyAlignment="1">
      <alignment horizontal="center" vertical="center" wrapText="1"/>
    </xf>
    <xf numFmtId="0" fontId="72" fillId="19" borderId="14" xfId="0" applyFont="1" applyFill="1" applyBorder="1" applyAlignment="1">
      <alignment horizontal="center" vertical="center" wrapText="1"/>
    </xf>
    <xf numFmtId="0" fontId="72" fillId="19" borderId="0" xfId="0" applyFont="1" applyFill="1" applyAlignment="1">
      <alignment horizontal="center" vertical="center" wrapText="1"/>
    </xf>
    <xf numFmtId="0" fontId="86" fillId="19" borderId="12" xfId="0" applyFont="1" applyFill="1" applyBorder="1" applyAlignment="1">
      <alignment horizontal="center" vertical="center" wrapText="1"/>
    </xf>
    <xf numFmtId="0" fontId="72" fillId="19" borderId="12" xfId="0" applyFont="1" applyFill="1" applyBorder="1" applyAlignment="1">
      <alignment horizontal="center" vertical="center" wrapText="1"/>
    </xf>
    <xf numFmtId="0" fontId="72" fillId="100" borderId="12" xfId="0" applyFont="1" applyFill="1" applyBorder="1" applyAlignment="1">
      <alignment horizontal="center" vertical="center" wrapText="1"/>
    </xf>
    <xf numFmtId="0" fontId="72" fillId="19" borderId="13" xfId="0" applyFont="1" applyFill="1" applyBorder="1" applyAlignment="1">
      <alignment horizontal="center" vertical="center" wrapText="1"/>
    </xf>
    <xf numFmtId="0" fontId="67" fillId="61" borderId="0" xfId="0" applyFont="1" applyFill="1" applyAlignment="1">
      <alignment horizontal="center" vertical="center"/>
    </xf>
    <xf numFmtId="0" fontId="72" fillId="121" borderId="1" xfId="0" applyFont="1" applyFill="1" applyBorder="1" applyAlignment="1">
      <alignment horizontal="center" vertical="center" wrapText="1"/>
    </xf>
    <xf numFmtId="0" fontId="67" fillId="121" borderId="4" xfId="0" applyFont="1" applyFill="1" applyBorder="1" applyAlignment="1">
      <alignment horizontal="center" vertical="center" wrapText="1"/>
    </xf>
    <xf numFmtId="1" fontId="67" fillId="125" borderId="10" xfId="0" applyNumberFormat="1" applyFont="1" applyFill="1" applyBorder="1" applyAlignment="1" applyProtection="1">
      <alignment horizontal="center" vertical="center" wrapText="1"/>
      <protection locked="0"/>
    </xf>
    <xf numFmtId="2" fontId="67" fillId="84" borderId="4" xfId="0" applyNumberFormat="1" applyFont="1" applyFill="1" applyBorder="1" applyAlignment="1">
      <alignment horizontal="center" vertical="center" wrapText="1" shrinkToFit="1"/>
    </xf>
    <xf numFmtId="2" fontId="67" fillId="84" borderId="4" xfId="0" applyNumberFormat="1" applyFont="1" applyFill="1" applyBorder="1" applyAlignment="1">
      <alignment horizontal="center" vertical="center" wrapText="1"/>
    </xf>
    <xf numFmtId="2" fontId="67" fillId="125" borderId="10" xfId="0" applyNumberFormat="1" applyFont="1" applyFill="1" applyBorder="1" applyAlignment="1" applyProtection="1">
      <alignment horizontal="center" vertical="center" wrapText="1"/>
      <protection locked="0"/>
    </xf>
    <xf numFmtId="2" fontId="67" fillId="125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21" borderId="4" xfId="0" applyFont="1" applyFill="1" applyBorder="1" applyAlignment="1" applyProtection="1">
      <alignment horizontal="center" vertical="center" wrapText="1"/>
      <protection locked="0"/>
    </xf>
    <xf numFmtId="0" fontId="72" fillId="121" borderId="4" xfId="0" applyFont="1" applyFill="1" applyBorder="1" applyAlignment="1" applyProtection="1">
      <alignment horizontal="center" vertical="center" wrapText="1"/>
      <protection locked="0"/>
    </xf>
    <xf numFmtId="0" fontId="64" fillId="121" borderId="4" xfId="0" applyFont="1" applyFill="1" applyBorder="1" applyAlignment="1" applyProtection="1">
      <alignment horizontal="center" vertical="center" wrapText="1"/>
      <protection locked="0"/>
    </xf>
    <xf numFmtId="169" fontId="72" fillId="121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24" borderId="4" xfId="0" applyFont="1" applyFill="1" applyBorder="1" applyAlignment="1">
      <alignment horizontal="center" vertical="center" wrapText="1"/>
    </xf>
    <xf numFmtId="0" fontId="67" fillId="128" borderId="4" xfId="0" applyFont="1" applyFill="1" applyBorder="1" applyAlignment="1">
      <alignment horizontal="center" vertical="center" wrapText="1"/>
    </xf>
    <xf numFmtId="0" fontId="67" fillId="128" borderId="4" xfId="0" applyFont="1" applyFill="1" applyBorder="1" applyAlignment="1" applyProtection="1">
      <alignment horizontal="center" vertical="center" wrapText="1"/>
    </xf>
    <xf numFmtId="2" fontId="67" fillId="129" borderId="10" xfId="0" applyNumberFormat="1" applyFont="1" applyFill="1" applyBorder="1" applyAlignment="1" applyProtection="1">
      <alignment horizontal="center" vertical="center" wrapText="1"/>
      <protection locked="0"/>
    </xf>
    <xf numFmtId="2" fontId="67" fillId="129" borderId="4" xfId="0" applyNumberFormat="1" applyFont="1" applyFill="1" applyBorder="1" applyAlignment="1" applyProtection="1">
      <alignment horizontal="center" vertical="center" wrapText="1"/>
      <protection locked="0"/>
    </xf>
    <xf numFmtId="169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170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31" borderId="4" xfId="0" applyFont="1" applyFill="1" applyBorder="1" applyAlignment="1" applyProtection="1">
      <alignment horizontal="center" vertical="center" wrapText="1"/>
      <protection locked="0"/>
    </xf>
    <xf numFmtId="0" fontId="67" fillId="132" borderId="4" xfId="0" applyFont="1" applyFill="1" applyBorder="1" applyAlignment="1" applyProtection="1">
      <alignment horizontal="center" vertical="center" wrapText="1"/>
      <protection locked="0"/>
    </xf>
    <xf numFmtId="2" fontId="67" fillId="131" borderId="4" xfId="0" applyNumberFormat="1" applyFont="1" applyFill="1" applyBorder="1" applyAlignment="1" applyProtection="1">
      <alignment horizontal="center" vertical="center" wrapText="1"/>
      <protection locked="0"/>
    </xf>
    <xf numFmtId="14" fontId="67" fillId="131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33" borderId="0" xfId="0" applyFont="1" applyFill="1" applyAlignment="1">
      <alignment horizontal="center" vertical="center"/>
    </xf>
    <xf numFmtId="0" fontId="72" fillId="127" borderId="5" xfId="0" applyFont="1" applyFill="1" applyBorder="1" applyAlignment="1">
      <alignment horizontal="center" vertical="center" wrapText="1"/>
    </xf>
    <xf numFmtId="0" fontId="72" fillId="127" borderId="4" xfId="0" applyFont="1" applyFill="1" applyBorder="1" applyAlignment="1">
      <alignment horizontal="center" vertical="center" wrapText="1"/>
    </xf>
    <xf numFmtId="2" fontId="72" fillId="127" borderId="4" xfId="0" applyNumberFormat="1" applyFont="1" applyFill="1" applyBorder="1" applyAlignment="1">
      <alignment horizontal="center" vertical="center" wrapText="1"/>
    </xf>
    <xf numFmtId="0" fontId="72" fillId="131" borderId="4" xfId="0" applyFont="1" applyFill="1" applyBorder="1" applyAlignment="1" applyProtection="1">
      <alignment horizontal="center" vertical="center" wrapText="1"/>
      <protection locked="0"/>
    </xf>
    <xf numFmtId="0" fontId="8" fillId="134" borderId="4" xfId="0" applyFont="1" applyFill="1" applyBorder="1" applyAlignment="1">
      <alignment horizontal="center" vertical="center" wrapText="1"/>
    </xf>
    <xf numFmtId="0" fontId="67" fillId="134" borderId="4" xfId="0" applyFont="1" applyFill="1" applyBorder="1" applyAlignment="1" applyProtection="1">
      <alignment horizontal="center" vertical="center" wrapText="1"/>
      <protection locked="0"/>
    </xf>
    <xf numFmtId="1" fontId="67" fillId="124" borderId="4" xfId="0" applyNumberFormat="1" applyFont="1" applyFill="1" applyBorder="1" applyAlignment="1" applyProtection="1">
      <alignment horizontal="center" vertical="center" wrapText="1"/>
      <protection locked="0"/>
    </xf>
    <xf numFmtId="2" fontId="67" fillId="135" borderId="4" xfId="0" applyNumberFormat="1" applyFont="1" applyFill="1" applyBorder="1" applyAlignment="1">
      <alignment horizontal="center" vertical="center" wrapText="1"/>
    </xf>
    <xf numFmtId="0" fontId="67" fillId="101" borderId="4" xfId="0" applyFont="1" applyFill="1" applyBorder="1" applyAlignment="1" applyProtection="1">
      <alignment horizontal="center" vertical="center" wrapText="1"/>
      <protection locked="0"/>
    </xf>
    <xf numFmtId="0" fontId="0" fillId="101" borderId="0" xfId="0" applyFill="1" applyAlignment="1" applyProtection="1">
      <alignment horizontal="center" vertical="center" wrapText="1"/>
      <protection locked="0"/>
    </xf>
    <xf numFmtId="2" fontId="87" fillId="84" borderId="4" xfId="0" applyNumberFormat="1" applyFont="1" applyFill="1" applyBorder="1" applyAlignment="1">
      <alignment horizontal="center" vertical="center" wrapText="1"/>
    </xf>
    <xf numFmtId="2" fontId="67" fillId="136" borderId="4" xfId="0" applyNumberFormat="1" applyFont="1" applyFill="1" applyBorder="1" applyAlignment="1" applyProtection="1">
      <alignment horizontal="center" vertical="center" wrapText="1"/>
      <protection locked="0"/>
    </xf>
    <xf numFmtId="171" fontId="72" fillId="127" borderId="5" xfId="10" applyNumberFormat="1" applyFont="1" applyFill="1" applyBorder="1" applyAlignment="1">
      <alignment horizontal="center" vertical="center" wrapText="1"/>
    </xf>
    <xf numFmtId="165" fontId="67" fillId="137" borderId="4" xfId="0" applyNumberFormat="1" applyFont="1" applyFill="1" applyBorder="1" applyAlignment="1">
      <alignment horizontal="center" vertical="center" wrapText="1"/>
    </xf>
    <xf numFmtId="0" fontId="72" fillId="130" borderId="4" xfId="0" applyFont="1" applyFill="1" applyBorder="1" applyAlignment="1">
      <alignment horizontal="center" vertical="center" wrapText="1"/>
    </xf>
    <xf numFmtId="0" fontId="67" fillId="130" borderId="4" xfId="0" applyFont="1" applyFill="1" applyBorder="1" applyAlignment="1">
      <alignment horizontal="center" vertical="center" wrapText="1"/>
    </xf>
    <xf numFmtId="1" fontId="67" fillId="130" borderId="4" xfId="0" applyNumberFormat="1" applyFont="1" applyFill="1" applyBorder="1" applyAlignment="1">
      <alignment horizontal="center" vertical="center" wrapText="1"/>
    </xf>
    <xf numFmtId="2" fontId="87" fillId="135" borderId="4" xfId="0" applyNumberFormat="1" applyFont="1" applyFill="1" applyBorder="1" applyAlignment="1">
      <alignment horizontal="center" vertical="center" wrapText="1"/>
    </xf>
    <xf numFmtId="14" fontId="67" fillId="131" borderId="4" xfId="0" applyNumberFormat="1" applyFont="1" applyFill="1" applyBorder="1" applyAlignment="1" applyProtection="1">
      <alignment horizontal="center" vertical="center" wrapText="1"/>
      <protection locked="0"/>
    </xf>
    <xf numFmtId="0" fontId="8" fillId="130" borderId="5" xfId="0" applyFont="1" applyFill="1" applyBorder="1" applyAlignment="1">
      <alignment horizontal="center" vertical="center" wrapText="1"/>
    </xf>
    <xf numFmtId="0" fontId="67" fillId="130" borderId="11" xfId="0" applyFont="1" applyFill="1" applyBorder="1" applyAlignment="1">
      <alignment horizontal="center" vertical="center" wrapText="1"/>
    </xf>
    <xf numFmtId="2" fontId="67" fillId="130" borderId="10" xfId="0" applyNumberFormat="1" applyFont="1" applyFill="1" applyBorder="1" applyAlignment="1" applyProtection="1">
      <alignment horizontal="center" vertical="center" wrapText="1"/>
      <protection locked="0"/>
    </xf>
    <xf numFmtId="2" fontId="67" fillId="130" borderId="7" xfId="0" applyNumberFormat="1" applyFont="1" applyFill="1" applyBorder="1" applyAlignment="1" applyProtection="1">
      <alignment horizontal="center" vertical="center" wrapText="1"/>
      <protection locked="0"/>
    </xf>
    <xf numFmtId="2" fontId="67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14" fontId="67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165" fontId="67" fillId="127" borderId="10" xfId="0" applyNumberFormat="1" applyFont="1" applyFill="1" applyBorder="1" applyAlignment="1">
      <alignment horizontal="center" vertical="center" wrapText="1"/>
    </xf>
    <xf numFmtId="2" fontId="67" fillId="127" borderId="10" xfId="0" applyNumberFormat="1" applyFont="1" applyFill="1" applyBorder="1" applyAlignment="1" applyProtection="1">
      <alignment horizontal="center" vertical="center" wrapText="1"/>
      <protection locked="0"/>
    </xf>
    <xf numFmtId="2" fontId="67" fillId="127" borderId="7" xfId="0" applyNumberFormat="1" applyFont="1" applyFill="1" applyBorder="1" applyAlignment="1" applyProtection="1">
      <alignment horizontal="center" vertical="center" wrapText="1"/>
      <protection locked="0"/>
    </xf>
    <xf numFmtId="0" fontId="8" fillId="130" borderId="4" xfId="0" applyFont="1" applyFill="1" applyBorder="1" applyAlignment="1">
      <alignment horizontal="center" vertical="center" wrapText="1"/>
    </xf>
    <xf numFmtId="0" fontId="67" fillId="130" borderId="10" xfId="0" applyFont="1" applyFill="1" applyBorder="1" applyAlignment="1">
      <alignment horizontal="center" vertical="center" wrapText="1"/>
    </xf>
    <xf numFmtId="0" fontId="67" fillId="129" borderId="4" xfId="0" applyFont="1" applyFill="1" applyBorder="1" applyAlignment="1" applyProtection="1">
      <alignment horizontal="center" vertical="center" wrapText="1"/>
      <protection locked="0"/>
    </xf>
    <xf numFmtId="0" fontId="67" fillId="127" borderId="4" xfId="0" applyFont="1" applyFill="1" applyBorder="1" applyAlignment="1">
      <alignment horizontal="center" vertical="center" wrapText="1"/>
    </xf>
    <xf numFmtId="0" fontId="64" fillId="127" borderId="4" xfId="0" applyFont="1" applyFill="1" applyBorder="1" applyAlignment="1">
      <alignment horizontal="center" vertical="center" wrapText="1"/>
    </xf>
    <xf numFmtId="0" fontId="72" fillId="127" borderId="4" xfId="0" applyFont="1" applyFill="1" applyBorder="1" applyAlignment="1" applyProtection="1">
      <alignment horizontal="center" vertical="center" wrapText="1"/>
    </xf>
    <xf numFmtId="2" fontId="72" fillId="127" borderId="4" xfId="0" applyNumberFormat="1" applyFont="1" applyFill="1" applyBorder="1" applyAlignment="1" applyProtection="1">
      <alignment horizontal="center" vertical="center" wrapText="1"/>
    </xf>
    <xf numFmtId="2" fontId="88" fillId="138" borderId="4" xfId="0" applyNumberFormat="1" applyFont="1" applyFill="1" applyBorder="1" applyAlignment="1">
      <alignment horizontal="center" vertical="center" wrapText="1"/>
    </xf>
    <xf numFmtId="14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2" fontId="67" fillId="130" borderId="4" xfId="0" applyNumberFormat="1" applyFont="1" applyFill="1" applyBorder="1" applyAlignment="1">
      <alignment horizontal="center" vertical="center" wrapText="1"/>
    </xf>
    <xf numFmtId="0" fontId="8" fillId="130" borderId="11" xfId="0" applyFont="1" applyFill="1" applyBorder="1" applyAlignment="1">
      <alignment horizontal="center" vertical="center" wrapText="1"/>
    </xf>
    <xf numFmtId="0" fontId="72" fillId="130" borderId="11" xfId="0" applyFont="1" applyFill="1" applyBorder="1" applyAlignment="1">
      <alignment horizontal="center" vertical="center" wrapText="1"/>
    </xf>
    <xf numFmtId="2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0" fontId="8" fillId="139" borderId="4" xfId="0" applyFont="1" applyFill="1" applyBorder="1" applyAlignment="1">
      <alignment horizontal="center" vertical="center" wrapText="1"/>
    </xf>
    <xf numFmtId="170" fontId="74" fillId="130" borderId="4" xfId="0" applyNumberFormat="1" applyFont="1" applyFill="1" applyBorder="1" applyAlignment="1" applyProtection="1">
      <alignment horizontal="center" vertical="center" wrapText="1"/>
      <protection locked="0"/>
    </xf>
    <xf numFmtId="0" fontId="72" fillId="127" borderId="10" xfId="0" applyFont="1" applyFill="1" applyBorder="1" applyAlignment="1">
      <alignment horizontal="center" vertical="center" wrapText="1"/>
    </xf>
    <xf numFmtId="2" fontId="67" fillId="127" borderId="4" xfId="0" applyNumberFormat="1" applyFont="1" applyFill="1" applyBorder="1" applyAlignment="1">
      <alignment horizontal="center" vertical="center" wrapText="1"/>
    </xf>
    <xf numFmtId="2" fontId="67" fillId="127" borderId="7" xfId="0" applyNumberFormat="1" applyFont="1" applyFill="1" applyBorder="1" applyAlignment="1">
      <alignment horizontal="center" vertical="center" wrapText="1"/>
    </xf>
    <xf numFmtId="0" fontId="74" fillId="131" borderId="4" xfId="0" applyFont="1" applyFill="1" applyBorder="1" applyAlignment="1" applyProtection="1">
      <alignment horizontal="center" vertical="center" wrapText="1"/>
      <protection locked="0"/>
    </xf>
    <xf numFmtId="14" fontId="74" fillId="131" borderId="4" xfId="0" applyNumberFormat="1" applyFont="1" applyFill="1" applyBorder="1" applyAlignment="1" applyProtection="1">
      <alignment horizontal="center" vertical="center" wrapText="1"/>
      <protection locked="0"/>
    </xf>
    <xf numFmtId="0" fontId="72" fillId="140" borderId="4" xfId="0" applyFont="1" applyFill="1" applyBorder="1" applyAlignment="1">
      <alignment horizontal="center" vertical="center" wrapText="1"/>
    </xf>
    <xf numFmtId="4" fontId="67" fillId="141" borderId="4" xfId="0" applyNumberFormat="1" applyFont="1" applyFill="1" applyBorder="1" applyAlignment="1">
      <alignment horizontal="center" vertical="center" wrapText="1"/>
    </xf>
    <xf numFmtId="4" fontId="67" fillId="141" borderId="7" xfId="0" applyNumberFormat="1" applyFont="1" applyFill="1" applyBorder="1" applyAlignment="1">
      <alignment horizontal="center" vertical="center" wrapText="1"/>
    </xf>
    <xf numFmtId="2" fontId="87" fillId="84" borderId="4" xfId="0" applyNumberFormat="1" applyFont="1" applyFill="1" applyBorder="1" applyAlignment="1">
      <alignment horizontal="center" vertical="center" wrapText="1" shrinkToFit="1"/>
    </xf>
    <xf numFmtId="2" fontId="67" fillId="142" borderId="10" xfId="0" applyNumberFormat="1" applyFont="1" applyFill="1" applyBorder="1" applyAlignment="1">
      <alignment horizontal="center" vertical="center" wrapText="1"/>
    </xf>
    <xf numFmtId="1" fontId="67" fillId="142" borderId="10" xfId="0" applyNumberFormat="1" applyFont="1" applyFill="1" applyBorder="1" applyAlignment="1">
      <alignment horizontal="center" vertical="center" wrapText="1"/>
    </xf>
    <xf numFmtId="14" fontId="67" fillId="143" borderId="4" xfId="0" applyNumberFormat="1" applyFont="1" applyFill="1" applyBorder="1" applyAlignment="1" applyProtection="1">
      <alignment horizontal="center" vertical="center" wrapText="1"/>
    </xf>
    <xf numFmtId="170" fontId="67" fillId="143" borderId="10" xfId="0" applyNumberFormat="1" applyFont="1" applyFill="1" applyBorder="1" applyAlignment="1">
      <alignment horizontal="center" vertical="center" wrapText="1"/>
    </xf>
    <xf numFmtId="0" fontId="67" fillId="144" borderId="4" xfId="0" applyFont="1" applyFill="1" applyBorder="1" applyAlignment="1">
      <alignment horizontal="center" vertical="center" wrapText="1"/>
    </xf>
    <xf numFmtId="0" fontId="67" fillId="140" borderId="16" xfId="0" applyFont="1" applyFill="1" applyBorder="1" applyAlignment="1">
      <alignment horizontal="center" vertical="center" wrapText="1"/>
    </xf>
    <xf numFmtId="0" fontId="72" fillId="145" borderId="1" xfId="0" applyFont="1" applyFill="1" applyBorder="1" applyAlignment="1">
      <alignment horizontal="center" vertical="center" wrapText="1"/>
    </xf>
    <xf numFmtId="0" fontId="72" fillId="145" borderId="4" xfId="0" applyFont="1" applyFill="1" applyBorder="1" applyAlignment="1">
      <alignment horizontal="center" vertical="center" wrapText="1"/>
    </xf>
    <xf numFmtId="4" fontId="67" fillId="146" borderId="4" xfId="0" applyNumberFormat="1" applyFont="1" applyFill="1" applyBorder="1" applyAlignment="1">
      <alignment horizontal="center" vertical="center" wrapText="1"/>
    </xf>
    <xf numFmtId="4" fontId="67" fillId="146" borderId="7" xfId="0" applyNumberFormat="1" applyFont="1" applyFill="1" applyBorder="1" applyAlignment="1">
      <alignment horizontal="center" vertical="center" wrapText="1"/>
    </xf>
    <xf numFmtId="1" fontId="67" fillId="142" borderId="7" xfId="0" applyNumberFormat="1" applyFont="1" applyFill="1" applyBorder="1" applyAlignment="1">
      <alignment horizontal="center" vertical="center" wrapText="1"/>
    </xf>
    <xf numFmtId="0" fontId="8" fillId="145" borderId="4" xfId="0" applyFont="1" applyFill="1" applyBorder="1" applyAlignment="1">
      <alignment horizontal="center" vertical="center" wrapText="1"/>
    </xf>
    <xf numFmtId="4" fontId="67" fillId="146" borderId="4" xfId="0" applyNumberFormat="1" applyFont="1" applyFill="1" applyBorder="1" applyAlignment="1" applyProtection="1">
      <alignment horizontal="center" vertical="center" wrapText="1"/>
      <protection locked="0"/>
    </xf>
    <xf numFmtId="4" fontId="67" fillId="146" borderId="7" xfId="0" applyNumberFormat="1" applyFont="1" applyFill="1" applyBorder="1" applyAlignment="1" applyProtection="1">
      <alignment horizontal="center" vertical="center" wrapText="1"/>
      <protection locked="0"/>
    </xf>
    <xf numFmtId="2" fontId="67" fillId="142" borderId="10" xfId="0" applyNumberFormat="1" applyFont="1" applyFill="1" applyBorder="1" applyAlignment="1" applyProtection="1">
      <alignment horizontal="center" vertical="center" wrapText="1"/>
      <protection locked="0"/>
    </xf>
    <xf numFmtId="170" fontId="67" fillId="87" borderId="4" xfId="0" applyNumberFormat="1" applyFont="1" applyFill="1" applyBorder="1" applyAlignment="1" applyProtection="1">
      <alignment horizontal="center" vertical="center" wrapText="1"/>
      <protection locked="0"/>
    </xf>
    <xf numFmtId="14" fontId="67" fillId="147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44" borderId="4" xfId="0" applyFont="1" applyFill="1" applyBorder="1" applyAlignment="1" applyProtection="1">
      <alignment horizontal="center" vertical="center" wrapText="1"/>
      <protection locked="0"/>
    </xf>
    <xf numFmtId="0" fontId="72" fillId="127" borderId="4" xfId="0" applyFont="1" applyFill="1" applyBorder="1" applyAlignment="1" applyProtection="1">
      <alignment horizontal="center" vertical="center" wrapText="1"/>
      <protection locked="0"/>
    </xf>
    <xf numFmtId="170" fontId="67" fillId="140" borderId="4" xfId="0" applyNumberFormat="1" applyFont="1" applyFill="1" applyBorder="1" applyAlignment="1" applyProtection="1">
      <alignment horizontal="center" vertical="center" wrapText="1"/>
      <protection locked="0"/>
    </xf>
    <xf numFmtId="2" fontId="67" fillId="126" borderId="10" xfId="0" applyNumberFormat="1" applyFont="1" applyFill="1" applyBorder="1" applyAlignment="1" applyProtection="1">
      <alignment horizontal="center" vertical="center" wrapText="1"/>
      <protection locked="0"/>
    </xf>
    <xf numFmtId="2" fontId="72" fillId="142" borderId="10" xfId="0" applyNumberFormat="1" applyFont="1" applyFill="1" applyBorder="1" applyAlignment="1" applyProtection="1">
      <alignment horizontal="center" vertical="center" wrapText="1"/>
      <protection locked="0"/>
    </xf>
    <xf numFmtId="14" fontId="67" fillId="147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48" borderId="0" xfId="0" applyFont="1" applyFill="1" applyAlignment="1">
      <alignment horizontal="center" vertical="center"/>
    </xf>
    <xf numFmtId="0" fontId="72" fillId="5" borderId="4" xfId="0" applyFont="1" applyFill="1" applyBorder="1" applyAlignment="1">
      <alignment horizontal="center" vertical="center" wrapText="1"/>
    </xf>
    <xf numFmtId="2" fontId="67" fillId="5" borderId="4" xfId="0" applyNumberFormat="1" applyFont="1" applyFill="1" applyBorder="1" applyAlignment="1" applyProtection="1">
      <alignment horizontal="center" vertical="center" wrapText="1"/>
    </xf>
    <xf numFmtId="0" fontId="67" fillId="145" borderId="4" xfId="0" applyFont="1" applyFill="1" applyBorder="1" applyAlignment="1" applyProtection="1">
      <alignment horizontal="center" vertical="center" wrapText="1"/>
      <protection locked="0"/>
    </xf>
    <xf numFmtId="0" fontId="67" fillId="149" borderId="0" xfId="0" applyFont="1" applyFill="1" applyAlignment="1">
      <alignment horizontal="center" vertical="center"/>
    </xf>
    <xf numFmtId="0" fontId="67" fillId="127" borderId="5" xfId="0" applyFont="1" applyFill="1" applyBorder="1" applyAlignment="1" applyProtection="1">
      <alignment horizontal="center" vertical="center" wrapText="1"/>
      <protection locked="0"/>
    </xf>
    <xf numFmtId="0" fontId="67" fillId="5" borderId="4" xfId="0" applyFont="1" applyFill="1" applyBorder="1" applyAlignment="1">
      <alignment horizontal="center" vertical="center" wrapText="1"/>
    </xf>
    <xf numFmtId="0" fontId="72" fillId="150" borderId="1" xfId="0" applyFont="1" applyFill="1" applyBorder="1" applyAlignment="1">
      <alignment horizontal="center" vertical="center" wrapText="1"/>
    </xf>
    <xf numFmtId="0" fontId="72" fillId="150" borderId="5" xfId="0" applyFont="1" applyFill="1" applyBorder="1" applyAlignment="1">
      <alignment horizontal="center" vertical="center" wrapText="1"/>
    </xf>
    <xf numFmtId="0" fontId="67" fillId="151" borderId="5" xfId="0" applyFont="1" applyFill="1" applyBorder="1" applyAlignment="1">
      <alignment horizontal="center" vertical="center" wrapText="1"/>
    </xf>
    <xf numFmtId="170" fontId="67" fillId="151" borderId="4" xfId="0" applyNumberFormat="1" applyFont="1" applyFill="1" applyBorder="1" applyAlignment="1">
      <alignment horizontal="center" vertical="center" wrapText="1"/>
    </xf>
    <xf numFmtId="170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42" borderId="10" xfId="0" applyFont="1" applyFill="1" applyBorder="1" applyAlignment="1">
      <alignment horizontal="center" vertical="center" wrapText="1"/>
    </xf>
    <xf numFmtId="0" fontId="72" fillId="152" borderId="1" xfId="0" applyFont="1" applyFill="1" applyBorder="1" applyAlignment="1">
      <alignment horizontal="center" vertical="center" wrapText="1"/>
    </xf>
    <xf numFmtId="0" fontId="72" fillId="152" borderId="5" xfId="0" applyFont="1" applyFill="1" applyBorder="1" applyAlignment="1">
      <alignment horizontal="center" vertical="center" wrapText="1"/>
    </xf>
    <xf numFmtId="3" fontId="67" fillId="146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53" borderId="1" xfId="0" applyFont="1" applyFill="1" applyBorder="1" applyAlignment="1">
      <alignment horizontal="center" vertical="center" wrapText="1"/>
    </xf>
    <xf numFmtId="0" fontId="72" fillId="153" borderId="1" xfId="0" applyFont="1" applyFill="1" applyBorder="1" applyAlignment="1">
      <alignment horizontal="center" vertical="center" wrapText="1"/>
    </xf>
    <xf numFmtId="0" fontId="72" fillId="153" borderId="5" xfId="0" applyFont="1" applyFill="1" applyBorder="1" applyAlignment="1">
      <alignment horizontal="center" vertical="center" wrapText="1"/>
    </xf>
    <xf numFmtId="0" fontId="72" fillId="153" borderId="11" xfId="0" applyFont="1" applyFill="1" applyBorder="1" applyAlignment="1">
      <alignment horizontal="center" vertical="center" wrapText="1"/>
    </xf>
    <xf numFmtId="170" fontId="67" fillId="153" borderId="10" xfId="0" applyNumberFormat="1" applyFont="1" applyFill="1" applyBorder="1" applyAlignment="1">
      <alignment horizontal="center" vertical="center" wrapText="1"/>
    </xf>
    <xf numFmtId="170" fontId="67" fillId="153" borderId="7" xfId="0" applyNumberFormat="1" applyFont="1" applyFill="1" applyBorder="1" applyAlignment="1">
      <alignment horizontal="center" vertical="center" wrapText="1"/>
    </xf>
    <xf numFmtId="2" fontId="67" fillId="129" borderId="10" xfId="0" applyNumberFormat="1" applyFont="1" applyFill="1" applyBorder="1" applyAlignment="1">
      <alignment horizontal="center" vertical="center" wrapText="1"/>
    </xf>
    <xf numFmtId="2" fontId="67" fillId="129" borderId="4" xfId="0" applyNumberFormat="1" applyFont="1" applyFill="1" applyBorder="1" applyAlignment="1">
      <alignment horizontal="center" vertical="center" wrapText="1"/>
    </xf>
    <xf numFmtId="170" fontId="67" fillId="130" borderId="4" xfId="0" applyNumberFormat="1" applyFont="1" applyFill="1" applyBorder="1" applyAlignment="1">
      <alignment horizontal="center" vertical="center" wrapText="1"/>
    </xf>
    <xf numFmtId="0" fontId="67" fillId="87" borderId="4" xfId="0" applyFont="1" applyFill="1" applyBorder="1" applyAlignment="1">
      <alignment horizontal="center" vertical="center"/>
    </xf>
    <xf numFmtId="0" fontId="67" fillId="154" borderId="0" xfId="0" applyFont="1" applyFill="1" applyAlignment="1">
      <alignment horizontal="center" vertical="center"/>
    </xf>
    <xf numFmtId="0" fontId="72" fillId="141" borderId="4" xfId="0" applyFont="1" applyFill="1" applyBorder="1" applyAlignment="1">
      <alignment horizontal="center" vertical="center" wrapText="1"/>
    </xf>
    <xf numFmtId="170" fontId="67" fillId="141" borderId="10" xfId="0" applyNumberFormat="1" applyFont="1" applyFill="1" applyBorder="1" applyAlignment="1">
      <alignment horizontal="center" vertical="center" wrapText="1"/>
    </xf>
    <xf numFmtId="0" fontId="67" fillId="141" borderId="10" xfId="0" applyFont="1" applyFill="1" applyBorder="1" applyAlignment="1">
      <alignment horizontal="center" vertical="center" wrapText="1"/>
    </xf>
    <xf numFmtId="169" fontId="67" fillId="130" borderId="4" xfId="0" applyNumberFormat="1" applyFont="1" applyFill="1" applyBorder="1" applyAlignment="1">
      <alignment horizontal="center" vertical="center" wrapText="1"/>
    </xf>
    <xf numFmtId="14" fontId="67" fillId="147" borderId="4" xfId="0" applyNumberFormat="1" applyFont="1" applyFill="1" applyBorder="1" applyAlignment="1">
      <alignment horizontal="center" vertical="center" wrapText="1"/>
    </xf>
    <xf numFmtId="0" fontId="72" fillId="146" borderId="1" xfId="0" applyFont="1" applyFill="1" applyBorder="1" applyAlignment="1">
      <alignment horizontal="center" vertical="center" wrapText="1"/>
    </xf>
    <xf numFmtId="0" fontId="72" fillId="146" borderId="11" xfId="0" applyFont="1" applyFill="1" applyBorder="1" applyAlignment="1">
      <alignment horizontal="center" vertical="center" wrapText="1"/>
    </xf>
    <xf numFmtId="0" fontId="67" fillId="146" borderId="11" xfId="0" applyFont="1" applyFill="1" applyBorder="1" applyAlignment="1">
      <alignment horizontal="center" vertical="center" wrapText="1"/>
    </xf>
    <xf numFmtId="170" fontId="67" fillId="146" borderId="10" xfId="0" applyNumberFormat="1" applyFont="1" applyFill="1" applyBorder="1" applyAlignment="1">
      <alignment horizontal="center" vertical="center" wrapText="1"/>
    </xf>
    <xf numFmtId="170" fontId="67" fillId="146" borderId="7" xfId="0" applyNumberFormat="1" applyFont="1" applyFill="1" applyBorder="1" applyAlignment="1">
      <alignment horizontal="center" vertical="center" wrapText="1"/>
    </xf>
    <xf numFmtId="0" fontId="67" fillId="155" borderId="1" xfId="0" applyFont="1" applyFill="1" applyBorder="1" applyAlignment="1">
      <alignment horizontal="center" vertical="center" wrapText="1"/>
    </xf>
    <xf numFmtId="0" fontId="72" fillId="155" borderId="1" xfId="0" applyFont="1" applyFill="1" applyBorder="1" applyAlignment="1">
      <alignment horizontal="center" vertical="center" wrapText="1"/>
    </xf>
    <xf numFmtId="0" fontId="72" fillId="155" borderId="11" xfId="0" applyFont="1" applyFill="1" applyBorder="1" applyAlignment="1">
      <alignment horizontal="center" vertical="center" wrapText="1"/>
    </xf>
    <xf numFmtId="4" fontId="67" fillId="155" borderId="4" xfId="0" applyNumberFormat="1" applyFont="1" applyFill="1" applyBorder="1" applyAlignment="1">
      <alignment horizontal="center" vertical="center" wrapText="1"/>
    </xf>
    <xf numFmtId="2" fontId="87" fillId="156" borderId="4" xfId="0" applyNumberFormat="1" applyFont="1" applyFill="1" applyBorder="1" applyAlignment="1">
      <alignment horizontal="center" vertical="center" wrapText="1"/>
    </xf>
    <xf numFmtId="2" fontId="67" fillId="129" borderId="4" xfId="0" applyNumberFormat="1" applyFont="1" applyFill="1" applyBorder="1" applyAlignment="1" applyProtection="1">
      <alignment horizontal="center" vertical="center" wrapText="1"/>
      <protection locked="0"/>
    </xf>
    <xf numFmtId="0" fontId="72" fillId="157" borderId="11" xfId="0" applyFont="1" applyFill="1" applyBorder="1" applyAlignment="1">
      <alignment horizontal="center" vertical="center" wrapText="1"/>
    </xf>
    <xf numFmtId="4" fontId="67" fillId="157" borderId="11" xfId="0" applyNumberFormat="1" applyFont="1" applyFill="1" applyBorder="1" applyAlignment="1">
      <alignment horizontal="center" vertical="center" wrapText="1"/>
    </xf>
    <xf numFmtId="4" fontId="67" fillId="157" borderId="3" xfId="0" applyNumberFormat="1" applyFont="1" applyFill="1" applyBorder="1" applyAlignment="1">
      <alignment horizontal="center" vertical="center" wrapText="1"/>
    </xf>
    <xf numFmtId="0" fontId="67" fillId="87" borderId="0" xfId="0" applyFont="1" applyFill="1" applyAlignment="1">
      <alignment horizontal="center" vertical="center"/>
    </xf>
    <xf numFmtId="10" fontId="72" fillId="155" borderId="11" xfId="10" applyNumberFormat="1" applyFont="1" applyFill="1" applyBorder="1" applyAlignment="1">
      <alignment horizontal="center" vertical="center" wrapText="1"/>
    </xf>
    <xf numFmtId="2" fontId="67" fillId="158" borderId="10" xfId="0" applyNumberFormat="1" applyFont="1" applyFill="1" applyBorder="1" applyAlignment="1">
      <alignment horizontal="center" vertical="center" wrapText="1"/>
    </xf>
    <xf numFmtId="14" fontId="67" fillId="130" borderId="4" xfId="0" applyNumberFormat="1" applyFont="1" applyFill="1" applyBorder="1" applyAlignment="1">
      <alignment horizontal="center" vertical="center" wrapText="1"/>
    </xf>
    <xf numFmtId="2" fontId="67" fillId="87" borderId="10" xfId="0" applyNumberFormat="1" applyFont="1" applyFill="1" applyBorder="1" applyAlignment="1">
      <alignment horizontal="center" vertical="center" wrapText="1"/>
    </xf>
    <xf numFmtId="0" fontId="72" fillId="157" borderId="1" xfId="0" applyFont="1" applyFill="1" applyBorder="1" applyAlignment="1">
      <alignment horizontal="center" vertical="center" wrapText="1"/>
    </xf>
    <xf numFmtId="0" fontId="67" fillId="143" borderId="4" xfId="0" applyFont="1" applyFill="1" applyBorder="1" applyAlignment="1">
      <alignment horizontal="center" vertical="center" wrapText="1"/>
    </xf>
    <xf numFmtId="4" fontId="67" fillId="143" borderId="9" xfId="0" applyNumberFormat="1" applyFont="1" applyFill="1" applyBorder="1" applyAlignment="1">
      <alignment horizontal="center" vertical="center" wrapText="1"/>
    </xf>
    <xf numFmtId="4" fontId="67" fillId="143" borderId="7" xfId="0" applyNumberFormat="1" applyFont="1" applyFill="1" applyBorder="1" applyAlignment="1">
      <alignment horizontal="center" vertical="center" wrapText="1"/>
    </xf>
    <xf numFmtId="2" fontId="67" fillId="158" borderId="4" xfId="0" applyNumberFormat="1" applyFont="1" applyFill="1" applyBorder="1" applyAlignment="1">
      <alignment horizontal="center" vertical="center" wrapText="1"/>
    </xf>
    <xf numFmtId="0" fontId="67" fillId="143" borderId="5" xfId="0" applyFont="1" applyFill="1" applyBorder="1" applyAlignment="1">
      <alignment horizontal="center" vertical="center" wrapText="1"/>
    </xf>
    <xf numFmtId="4" fontId="67" fillId="143" borderId="3" xfId="0" applyNumberFormat="1" applyFont="1" applyFill="1" applyBorder="1" applyAlignment="1">
      <alignment horizontal="center" vertical="center" wrapText="1"/>
    </xf>
    <xf numFmtId="4" fontId="67" fillId="143" borderId="6" xfId="0" applyNumberFormat="1" applyFont="1" applyFill="1" applyBorder="1" applyAlignment="1">
      <alignment horizontal="center" vertical="center" wrapText="1"/>
    </xf>
    <xf numFmtId="0" fontId="72" fillId="155" borderId="4" xfId="0" applyFont="1" applyFill="1" applyBorder="1" applyAlignment="1">
      <alignment horizontal="center" vertical="center" wrapText="1"/>
    </xf>
    <xf numFmtId="165" fontId="72" fillId="155" borderId="4" xfId="0" applyNumberFormat="1" applyFont="1" applyFill="1" applyBorder="1" applyAlignment="1">
      <alignment horizontal="center" vertical="center" wrapText="1"/>
    </xf>
    <xf numFmtId="170" fontId="67" fillId="155" borderId="4" xfId="0" applyNumberFormat="1" applyFont="1" applyFill="1" applyBorder="1" applyAlignment="1">
      <alignment horizontal="center" vertical="center" wrapText="1"/>
    </xf>
    <xf numFmtId="14" fontId="67" fillId="130" borderId="4" xfId="0" applyNumberFormat="1" applyFont="1" applyFill="1" applyBorder="1" applyAlignment="1">
      <alignment horizontal="center" vertical="center" wrapText="1"/>
    </xf>
    <xf numFmtId="2" fontId="67" fillId="142" borderId="4" xfId="0" applyNumberFormat="1" applyFont="1" applyFill="1" applyBorder="1" applyAlignment="1">
      <alignment horizontal="center" vertical="center" wrapText="1"/>
    </xf>
    <xf numFmtId="14" fontId="67" fillId="147" borderId="1" xfId="0" applyNumberFormat="1" applyFont="1" applyFill="1" applyBorder="1" applyAlignment="1">
      <alignment horizontal="center" vertical="center" wrapText="1"/>
    </xf>
    <xf numFmtId="0" fontId="67" fillId="144" borderId="4" xfId="0" applyFont="1" applyFill="1" applyBorder="1" applyAlignment="1" applyProtection="1">
      <alignment horizontal="center" vertical="center" wrapText="1"/>
      <protection locked="0"/>
    </xf>
    <xf numFmtId="0" fontId="67" fillId="155" borderId="0" xfId="0" applyFont="1" applyFill="1" applyAlignment="1">
      <alignment horizontal="center" vertical="center" wrapText="1"/>
    </xf>
    <xf numFmtId="0" fontId="72" fillId="159" borderId="4" xfId="0" applyFont="1" applyFill="1" applyBorder="1" applyAlignment="1">
      <alignment horizontal="center" vertical="center" wrapText="1"/>
    </xf>
    <xf numFmtId="0" fontId="72" fillId="157" borderId="4" xfId="0" applyFont="1" applyFill="1" applyBorder="1" applyAlignment="1">
      <alignment horizontal="center" vertical="center" wrapText="1"/>
    </xf>
    <xf numFmtId="170" fontId="67" fillId="157" borderId="4" xfId="0" applyNumberFormat="1" applyFont="1" applyFill="1" applyBorder="1" applyAlignment="1">
      <alignment horizontal="center" vertical="center" wrapText="1"/>
    </xf>
    <xf numFmtId="2" fontId="87" fillId="160" borderId="4" xfId="0" applyNumberFormat="1" applyFont="1" applyFill="1" applyBorder="1" applyAlignment="1">
      <alignment horizontal="center" vertical="center" wrapText="1"/>
    </xf>
    <xf numFmtId="165" fontId="87" fillId="160" borderId="4" xfId="0" applyNumberFormat="1" applyFont="1" applyFill="1" applyBorder="1" applyAlignment="1">
      <alignment horizontal="center" vertical="center" wrapText="1"/>
    </xf>
    <xf numFmtId="0" fontId="72" fillId="0" borderId="4" xfId="0" applyFont="1" applyBorder="1" applyAlignment="1" applyProtection="1">
      <alignment horizontal="center" vertical="center" wrapText="1"/>
      <protection locked="0"/>
    </xf>
    <xf numFmtId="2" fontId="72" fillId="0" borderId="4" xfId="0" applyNumberFormat="1" applyFont="1" applyBorder="1" applyAlignment="1" applyProtection="1">
      <alignment horizontal="center" vertical="center" wrapText="1"/>
      <protection locked="0"/>
    </xf>
    <xf numFmtId="2" fontId="72" fillId="0" borderId="7" xfId="0" applyNumberFormat="1" applyFont="1" applyBorder="1" applyAlignment="1" applyProtection="1">
      <alignment horizontal="center" vertical="center" wrapText="1"/>
      <protection locked="0"/>
    </xf>
    <xf numFmtId="0" fontId="67" fillId="0" borderId="17" xfId="0" applyFont="1" applyBorder="1" applyAlignment="1" applyProtection="1">
      <alignment horizontal="center" vertical="center" wrapText="1"/>
      <protection locked="0"/>
    </xf>
    <xf numFmtId="0" fontId="67" fillId="0" borderId="18" xfId="0" applyFont="1" applyBorder="1" applyAlignment="1" applyProtection="1">
      <alignment horizontal="center" vertical="center" wrapText="1"/>
      <protection locked="0"/>
    </xf>
    <xf numFmtId="2" fontId="72" fillId="101" borderId="10" xfId="0" applyNumberFormat="1" applyFont="1" applyFill="1" applyBorder="1" applyAlignment="1" applyProtection="1">
      <alignment horizontal="center" vertical="center" wrapText="1"/>
      <protection locked="0"/>
    </xf>
    <xf numFmtId="2" fontId="72" fillId="101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 vertical="center" wrapText="1"/>
      <protection locked="0"/>
    </xf>
    <xf numFmtId="0" fontId="67" fillId="15" borderId="0" xfId="0" applyFont="1" applyFill="1" applyAlignment="1" applyProtection="1">
      <alignment horizontal="center" vertical="center" wrapText="1"/>
      <protection locked="0"/>
    </xf>
    <xf numFmtId="0" fontId="67" fillId="15" borderId="0" xfId="0" applyFont="1" applyFill="1" applyAlignment="1">
      <alignment horizontal="center" vertical="center" wrapText="1"/>
    </xf>
    <xf numFmtId="0" fontId="67" fillId="0" borderId="0" xfId="0" applyFont="1" applyAlignment="1">
      <alignment horizontal="center" vertical="center" wrapText="1" shrinkToFit="1"/>
    </xf>
    <xf numFmtId="2" fontId="67" fillId="0" borderId="0" xfId="0" applyNumberFormat="1" applyFont="1" applyAlignment="1">
      <alignment horizontal="center" vertical="center" wrapText="1" shrinkToFit="1"/>
    </xf>
    <xf numFmtId="2" fontId="85" fillId="43" borderId="0" xfId="0" applyNumberFormat="1" applyFont="1" applyFill="1" applyAlignment="1">
      <alignment horizontal="center" vertical="center" wrapText="1" shrinkToFit="1"/>
    </xf>
    <xf numFmtId="0" fontId="72" fillId="24" borderId="3" xfId="0" applyFont="1" applyFill="1" applyBorder="1" applyAlignment="1">
      <alignment horizontal="center" vertical="center" wrapText="1" shrinkToFit="1"/>
    </xf>
    <xf numFmtId="2" fontId="86" fillId="19" borderId="4" xfId="0" applyNumberFormat="1" applyFont="1" applyFill="1" applyBorder="1" applyAlignment="1">
      <alignment horizontal="center" vertical="center" wrapText="1"/>
    </xf>
    <xf numFmtId="2" fontId="72" fillId="19" borderId="4" xfId="0" applyNumberFormat="1" applyFont="1" applyFill="1" applyBorder="1" applyAlignment="1">
      <alignment horizontal="center" vertical="center" wrapText="1"/>
    </xf>
    <xf numFmtId="2" fontId="72" fillId="100" borderId="4" xfId="0" applyNumberFormat="1" applyFont="1" applyFill="1" applyBorder="1" applyAlignment="1">
      <alignment horizontal="center" vertical="center" wrapText="1" shrinkToFit="1"/>
    </xf>
    <xf numFmtId="2" fontId="71" fillId="100" borderId="4" xfId="0" applyNumberFormat="1" applyFont="1" applyFill="1" applyBorder="1" applyAlignment="1">
      <alignment horizontal="center" vertical="center" wrapText="1" shrinkToFit="1"/>
    </xf>
    <xf numFmtId="2" fontId="72" fillId="19" borderId="4" xfId="0" applyNumberFormat="1" applyFont="1" applyFill="1" applyBorder="1" applyAlignment="1">
      <alignment horizontal="center" vertical="center" wrapText="1" shrinkToFit="1"/>
    </xf>
    <xf numFmtId="0" fontId="72" fillId="161" borderId="4" xfId="0" applyFont="1" applyFill="1" applyBorder="1" applyAlignment="1">
      <alignment horizontal="center" vertical="center" wrapText="1" shrinkToFit="1"/>
    </xf>
    <xf numFmtId="0" fontId="72" fillId="19" borderId="14" xfId="0" applyFont="1" applyFill="1" applyBorder="1" applyAlignment="1">
      <alignment horizontal="center" vertical="center" wrapText="1" shrinkToFit="1"/>
    </xf>
    <xf numFmtId="2" fontId="72" fillId="19" borderId="0" xfId="0" applyNumberFormat="1" applyFont="1" applyFill="1" applyAlignment="1">
      <alignment horizontal="center" vertical="center" wrapText="1" shrinkToFit="1"/>
    </xf>
    <xf numFmtId="2" fontId="72" fillId="19" borderId="0" xfId="0" applyNumberFormat="1" applyFont="1" applyFill="1" applyAlignment="1">
      <alignment horizontal="center" vertical="center" wrapText="1"/>
    </xf>
    <xf numFmtId="2" fontId="86" fillId="19" borderId="12" xfId="0" applyNumberFormat="1" applyFont="1" applyFill="1" applyBorder="1" applyAlignment="1">
      <alignment horizontal="center" vertical="center" wrapText="1"/>
    </xf>
    <xf numFmtId="2" fontId="72" fillId="19" borderId="12" xfId="0" applyNumberFormat="1" applyFont="1" applyFill="1" applyBorder="1" applyAlignment="1">
      <alignment horizontal="center" vertical="center" wrapText="1"/>
    </xf>
    <xf numFmtId="2" fontId="72" fillId="100" borderId="12" xfId="0" applyNumberFormat="1" applyFont="1" applyFill="1" applyBorder="1" applyAlignment="1">
      <alignment horizontal="center" vertical="center" wrapText="1" shrinkToFit="1"/>
    </xf>
    <xf numFmtId="2" fontId="71" fillId="100" borderId="12" xfId="0" applyNumberFormat="1" applyFont="1" applyFill="1" applyBorder="1" applyAlignment="1">
      <alignment horizontal="center" vertical="center" wrapText="1" shrinkToFit="1"/>
    </xf>
    <xf numFmtId="2" fontId="72" fillId="19" borderId="12" xfId="0" applyNumberFormat="1" applyFont="1" applyFill="1" applyBorder="1" applyAlignment="1">
      <alignment horizontal="center" vertical="center" wrapText="1" shrinkToFit="1"/>
    </xf>
    <xf numFmtId="2" fontId="72" fillId="19" borderId="13" xfId="0" applyNumberFormat="1" applyFont="1" applyFill="1" applyBorder="1" applyAlignment="1">
      <alignment horizontal="center" vertical="center" wrapText="1" shrinkToFit="1"/>
    </xf>
    <xf numFmtId="2" fontId="67" fillId="162" borderId="4" xfId="0" applyNumberFormat="1" applyFont="1" applyFill="1" applyBorder="1" applyAlignment="1">
      <alignment horizontal="center" vertical="center" wrapText="1" shrinkToFit="1"/>
    </xf>
    <xf numFmtId="14" fontId="67" fillId="162" borderId="4" xfId="0" applyNumberFormat="1" applyFont="1" applyFill="1" applyBorder="1" applyAlignment="1">
      <alignment horizontal="center" vertical="center" wrapText="1" shrinkToFit="1"/>
    </xf>
    <xf numFmtId="0" fontId="67" fillId="43" borderId="0" xfId="0" applyFont="1" applyFill="1" applyAlignment="1">
      <alignment horizontal="center" vertical="center" wrapText="1" shrinkToFit="1"/>
    </xf>
    <xf numFmtId="0" fontId="72" fillId="121" borderId="4" xfId="0" applyFont="1" applyFill="1" applyBorder="1" applyAlignment="1">
      <alignment horizontal="center" vertical="center" wrapText="1"/>
    </xf>
    <xf numFmtId="2" fontId="72" fillId="121" borderId="1" xfId="0" applyNumberFormat="1" applyFont="1" applyFill="1" applyBorder="1" applyAlignment="1">
      <alignment horizontal="center" vertical="center" wrapText="1"/>
    </xf>
    <xf numFmtId="2" fontId="67" fillId="121" borderId="4" xfId="0" applyNumberFormat="1" applyFont="1" applyFill="1" applyBorder="1" applyAlignment="1">
      <alignment horizontal="center" vertical="center" wrapText="1"/>
    </xf>
    <xf numFmtId="2" fontId="72" fillId="15" borderId="7" xfId="0" applyNumberFormat="1" applyFont="1" applyFill="1" applyBorder="1" applyAlignment="1" applyProtection="1">
      <alignment horizontal="center" vertical="center" wrapText="1"/>
      <protection locked="0"/>
    </xf>
    <xf numFmtId="2" fontId="72" fillId="15" borderId="7" xfId="0" applyNumberFormat="1" applyFont="1" applyFill="1" applyBorder="1" applyAlignment="1" applyProtection="1">
      <alignment horizontal="center" vertical="center" wrapText="1"/>
      <protection locked="0"/>
    </xf>
    <xf numFmtId="2" fontId="72" fillId="121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72" fillId="121" borderId="4" xfId="0" applyFont="1" applyFill="1" applyBorder="1" applyAlignment="1" applyProtection="1">
      <alignment horizontal="center" vertical="center" wrapText="1" shrinkToFit="1"/>
      <protection locked="0"/>
    </xf>
    <xf numFmtId="14" fontId="67" fillId="125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125" borderId="4" xfId="0" applyFont="1" applyFill="1" applyBorder="1" applyAlignment="1" applyProtection="1">
      <alignment horizontal="center" vertical="center" wrapText="1" shrinkToFit="1"/>
    </xf>
    <xf numFmtId="2" fontId="67" fillId="163" borderId="4" xfId="0" applyNumberFormat="1" applyFont="1" applyFill="1" applyBorder="1" applyAlignment="1" applyProtection="1">
      <alignment horizontal="center" vertical="center" wrapText="1" shrinkToFit="1"/>
      <protection locked="0"/>
    </xf>
    <xf numFmtId="14" fontId="67" fillId="163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7" fillId="124" borderId="1" xfId="0" applyNumberFormat="1" applyFont="1" applyFill="1" applyBorder="1" applyAlignment="1">
      <alignment horizontal="center" vertical="center" wrapText="1"/>
    </xf>
    <xf numFmtId="2" fontId="67" fillId="124" borderId="4" xfId="0" applyNumberFormat="1" applyFont="1" applyFill="1" applyBorder="1" applyAlignment="1">
      <alignment horizontal="center" vertical="center" wrapText="1"/>
    </xf>
    <xf numFmtId="2" fontId="89" fillId="124" borderId="7" xfId="0" applyNumberFormat="1" applyFont="1" applyFill="1" applyBorder="1" applyAlignment="1" applyProtection="1">
      <alignment horizontal="center" vertical="center" wrapText="1"/>
      <protection locked="0"/>
    </xf>
    <xf numFmtId="2" fontId="67" fillId="130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130" borderId="10" xfId="0" applyFont="1" applyFill="1" applyBorder="1" applyAlignment="1" applyProtection="1">
      <alignment horizontal="center" vertical="center" wrapText="1" shrinkToFit="1"/>
      <protection locked="0"/>
    </xf>
    <xf numFmtId="14" fontId="72" fillId="39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4" fillId="166" borderId="4" xfId="0" applyNumberFormat="1" applyFont="1" applyFill="1" applyBorder="1" applyAlignment="1" applyProtection="1">
      <alignment horizontal="center" vertical="center" wrapText="1" shrinkToFit="1"/>
      <protection locked="0"/>
    </xf>
    <xf numFmtId="14" fontId="72" fillId="121" borderId="4" xfId="0" applyNumberFormat="1" applyFont="1" applyFill="1" applyBorder="1" applyAlignment="1" applyProtection="1">
      <alignment horizontal="center" vertical="center" wrapText="1" shrinkToFit="1"/>
      <protection locked="0"/>
    </xf>
    <xf numFmtId="14" fontId="72" fillId="121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66" borderId="0" xfId="0" applyFont="1" applyFill="1" applyAlignment="1">
      <alignment horizontal="center" vertical="center" wrapText="1" shrinkToFit="1"/>
    </xf>
    <xf numFmtId="2" fontId="67" fillId="165" borderId="5" xfId="0" applyNumberFormat="1" applyFont="1" applyFill="1" applyBorder="1" applyAlignment="1">
      <alignment horizontal="center" vertical="center" wrapText="1" shrinkToFit="1"/>
    </xf>
    <xf numFmtId="2" fontId="67" fillId="165" borderId="10" xfId="0" applyNumberFormat="1" applyFont="1" applyFill="1" applyBorder="1" applyAlignment="1">
      <alignment horizontal="center" vertical="center" wrapText="1" shrinkToFit="1"/>
    </xf>
    <xf numFmtId="2" fontId="67" fillId="126" borderId="4" xfId="0" applyNumberFormat="1" applyFont="1" applyFill="1" applyBorder="1" applyAlignment="1" applyProtection="1">
      <alignment horizontal="center" vertical="center" wrapText="1"/>
    </xf>
    <xf numFmtId="14" fontId="64" fillId="39" borderId="10" xfId="0" applyNumberFormat="1" applyFont="1" applyFill="1" applyBorder="1" applyAlignment="1" applyProtection="1">
      <alignment horizontal="center" vertical="center" wrapText="1" shrinkToFit="1"/>
      <protection locked="0"/>
    </xf>
    <xf numFmtId="2" fontId="74" fillId="166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7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7" fillId="167" borderId="4" xfId="0" applyNumberFormat="1" applyFont="1" applyFill="1" applyBorder="1" applyAlignment="1" applyProtection="1">
      <alignment horizontal="center" vertical="center" wrapText="1" shrinkToFit="1"/>
      <protection locked="0"/>
    </xf>
    <xf numFmtId="14" fontId="67" fillId="167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164" borderId="16" xfId="0" applyFont="1" applyFill="1" applyBorder="1" applyAlignment="1">
      <alignment horizontal="center" vertical="center" wrapText="1" shrinkToFit="1"/>
    </xf>
    <xf numFmtId="2" fontId="8" fillId="134" borderId="4" xfId="0" applyNumberFormat="1" applyFont="1" applyFill="1" applyBorder="1" applyAlignment="1">
      <alignment horizontal="center" vertical="center" wrapText="1"/>
    </xf>
    <xf numFmtId="3" fontId="72" fillId="134" borderId="4" xfId="0" applyNumberFormat="1" applyFont="1" applyFill="1" applyBorder="1" applyAlignment="1" applyProtection="1">
      <alignment horizontal="center" vertical="center" wrapText="1"/>
      <protection locked="0"/>
    </xf>
    <xf numFmtId="2" fontId="89" fillId="124" borderId="6" xfId="0" applyNumberFormat="1" applyFont="1" applyFill="1" applyBorder="1" applyAlignment="1" applyProtection="1">
      <alignment horizontal="center" vertical="center" wrapText="1"/>
      <protection locked="0"/>
    </xf>
    <xf numFmtId="0" fontId="67" fillId="130" borderId="5" xfId="0" applyFont="1" applyFill="1" applyBorder="1" applyAlignment="1" applyProtection="1">
      <alignment horizontal="center" vertical="center" wrapText="1" shrinkToFit="1"/>
      <protection locked="0"/>
    </xf>
    <xf numFmtId="14" fontId="67" fillId="130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72" fillId="101" borderId="4" xfId="0" applyFont="1" applyFill="1" applyBorder="1" applyAlignment="1" applyProtection="1">
      <alignment horizontal="center" vertical="center" wrapText="1" shrinkToFit="1"/>
    </xf>
    <xf numFmtId="49" fontId="67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7" fillId="5" borderId="5" xfId="0" applyNumberFormat="1" applyFont="1" applyFill="1" applyBorder="1" applyAlignment="1" applyProtection="1">
      <alignment horizontal="center" vertical="center" wrapText="1"/>
    </xf>
    <xf numFmtId="0" fontId="67" fillId="130" borderId="4" xfId="0" applyFont="1" applyFill="1" applyBorder="1" applyAlignment="1" applyProtection="1">
      <alignment horizontal="center" vertical="center" wrapText="1" shrinkToFit="1"/>
      <protection locked="0"/>
    </xf>
    <xf numFmtId="14" fontId="67" fillId="130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7" fillId="165" borderId="4" xfId="0" applyNumberFormat="1" applyFont="1" applyFill="1" applyBorder="1" applyAlignment="1">
      <alignment horizontal="center" vertical="center" wrapText="1" shrinkToFit="1"/>
    </xf>
    <xf numFmtId="2" fontId="67" fillId="127" borderId="4" xfId="0" applyNumberFormat="1" applyFont="1" applyFill="1" applyBorder="1" applyAlignment="1" applyProtection="1">
      <alignment horizontal="center" vertical="center" wrapText="1"/>
    </xf>
    <xf numFmtId="2" fontId="67" fillId="136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7" fillId="129" borderId="10" xfId="0" applyNumberFormat="1" applyFont="1" applyFill="1" applyBorder="1" applyAlignment="1" applyProtection="1">
      <alignment horizontal="center" vertical="center" wrapText="1" shrinkToFit="1"/>
      <protection locked="0"/>
    </xf>
    <xf numFmtId="169" fontId="67" fillId="130" borderId="4" xfId="0" applyNumberFormat="1" applyFont="1" applyFill="1" applyBorder="1" applyAlignment="1" applyProtection="1">
      <alignment horizontal="center" vertical="center" wrapText="1" shrinkToFit="1"/>
      <protection locked="0"/>
    </xf>
    <xf numFmtId="14" fontId="67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74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9" fontId="67" fillId="135" borderId="4" xfId="0" applyNumberFormat="1" applyFont="1" applyFill="1" applyBorder="1" applyAlignment="1">
      <alignment horizontal="center" vertical="center" wrapText="1"/>
    </xf>
    <xf numFmtId="2" fontId="8" fillId="130" borderId="5" xfId="0" applyNumberFormat="1" applyFont="1" applyFill="1" applyBorder="1" applyAlignment="1">
      <alignment horizontal="center" vertical="center" wrapText="1"/>
    </xf>
    <xf numFmtId="2" fontId="72" fillId="130" borderId="11" xfId="0" applyNumberFormat="1" applyFont="1" applyFill="1" applyBorder="1" applyAlignment="1">
      <alignment horizontal="center" vertical="center" wrapText="1"/>
    </xf>
    <xf numFmtId="2" fontId="72" fillId="127" borderId="10" xfId="0" applyNumberFormat="1" applyFont="1" applyFill="1" applyBorder="1" applyAlignment="1" applyProtection="1">
      <alignment horizontal="center" vertical="center" wrapText="1"/>
    </xf>
    <xf numFmtId="2" fontId="8" fillId="130" borderId="4" xfId="0" applyNumberFormat="1" applyFont="1" applyFill="1" applyBorder="1" applyAlignment="1">
      <alignment horizontal="center" vertical="center" wrapText="1"/>
    </xf>
    <xf numFmtId="2" fontId="67" fillId="157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157" borderId="4" xfId="0" applyFont="1" applyFill="1" applyBorder="1" applyAlignment="1" applyProtection="1">
      <alignment horizontal="center" vertical="center" wrapText="1" shrinkToFit="1"/>
      <protection locked="0"/>
    </xf>
    <xf numFmtId="169" fontId="67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169" fontId="67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167" borderId="4" xfId="0" applyFont="1" applyFill="1" applyBorder="1" applyAlignment="1" applyProtection="1">
      <alignment horizontal="center" vertical="center" wrapText="1" shrinkToFit="1"/>
      <protection locked="0"/>
    </xf>
    <xf numFmtId="0" fontId="67" fillId="165" borderId="4" xfId="0" applyFont="1" applyFill="1" applyBorder="1" applyAlignment="1">
      <alignment horizontal="center" vertical="center" wrapText="1" shrinkToFit="1"/>
    </xf>
    <xf numFmtId="2" fontId="67" fillId="165" borderId="11" xfId="0" applyNumberFormat="1" applyFont="1" applyFill="1" applyBorder="1" applyAlignment="1">
      <alignment horizontal="center" vertical="center" wrapText="1" shrinkToFit="1"/>
    </xf>
    <xf numFmtId="2" fontId="72" fillId="127" borderId="11" xfId="0" applyNumberFormat="1" applyFont="1" applyFill="1" applyBorder="1" applyAlignment="1" applyProtection="1">
      <alignment horizontal="center" vertical="center" wrapText="1"/>
    </xf>
    <xf numFmtId="2" fontId="8" fillId="130" borderId="11" xfId="0" applyNumberFormat="1" applyFont="1" applyFill="1" applyBorder="1" applyAlignment="1">
      <alignment horizontal="center" vertical="center" wrapText="1"/>
    </xf>
    <xf numFmtId="2" fontId="88" fillId="138" borderId="5" xfId="0" applyNumberFormat="1" applyFont="1" applyFill="1" applyBorder="1" applyAlignment="1">
      <alignment horizontal="center" vertical="center" wrapText="1"/>
    </xf>
    <xf numFmtId="2" fontId="8" fillId="139" borderId="4" xfId="0" applyNumberFormat="1" applyFont="1" applyFill="1" applyBorder="1" applyAlignment="1">
      <alignment horizontal="center" vertical="center" wrapText="1"/>
    </xf>
    <xf numFmtId="2" fontId="67" fillId="165" borderId="4" xfId="0" applyNumberFormat="1" applyFont="1" applyFill="1" applyBorder="1" applyAlignment="1">
      <alignment horizontal="center" vertical="center" wrapText="1"/>
    </xf>
    <xf numFmtId="2" fontId="67" fillId="127" borderId="7" xfId="0" applyNumberFormat="1" applyFont="1" applyFill="1" applyBorder="1" applyAlignment="1" applyProtection="1">
      <alignment horizontal="center" vertical="center" wrapText="1"/>
    </xf>
    <xf numFmtId="2" fontId="72" fillId="130" borderId="4" xfId="0" applyNumberFormat="1" applyFont="1" applyFill="1" applyBorder="1" applyAlignment="1">
      <alignment horizontal="center" vertical="center" wrapText="1"/>
    </xf>
    <xf numFmtId="0" fontId="67" fillId="47" borderId="0" xfId="0" applyFont="1" applyFill="1" applyAlignment="1">
      <alignment horizontal="center" vertical="center" wrapText="1" shrinkToFit="1"/>
    </xf>
    <xf numFmtId="2" fontId="67" fillId="168" borderId="5" xfId="0" applyNumberFormat="1" applyFont="1" applyFill="1" applyBorder="1" applyAlignment="1">
      <alignment horizontal="center" vertical="center" wrapText="1" shrinkToFit="1"/>
    </xf>
    <xf numFmtId="2" fontId="67" fillId="168" borderId="4" xfId="0" applyNumberFormat="1" applyFont="1" applyFill="1" applyBorder="1" applyAlignment="1">
      <alignment horizontal="center" vertical="center" wrapText="1" shrinkToFit="1"/>
    </xf>
    <xf numFmtId="14" fontId="67" fillId="168" borderId="4" xfId="0" applyNumberFormat="1" applyFont="1" applyFill="1" applyBorder="1" applyAlignment="1">
      <alignment horizontal="center" vertical="center" wrapText="1" shrinkToFit="1"/>
    </xf>
    <xf numFmtId="0" fontId="67" fillId="92" borderId="0" xfId="0" applyFont="1" applyFill="1" applyAlignment="1">
      <alignment horizontal="center" vertical="center" wrapText="1" shrinkToFit="1"/>
    </xf>
    <xf numFmtId="0" fontId="0" fillId="0" borderId="0" xfId="0" applyAlignment="1">
      <alignment horizontal="center" vertical="center" wrapText="1" shrinkToFit="1"/>
    </xf>
    <xf numFmtId="2" fontId="67" fillId="169" borderId="4" xfId="0" applyNumberFormat="1" applyFont="1" applyFill="1" applyBorder="1" applyAlignment="1">
      <alignment horizontal="center" vertical="center" wrapText="1" shrinkToFit="1"/>
    </xf>
    <xf numFmtId="2" fontId="67" fillId="170" borderId="4" xfId="0" applyNumberFormat="1" applyFont="1" applyFill="1" applyBorder="1" applyAlignment="1">
      <alignment horizontal="center" vertical="center" wrapText="1" shrinkToFit="1"/>
    </xf>
    <xf numFmtId="2" fontId="67" fillId="130" borderId="4" xfId="0" applyNumberFormat="1" applyFont="1" applyFill="1" applyBorder="1" applyAlignment="1">
      <alignment horizontal="center" vertical="center" wrapText="1" shrinkToFit="1"/>
    </xf>
    <xf numFmtId="0" fontId="67" fillId="130" borderId="4" xfId="0" applyFont="1" applyFill="1" applyBorder="1" applyAlignment="1">
      <alignment horizontal="center" vertical="center" wrapText="1" shrinkToFit="1"/>
    </xf>
    <xf numFmtId="14" fontId="67" fillId="130" borderId="4" xfId="0" applyNumberFormat="1" applyFont="1" applyFill="1" applyBorder="1" applyAlignment="1">
      <alignment horizontal="center" vertical="center" wrapText="1" shrinkToFit="1"/>
    </xf>
    <xf numFmtId="2" fontId="67" fillId="142" borderId="10" xfId="0" applyNumberFormat="1" applyFont="1" applyFill="1" applyBorder="1" applyAlignment="1">
      <alignment horizontal="center" vertical="center" wrapText="1" shrinkToFit="1"/>
    </xf>
    <xf numFmtId="2" fontId="67" fillId="144" borderId="4" xfId="0" applyNumberFormat="1" applyFont="1" applyFill="1" applyBorder="1" applyAlignment="1">
      <alignment horizontal="center" vertical="center" wrapText="1" shrinkToFit="1"/>
    </xf>
    <xf numFmtId="2" fontId="74" fillId="147" borderId="4" xfId="0" applyNumberFormat="1" applyFont="1" applyFill="1" applyBorder="1" applyAlignment="1">
      <alignment horizontal="center" vertical="center" wrapText="1" shrinkToFit="1"/>
    </xf>
    <xf numFmtId="2" fontId="67" fillId="171" borderId="4" xfId="0" applyNumberFormat="1" applyFont="1" applyFill="1" applyBorder="1" applyAlignment="1">
      <alignment horizontal="center" vertical="center" wrapText="1" shrinkToFit="1"/>
    </xf>
    <xf numFmtId="14" fontId="67" fillId="130" borderId="4" xfId="0" applyNumberFormat="1" applyFont="1" applyFill="1" applyBorder="1" applyAlignment="1">
      <alignment horizontal="center" vertical="center" wrapText="1" shrinkToFit="1"/>
    </xf>
    <xf numFmtId="2" fontId="8" fillId="145" borderId="4" xfId="0" applyNumberFormat="1" applyFont="1" applyFill="1" applyBorder="1" applyAlignment="1">
      <alignment horizontal="center" vertical="center" wrapText="1"/>
    </xf>
    <xf numFmtId="2" fontId="72" fillId="145" borderId="4" xfId="0" applyNumberFormat="1" applyFont="1" applyFill="1" applyBorder="1" applyAlignment="1" applyProtection="1">
      <alignment horizontal="center" vertical="center" wrapText="1"/>
      <protection locked="0"/>
    </xf>
    <xf numFmtId="2" fontId="67" fillId="146" borderId="7" xfId="0" applyNumberFormat="1" applyFont="1" applyFill="1" applyBorder="1" applyAlignment="1" applyProtection="1">
      <alignment horizontal="center" vertical="center" wrapText="1"/>
      <protection locked="0"/>
    </xf>
    <xf numFmtId="2" fontId="67" fillId="39" borderId="5" xfId="0" applyNumberFormat="1" applyFont="1" applyFill="1" applyBorder="1" applyAlignment="1" applyProtection="1">
      <alignment horizontal="center" vertical="center" wrapText="1" shrinkToFit="1"/>
    </xf>
    <xf numFmtId="0" fontId="67" fillId="130" borderId="4" xfId="0" applyFont="1" applyFill="1" applyBorder="1" applyAlignment="1" applyProtection="1">
      <alignment horizontal="center" vertical="center" wrapText="1" shrinkToFit="1"/>
    </xf>
    <xf numFmtId="2" fontId="67" fillId="142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144" borderId="4" xfId="0" applyFont="1" applyFill="1" applyBorder="1" applyAlignment="1" applyProtection="1">
      <alignment horizontal="center" vertical="center" wrapText="1" shrinkToFit="1"/>
      <protection locked="0"/>
    </xf>
    <xf numFmtId="14" fontId="74" fillId="147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92" borderId="0" xfId="0" applyFont="1" applyFill="1" applyAlignment="1" applyProtection="1">
      <alignment horizontal="center" vertical="center" wrapText="1" shrinkToFit="1"/>
      <protection locked="0"/>
    </xf>
    <xf numFmtId="2" fontId="67" fillId="171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7" fillId="151" borderId="5" xfId="0" applyNumberFormat="1" applyFont="1" applyFill="1" applyBorder="1" applyAlignment="1">
      <alignment horizontal="center" vertical="center" wrapText="1" shrinkToFit="1"/>
    </xf>
    <xf numFmtId="2" fontId="67" fillId="151" borderId="4" xfId="0" applyNumberFormat="1" applyFont="1" applyFill="1" applyBorder="1" applyAlignment="1">
      <alignment horizontal="center" vertical="center" wrapText="1" shrinkToFit="1"/>
    </xf>
    <xf numFmtId="14" fontId="74" fillId="130" borderId="4" xfId="0" applyNumberFormat="1" applyFont="1" applyFill="1" applyBorder="1" applyAlignment="1" applyProtection="1">
      <alignment horizontal="center" vertical="center" wrapText="1" shrinkToFit="1"/>
      <protection locked="0"/>
    </xf>
    <xf numFmtId="14" fontId="67" fillId="171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8" fillId="130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74" fillId="130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7" fillId="144" borderId="4" xfId="0" applyNumberFormat="1" applyFont="1" applyFill="1" applyBorder="1" applyAlignment="1" applyProtection="1">
      <alignment horizontal="center" vertical="center" wrapText="1" shrinkToFit="1"/>
      <protection locked="0"/>
    </xf>
    <xf numFmtId="14" fontId="67" fillId="147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154" borderId="0" xfId="0" applyFont="1" applyFill="1" applyAlignment="1">
      <alignment horizontal="center" vertical="center" wrapText="1" shrinkToFit="1"/>
    </xf>
    <xf numFmtId="0" fontId="67" fillId="154" borderId="0" xfId="0" applyFont="1" applyFill="1" applyAlignment="1" applyProtection="1">
      <alignment horizontal="center" vertical="center" wrapText="1" shrinkToFit="1"/>
      <protection locked="0"/>
    </xf>
    <xf numFmtId="2" fontId="67" fillId="172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35" borderId="4" xfId="0" applyFont="1" applyFill="1" applyBorder="1" applyAlignment="1">
      <alignment horizontal="center" vertical="center" wrapText="1" shrinkToFit="1"/>
    </xf>
    <xf numFmtId="2" fontId="67" fillId="35" borderId="4" xfId="0" applyNumberFormat="1" applyFont="1" applyFill="1" applyBorder="1" applyAlignment="1">
      <alignment horizontal="center" vertical="center" wrapText="1" shrinkToFit="1"/>
    </xf>
    <xf numFmtId="2" fontId="67" fillId="87" borderId="4" xfId="0" applyNumberFormat="1" applyFont="1" applyFill="1" applyBorder="1" applyAlignment="1" applyProtection="1">
      <alignment horizontal="center" vertical="center" wrapText="1" shrinkToFit="1"/>
      <protection locked="0"/>
    </xf>
    <xf numFmtId="14" fontId="67" fillId="172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101" borderId="0" xfId="0" applyFont="1" applyFill="1" applyAlignment="1">
      <alignment horizontal="center" vertical="center" wrapText="1" shrinkToFit="1"/>
    </xf>
    <xf numFmtId="2" fontId="67" fillId="151" borderId="1" xfId="0" applyNumberFormat="1" applyFont="1" applyFill="1" applyBorder="1" applyAlignment="1">
      <alignment horizontal="center" vertical="center" wrapText="1" shrinkToFit="1"/>
    </xf>
    <xf numFmtId="0" fontId="67" fillId="151" borderId="5" xfId="0" applyFont="1" applyFill="1" applyBorder="1" applyAlignment="1">
      <alignment horizontal="center" vertical="center" wrapText="1" shrinkToFit="1"/>
    </xf>
    <xf numFmtId="170" fontId="67" fillId="151" borderId="4" xfId="0" applyNumberFormat="1" applyFont="1" applyFill="1" applyBorder="1" applyAlignment="1">
      <alignment horizontal="center" vertical="center" wrapText="1" shrinkToFit="1"/>
    </xf>
    <xf numFmtId="14" fontId="67" fillId="147" borderId="4" xfId="0" applyNumberFormat="1" applyFont="1" applyFill="1" applyBorder="1" applyAlignment="1">
      <alignment horizontal="center" vertical="center" wrapText="1" shrinkToFit="1"/>
    </xf>
    <xf numFmtId="14" fontId="67" fillId="173" borderId="4" xfId="0" applyNumberFormat="1" applyFont="1" applyFill="1" applyBorder="1" applyAlignment="1">
      <alignment horizontal="center" vertical="center" wrapText="1" shrinkToFit="1"/>
    </xf>
    <xf numFmtId="2" fontId="67" fillId="173" borderId="4" xfId="0" applyNumberFormat="1" applyFont="1" applyFill="1" applyBorder="1" applyAlignment="1">
      <alignment horizontal="center" vertical="center" wrapText="1" shrinkToFit="1"/>
    </xf>
    <xf numFmtId="0" fontId="72" fillId="152" borderId="11" xfId="0" applyFont="1" applyFill="1" applyBorder="1" applyAlignment="1">
      <alignment horizontal="center" vertical="center" wrapText="1"/>
    </xf>
    <xf numFmtId="170" fontId="67" fillId="152" borderId="7" xfId="0" applyNumberFormat="1" applyFont="1" applyFill="1" applyBorder="1" applyAlignment="1">
      <alignment horizontal="center" vertical="center" wrapText="1"/>
    </xf>
    <xf numFmtId="14" fontId="67" fillId="147" borderId="4" xfId="0" applyNumberFormat="1" applyFont="1" applyFill="1" applyBorder="1" applyAlignment="1">
      <alignment horizontal="center" vertical="center" wrapText="1" shrinkToFit="1"/>
    </xf>
    <xf numFmtId="2" fontId="67" fillId="170" borderId="10" xfId="0" applyNumberFormat="1" applyFont="1" applyFill="1" applyBorder="1" applyAlignment="1">
      <alignment horizontal="center" vertical="center" wrapText="1" shrinkToFit="1"/>
    </xf>
    <xf numFmtId="2" fontId="67" fillId="170" borderId="7" xfId="0" applyNumberFormat="1" applyFont="1" applyFill="1" applyBorder="1" applyAlignment="1">
      <alignment horizontal="center" vertical="center" wrapText="1" shrinkToFit="1"/>
    </xf>
    <xf numFmtId="0" fontId="72" fillId="146" borderId="13" xfId="0" applyFont="1" applyFill="1" applyBorder="1" applyAlignment="1">
      <alignment horizontal="center" vertical="center" wrapText="1"/>
    </xf>
    <xf numFmtId="2" fontId="67" fillId="147" borderId="4" xfId="0" applyNumberFormat="1" applyFont="1" applyFill="1" applyBorder="1" applyAlignment="1">
      <alignment horizontal="center" vertical="center" wrapText="1" shrinkToFit="1"/>
    </xf>
    <xf numFmtId="0" fontId="67" fillId="174" borderId="17" xfId="0" applyFont="1" applyFill="1" applyBorder="1" applyAlignment="1">
      <alignment horizontal="center" vertical="center" wrapText="1" shrinkToFit="1"/>
    </xf>
    <xf numFmtId="2" fontId="67" fillId="174" borderId="13" xfId="0" applyNumberFormat="1" applyFont="1" applyFill="1" applyBorder="1" applyAlignment="1">
      <alignment horizontal="center" vertical="center" wrapText="1" shrinkToFit="1"/>
    </xf>
    <xf numFmtId="2" fontId="67" fillId="174" borderId="11" xfId="0" applyNumberFormat="1" applyFont="1" applyFill="1" applyBorder="1" applyAlignment="1">
      <alignment horizontal="center" vertical="center" wrapText="1" shrinkToFit="1"/>
    </xf>
    <xf numFmtId="2" fontId="67" fillId="174" borderId="7" xfId="0" applyNumberFormat="1" applyFont="1" applyFill="1" applyBorder="1" applyAlignment="1">
      <alignment horizontal="center" vertical="center" wrapText="1" shrinkToFit="1"/>
    </xf>
    <xf numFmtId="2" fontId="67" fillId="175" borderId="4" xfId="0" applyNumberFormat="1" applyFont="1" applyFill="1" applyBorder="1" applyAlignment="1">
      <alignment horizontal="center" vertical="center" wrapText="1" shrinkToFit="1"/>
    </xf>
    <xf numFmtId="14" fontId="67" fillId="175" borderId="4" xfId="0" applyNumberFormat="1" applyFont="1" applyFill="1" applyBorder="1" applyAlignment="1">
      <alignment horizontal="center" vertical="center" wrapText="1" shrinkToFit="1"/>
    </xf>
    <xf numFmtId="14" fontId="67" fillId="144" borderId="4" xfId="0" applyNumberFormat="1" applyFont="1" applyFill="1" applyBorder="1" applyAlignment="1">
      <alignment horizontal="center" vertical="center" wrapText="1" shrinkToFit="1"/>
    </xf>
    <xf numFmtId="14" fontId="67" fillId="144" borderId="4" xfId="0" applyNumberFormat="1" applyFont="1" applyFill="1" applyBorder="1" applyAlignment="1">
      <alignment horizontal="center" vertical="center" wrapText="1" shrinkToFit="1"/>
    </xf>
    <xf numFmtId="2" fontId="67" fillId="176" borderId="4" xfId="0" applyNumberFormat="1" applyFont="1" applyFill="1" applyBorder="1" applyAlignment="1">
      <alignment horizontal="center" vertical="center" wrapText="1" shrinkToFit="1"/>
    </xf>
    <xf numFmtId="14" fontId="67" fillId="176" borderId="4" xfId="0" applyNumberFormat="1" applyFont="1" applyFill="1" applyBorder="1" applyAlignment="1">
      <alignment horizontal="center" vertical="center" wrapText="1" shrinkToFit="1"/>
    </xf>
    <xf numFmtId="0" fontId="67" fillId="174" borderId="16" xfId="0" applyFont="1" applyFill="1" applyBorder="1" applyAlignment="1">
      <alignment horizontal="center" vertical="center" wrapText="1" shrinkToFit="1"/>
    </xf>
    <xf numFmtId="2" fontId="67" fillId="176" borderId="0" xfId="0" applyNumberFormat="1" applyFont="1" applyFill="1" applyAlignment="1">
      <alignment horizontal="center" vertical="center" wrapText="1" shrinkToFit="1"/>
    </xf>
    <xf numFmtId="14" fontId="67" fillId="176" borderId="0" xfId="0" applyNumberFormat="1" applyFont="1" applyFill="1" applyAlignment="1">
      <alignment horizontal="center" vertical="center" wrapText="1" shrinkToFit="1"/>
    </xf>
    <xf numFmtId="0" fontId="67" fillId="174" borderId="1" xfId="0" applyFont="1" applyFill="1" applyBorder="1" applyAlignment="1">
      <alignment horizontal="center" vertical="center" wrapText="1" shrinkToFit="1"/>
    </xf>
    <xf numFmtId="0" fontId="72" fillId="157" borderId="10" xfId="0" applyFont="1" applyFill="1" applyBorder="1" applyAlignment="1">
      <alignment horizontal="center" vertical="center" wrapText="1"/>
    </xf>
    <xf numFmtId="0" fontId="67" fillId="130" borderId="4" xfId="0" applyFont="1" applyFill="1" applyBorder="1" applyAlignment="1" applyProtection="1">
      <alignment horizontal="center" vertical="center" wrapText="1" shrinkToFit="1"/>
      <protection locked="0"/>
    </xf>
    <xf numFmtId="169" fontId="67" fillId="130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67" fillId="174" borderId="1" xfId="0" applyNumberFormat="1" applyFont="1" applyFill="1" applyBorder="1" applyAlignment="1">
      <alignment horizontal="center" vertical="center" wrapText="1" shrinkToFit="1"/>
    </xf>
    <xf numFmtId="2" fontId="67" fillId="174" borderId="2" xfId="0" applyNumberFormat="1" applyFont="1" applyFill="1" applyBorder="1" applyAlignment="1">
      <alignment horizontal="center" vertical="center" wrapText="1" shrinkToFit="1"/>
    </xf>
    <xf numFmtId="2" fontId="67" fillId="84" borderId="1" xfId="0" applyNumberFormat="1" applyFont="1" applyFill="1" applyBorder="1" applyAlignment="1">
      <alignment horizontal="center" vertical="center" wrapText="1" shrinkToFit="1"/>
    </xf>
    <xf numFmtId="2" fontId="67" fillId="130" borderId="1" xfId="0" applyNumberFormat="1" applyFont="1" applyFill="1" applyBorder="1" applyAlignment="1">
      <alignment horizontal="center" vertical="center" wrapText="1" shrinkToFit="1"/>
    </xf>
    <xf numFmtId="2" fontId="67" fillId="142" borderId="13" xfId="0" applyNumberFormat="1" applyFont="1" applyFill="1" applyBorder="1" applyAlignment="1">
      <alignment horizontal="center" vertical="center" wrapText="1" shrinkToFit="1"/>
    </xf>
    <xf numFmtId="0" fontId="67" fillId="144" borderId="4" xfId="0" applyFont="1" applyFill="1" applyBorder="1" applyAlignment="1">
      <alignment horizontal="center" vertical="center" wrapText="1" shrinkToFit="1"/>
    </xf>
    <xf numFmtId="0" fontId="67" fillId="144" borderId="4" xfId="0" applyFont="1" applyFill="1" applyBorder="1" applyAlignment="1" applyProtection="1">
      <alignment horizontal="center" vertical="center" wrapText="1" shrinkToFit="1"/>
      <protection locked="0"/>
    </xf>
    <xf numFmtId="0" fontId="67" fillId="0" borderId="4" xfId="0" applyFont="1" applyBorder="1" applyAlignment="1">
      <alignment horizontal="center" vertical="center" wrapText="1" shrinkToFit="1"/>
    </xf>
    <xf numFmtId="2" fontId="67" fillId="142" borderId="4" xfId="0" applyNumberFormat="1" applyFont="1" applyFill="1" applyBorder="1" applyAlignment="1">
      <alignment horizontal="center" vertical="center" wrapText="1" shrinkToFit="1"/>
    </xf>
    <xf numFmtId="0" fontId="67" fillId="101" borderId="4" xfId="0" applyFont="1" applyFill="1" applyBorder="1" applyAlignment="1" applyProtection="1">
      <alignment horizontal="center" vertical="center" wrapText="1" shrinkToFit="1"/>
      <protection locked="0"/>
    </xf>
    <xf numFmtId="2" fontId="72" fillId="0" borderId="4" xfId="0" applyNumberFormat="1" applyFont="1" applyBorder="1" applyAlignment="1" applyProtection="1">
      <alignment horizontal="center" vertical="center" wrapText="1" shrinkToFit="1"/>
      <protection locked="0"/>
    </xf>
    <xf numFmtId="2" fontId="67" fillId="0" borderId="0" xfId="0" applyNumberFormat="1" applyFont="1" applyAlignment="1" applyProtection="1">
      <alignment horizontal="center" vertical="center" wrapText="1" shrinkToFit="1"/>
      <protection locked="0"/>
    </xf>
    <xf numFmtId="2" fontId="72" fillId="121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72" fillId="101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67" fillId="0" borderId="0" xfId="0" applyFont="1" applyAlignment="1" applyProtection="1">
      <alignment horizontal="center" vertical="center" wrapText="1" shrinkToFit="1"/>
      <protection locked="0"/>
    </xf>
    <xf numFmtId="0" fontId="90" fillId="0" borderId="0" xfId="0" applyFont="1" applyAlignment="1">
      <alignment horizontal="center" vertical="center"/>
    </xf>
    <xf numFmtId="49" fontId="90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49" fontId="9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72" fillId="100" borderId="12" xfId="0" applyNumberFormat="1" applyFont="1" applyFill="1" applyBorder="1" applyAlignment="1">
      <alignment horizontal="center" vertical="center" wrapText="1"/>
    </xf>
    <xf numFmtId="4" fontId="70" fillId="15" borderId="4" xfId="0" applyNumberFormat="1" applyFont="1" applyFill="1" applyBorder="1" applyAlignment="1">
      <alignment horizontal="center" vertical="center" wrapText="1"/>
    </xf>
    <xf numFmtId="49" fontId="72" fillId="121" borderId="4" xfId="0" applyNumberFormat="1" applyFont="1" applyFill="1" applyBorder="1" applyAlignment="1" applyProtection="1">
      <alignment horizontal="center" vertical="center" wrapText="1"/>
      <protection locked="0"/>
    </xf>
    <xf numFmtId="0" fontId="72" fillId="101" borderId="4" xfId="0" applyFont="1" applyFill="1" applyBorder="1" applyAlignment="1" applyProtection="1">
      <alignment horizontal="center" vertical="center" wrapText="1"/>
      <protection locked="0"/>
    </xf>
    <xf numFmtId="14" fontId="72" fillId="101" borderId="4" xfId="0" applyNumberFormat="1" applyFont="1" applyFill="1" applyBorder="1" applyAlignment="1" applyProtection="1">
      <alignment horizontal="center" vertical="center" wrapText="1"/>
      <protection locked="0"/>
    </xf>
    <xf numFmtId="0" fontId="72" fillId="101" borderId="19" xfId="0" applyFont="1" applyFill="1" applyBorder="1" applyAlignment="1" applyProtection="1">
      <alignment horizontal="center" vertical="center" wrapText="1"/>
      <protection locked="0"/>
    </xf>
    <xf numFmtId="0" fontId="67" fillId="124" borderId="1" xfId="0" applyFont="1" applyFill="1" applyBorder="1" applyAlignment="1">
      <alignment horizontal="center" vertical="center" wrapText="1"/>
    </xf>
    <xf numFmtId="2" fontId="67" fillId="177" borderId="4" xfId="0" applyNumberFormat="1" applyFont="1" applyFill="1" applyBorder="1" applyAlignment="1">
      <alignment horizontal="center" vertical="center" wrapText="1"/>
    </xf>
    <xf numFmtId="2" fontId="67" fillId="177" borderId="10" xfId="0" applyNumberFormat="1" applyFont="1" applyFill="1" applyBorder="1" applyAlignment="1" applyProtection="1">
      <alignment horizontal="center" vertical="center" wrapText="1"/>
      <protection locked="0"/>
    </xf>
    <xf numFmtId="2" fontId="89" fillId="124" borderId="4" xfId="0" applyNumberFormat="1" applyFont="1" applyFill="1" applyBorder="1" applyAlignment="1" applyProtection="1">
      <alignment horizontal="center" vertical="center" wrapText="1"/>
      <protection locked="0"/>
    </xf>
    <xf numFmtId="49" fontId="67" fillId="129" borderId="4" xfId="0" applyNumberFormat="1" applyFont="1" applyFill="1" applyBorder="1" applyAlignment="1" applyProtection="1">
      <alignment horizontal="center" vertical="center" wrapText="1"/>
      <protection locked="0"/>
    </xf>
    <xf numFmtId="14" fontId="72" fillId="101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65" borderId="4" xfId="0" applyFont="1" applyFill="1" applyBorder="1" applyAlignment="1">
      <alignment horizontal="center" vertical="center" wrapText="1"/>
    </xf>
    <xf numFmtId="2" fontId="67" fillId="35" borderId="5" xfId="0" applyNumberFormat="1" applyFont="1" applyFill="1" applyBorder="1" applyAlignment="1" applyProtection="1">
      <alignment horizontal="center" vertical="center" wrapText="1"/>
    </xf>
    <xf numFmtId="2" fontId="67" fillId="35" borderId="6" xfId="0" applyNumberFormat="1" applyFont="1" applyFill="1" applyBorder="1" applyAlignment="1" applyProtection="1">
      <alignment horizontal="center" vertical="center" wrapText="1"/>
    </xf>
    <xf numFmtId="2" fontId="67" fillId="101" borderId="5" xfId="0" applyNumberFormat="1" applyFont="1" applyFill="1" applyBorder="1" applyAlignment="1" applyProtection="1">
      <alignment horizontal="center" vertical="center" wrapText="1"/>
    </xf>
    <xf numFmtId="2" fontId="67" fillId="101" borderId="20" xfId="0" applyNumberFormat="1" applyFont="1" applyFill="1" applyBorder="1" applyAlignment="1" applyProtection="1">
      <alignment horizontal="center" vertical="center" wrapText="1"/>
    </xf>
    <xf numFmtId="2" fontId="67" fillId="125" borderId="0" xfId="0" applyNumberFormat="1" applyFont="1" applyFill="1" applyAlignment="1" applyProtection="1">
      <alignment horizontal="center" vertical="center" wrapText="1"/>
    </xf>
    <xf numFmtId="0" fontId="67" fillId="125" borderId="0" xfId="0" applyFont="1" applyFill="1" applyAlignment="1">
      <alignment horizontal="center" vertical="center"/>
    </xf>
    <xf numFmtId="2" fontId="67" fillId="177" borderId="4" xfId="0" applyNumberFormat="1" applyFont="1" applyFill="1" applyBorder="1" applyAlignment="1" applyProtection="1">
      <alignment horizontal="center" vertical="center" wrapText="1"/>
      <protection locked="0"/>
    </xf>
    <xf numFmtId="3" fontId="67" fillId="177" borderId="10" xfId="0" applyNumberFormat="1" applyFont="1" applyFill="1" applyBorder="1" applyAlignment="1" applyProtection="1">
      <alignment horizontal="center" vertical="center" wrapText="1"/>
      <protection locked="0"/>
    </xf>
    <xf numFmtId="4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0" fontId="72" fillId="101" borderId="4" xfId="0" applyFont="1" applyFill="1" applyBorder="1" applyAlignment="1" applyProtection="1">
      <alignment horizontal="center" vertical="center" wrapText="1"/>
    </xf>
    <xf numFmtId="49" fontId="74" fillId="131" borderId="4" xfId="0" applyNumberFormat="1" applyFont="1" applyFill="1" applyBorder="1" applyAlignment="1" applyProtection="1">
      <alignment horizontal="center" vertical="center" wrapText="1"/>
      <protection locked="0"/>
    </xf>
    <xf numFmtId="2" fontId="67" fillId="131" borderId="19" xfId="0" applyNumberFormat="1" applyFont="1" applyFill="1" applyBorder="1" applyAlignment="1" applyProtection="1">
      <alignment horizontal="center" vertical="center" wrapText="1"/>
      <protection locked="0"/>
    </xf>
    <xf numFmtId="0" fontId="67" fillId="165" borderId="16" xfId="0" applyFont="1" applyFill="1" applyBorder="1" applyAlignment="1">
      <alignment horizontal="center" vertical="center" wrapText="1"/>
    </xf>
    <xf numFmtId="0" fontId="67" fillId="165" borderId="5" xfId="0" applyFont="1" applyFill="1" applyBorder="1" applyAlignment="1">
      <alignment horizontal="center" vertical="center" wrapText="1"/>
    </xf>
    <xf numFmtId="2" fontId="67" fillId="35" borderId="4" xfId="0" applyNumberFormat="1" applyFont="1" applyFill="1" applyBorder="1" applyAlignment="1" applyProtection="1">
      <alignment horizontal="center" vertical="center" wrapText="1"/>
    </xf>
    <xf numFmtId="2" fontId="67" fillId="35" borderId="4" xfId="0" applyNumberFormat="1" applyFont="1" applyFill="1" applyBorder="1" applyAlignment="1">
      <alignment horizontal="center" vertical="center" wrapText="1"/>
    </xf>
    <xf numFmtId="4" fontId="74" fillId="130" borderId="4" xfId="0" applyNumberFormat="1" applyFont="1" applyFill="1" applyBorder="1" applyAlignment="1" applyProtection="1">
      <alignment horizontal="center" vertical="center" wrapText="1"/>
      <protection locked="0"/>
    </xf>
    <xf numFmtId="1" fontId="67" fillId="135" borderId="4" xfId="0" applyNumberFormat="1" applyFont="1" applyFill="1" applyBorder="1" applyAlignment="1">
      <alignment horizontal="center" vertical="center" wrapText="1"/>
    </xf>
    <xf numFmtId="14" fontId="74" fillId="131" borderId="4" xfId="0" applyNumberFormat="1" applyFont="1" applyFill="1" applyBorder="1" applyAlignment="1" applyProtection="1">
      <alignment horizontal="center" vertical="center" wrapText="1"/>
      <protection locked="0"/>
    </xf>
    <xf numFmtId="1" fontId="67" fillId="28" borderId="4" xfId="0" applyNumberFormat="1" applyFont="1" applyFill="1" applyBorder="1" applyAlignment="1">
      <alignment horizontal="center" vertical="center" wrapText="1"/>
    </xf>
    <xf numFmtId="0" fontId="67" fillId="35" borderId="4" xfId="0" applyFont="1" applyFill="1" applyBorder="1" applyAlignment="1" applyProtection="1">
      <alignment horizontal="center" vertical="center" wrapText="1"/>
    </xf>
    <xf numFmtId="2" fontId="89" fillId="35" borderId="0" xfId="0" applyNumberFormat="1" applyFont="1" applyFill="1" applyAlignment="1" applyProtection="1">
      <alignment horizontal="center" vertical="center" wrapText="1"/>
      <protection locked="0"/>
    </xf>
    <xf numFmtId="2" fontId="67" fillId="35" borderId="4" xfId="0" applyNumberFormat="1" applyFont="1" applyFill="1" applyBorder="1" applyAlignment="1" applyProtection="1">
      <alignment horizontal="center" vertical="center" wrapText="1"/>
      <protection locked="0"/>
    </xf>
    <xf numFmtId="2" fontId="67" fillId="22" borderId="4" xfId="0" applyNumberFormat="1" applyFont="1" applyFill="1" applyBorder="1" applyAlignment="1">
      <alignment horizontal="center" vertical="center" wrapText="1"/>
    </xf>
    <xf numFmtId="2" fontId="67" fillId="22" borderId="10" xfId="0" applyNumberFormat="1" applyFont="1" applyFill="1" applyBorder="1" applyAlignment="1" applyProtection="1">
      <alignment horizontal="center" vertical="center" wrapText="1"/>
      <protection locked="0"/>
    </xf>
    <xf numFmtId="2" fontId="67" fillId="22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65" borderId="11" xfId="0" applyFont="1" applyFill="1" applyBorder="1" applyAlignment="1">
      <alignment horizontal="center" vertical="center" wrapText="1"/>
    </xf>
    <xf numFmtId="4" fontId="67" fillId="130" borderId="1" xfId="0" applyNumberFormat="1" applyFont="1" applyFill="1" applyBorder="1" applyAlignment="1" applyProtection="1">
      <alignment horizontal="center" vertical="center" wrapText="1"/>
      <protection locked="0"/>
    </xf>
    <xf numFmtId="1" fontId="67" fillId="22" borderId="4" xfId="0" applyNumberFormat="1" applyFont="1" applyFill="1" applyBorder="1" applyAlignment="1">
      <alignment horizontal="center" vertical="center" wrapText="1"/>
    </xf>
    <xf numFmtId="1" fontId="67" fillId="22" borderId="10" xfId="0" applyNumberFormat="1" applyFont="1" applyFill="1" applyBorder="1" applyAlignment="1" applyProtection="1">
      <alignment horizontal="center" vertical="center" wrapText="1"/>
      <protection locked="0"/>
    </xf>
    <xf numFmtId="1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1" fontId="67" fillId="84" borderId="4" xfId="0" applyNumberFormat="1" applyFont="1" applyFill="1" applyBorder="1" applyAlignment="1">
      <alignment horizontal="center" vertical="center" wrapText="1"/>
    </xf>
    <xf numFmtId="0" fontId="67" fillId="131" borderId="10" xfId="0" applyFont="1" applyFill="1" applyBorder="1" applyAlignment="1" applyProtection="1">
      <alignment horizontal="center" vertical="center" wrapText="1"/>
      <protection locked="0"/>
    </xf>
    <xf numFmtId="1" fontId="67" fillId="22" borderId="5" xfId="0" applyNumberFormat="1" applyFont="1" applyFill="1" applyBorder="1" applyAlignment="1">
      <alignment horizontal="center" vertical="center" wrapText="1"/>
    </xf>
    <xf numFmtId="1" fontId="67" fillId="22" borderId="11" xfId="0" applyNumberFormat="1" applyFont="1" applyFill="1" applyBorder="1" applyAlignment="1" applyProtection="1">
      <alignment horizontal="center" vertical="center" wrapText="1"/>
      <protection locked="0"/>
    </xf>
    <xf numFmtId="49" fontId="67" fillId="129" borderId="7" xfId="0" applyNumberFormat="1" applyFont="1" applyFill="1" applyBorder="1" applyAlignment="1" applyProtection="1">
      <alignment horizontal="center" vertical="center" wrapText="1"/>
      <protection locked="0"/>
    </xf>
    <xf numFmtId="0" fontId="67" fillId="165" borderId="10" xfId="0" applyFont="1" applyFill="1" applyBorder="1" applyAlignment="1">
      <alignment horizontal="center" vertical="center" wrapText="1"/>
    </xf>
    <xf numFmtId="2" fontId="67" fillId="129" borderId="10" xfId="0" applyNumberFormat="1" applyFont="1" applyFill="1" applyBorder="1" applyAlignment="1" applyProtection="1">
      <alignment horizontal="center" vertical="center" wrapText="1"/>
      <protection locked="0"/>
    </xf>
    <xf numFmtId="0" fontId="67" fillId="22" borderId="4" xfId="0" applyFont="1" applyFill="1" applyBorder="1" applyAlignment="1">
      <alignment horizontal="center" vertical="center" wrapText="1"/>
    </xf>
    <xf numFmtId="0" fontId="67" fillId="169" borderId="1" xfId="0" applyFont="1" applyFill="1" applyBorder="1" applyAlignment="1">
      <alignment horizontal="center" vertical="center" wrapText="1"/>
    </xf>
    <xf numFmtId="0" fontId="67" fillId="169" borderId="4" xfId="0" applyFont="1" applyFill="1" applyBorder="1" applyAlignment="1">
      <alignment horizontal="center" vertical="center" wrapText="1"/>
    </xf>
    <xf numFmtId="2" fontId="67" fillId="169" borderId="4" xfId="0" applyNumberFormat="1" applyFont="1" applyFill="1" applyBorder="1" applyAlignment="1">
      <alignment horizontal="center" vertical="center" wrapText="1"/>
    </xf>
    <xf numFmtId="4" fontId="67" fillId="170" borderId="4" xfId="0" applyNumberFormat="1" applyFont="1" applyFill="1" applyBorder="1" applyAlignment="1">
      <alignment horizontal="center" vertical="center" wrapText="1"/>
    </xf>
    <xf numFmtId="2" fontId="67" fillId="166" borderId="10" xfId="0" applyNumberFormat="1" applyFont="1" applyFill="1" applyBorder="1" applyAlignment="1">
      <alignment horizontal="center" vertical="center" wrapText="1"/>
    </xf>
    <xf numFmtId="49" fontId="67" fillId="166" borderId="10" xfId="0" applyNumberFormat="1" applyFont="1" applyFill="1" applyBorder="1" applyAlignment="1">
      <alignment horizontal="center" vertical="center" wrapText="1"/>
    </xf>
    <xf numFmtId="14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44" borderId="7" xfId="0" applyFont="1" applyFill="1" applyBorder="1" applyAlignment="1">
      <alignment horizontal="center" vertical="center" wrapText="1"/>
    </xf>
    <xf numFmtId="0" fontId="67" fillId="87" borderId="17" xfId="0" applyFont="1" applyFill="1" applyBorder="1" applyAlignment="1">
      <alignment horizontal="center" vertical="center"/>
    </xf>
    <xf numFmtId="0" fontId="67" fillId="144" borderId="10" xfId="0" applyFont="1" applyFill="1" applyBorder="1" applyAlignment="1">
      <alignment horizontal="center" vertical="center" wrapText="1"/>
    </xf>
    <xf numFmtId="2" fontId="67" fillId="145" borderId="4" xfId="0" applyNumberFormat="1" applyFont="1" applyFill="1" applyBorder="1" applyAlignment="1">
      <alignment horizontal="center" vertical="center" wrapText="1"/>
    </xf>
    <xf numFmtId="3" fontId="67" fillId="22" borderId="4" xfId="0" applyNumberFormat="1" applyFont="1" applyFill="1" applyBorder="1" applyAlignment="1" applyProtection="1">
      <alignment horizontal="center" vertical="center" wrapText="1"/>
      <protection locked="0"/>
    </xf>
    <xf numFmtId="4" fontId="67" fillId="22" borderId="9" xfId="0" applyNumberFormat="1" applyFont="1" applyFill="1" applyBorder="1" applyAlignment="1" applyProtection="1">
      <alignment horizontal="center" vertical="center" wrapText="1"/>
      <protection locked="0"/>
    </xf>
    <xf numFmtId="4" fontId="67" fillId="22" borderId="7" xfId="0" applyNumberFormat="1" applyFont="1" applyFill="1" applyBorder="1" applyAlignment="1" applyProtection="1">
      <alignment horizontal="center" vertical="center" wrapText="1"/>
    </xf>
    <xf numFmtId="4" fontId="67" fillId="84" borderId="4" xfId="0" applyNumberFormat="1" applyFont="1" applyFill="1" applyBorder="1" applyAlignment="1">
      <alignment horizontal="center" vertical="center" wrapText="1"/>
    </xf>
    <xf numFmtId="14" fontId="74" fillId="147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69" borderId="16" xfId="0" applyFont="1" applyFill="1" applyBorder="1" applyAlignment="1">
      <alignment horizontal="center" vertical="center" wrapText="1"/>
    </xf>
    <xf numFmtId="0" fontId="67" fillId="35" borderId="4" xfId="0" applyFont="1" applyFill="1" applyBorder="1" applyAlignment="1" applyProtection="1">
      <alignment horizontal="center" vertical="center" wrapText="1"/>
      <protection locked="0"/>
    </xf>
    <xf numFmtId="4" fontId="67" fillId="35" borderId="4" xfId="0" applyNumberFormat="1" applyFont="1" applyFill="1" applyBorder="1" applyAlignment="1" applyProtection="1">
      <alignment horizontal="center" vertical="center" wrapText="1"/>
      <protection locked="0"/>
    </xf>
    <xf numFmtId="4" fontId="67" fillId="35" borderId="7" xfId="0" applyNumberFormat="1" applyFont="1" applyFill="1" applyBorder="1" applyAlignment="1" applyProtection="1">
      <alignment horizontal="center" vertical="center" wrapText="1"/>
      <protection locked="0"/>
    </xf>
    <xf numFmtId="4" fontId="67" fillId="35" borderId="4" xfId="0" applyNumberFormat="1" applyFont="1" applyFill="1" applyBorder="1" applyAlignment="1" applyProtection="1">
      <alignment horizontal="center" vertical="center" wrapText="1"/>
    </xf>
    <xf numFmtId="49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14" fontId="74" fillId="147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22" borderId="4" xfId="0" applyFont="1" applyFill="1" applyBorder="1" applyAlignment="1" applyProtection="1">
      <alignment horizontal="center" vertical="center" wrapText="1"/>
    </xf>
    <xf numFmtId="0" fontId="67" fillId="22" borderId="9" xfId="0" applyFont="1" applyFill="1" applyBorder="1" applyAlignment="1" applyProtection="1">
      <alignment horizontal="center" vertical="center" wrapText="1"/>
    </xf>
    <xf numFmtId="4" fontId="67" fillId="22" borderId="7" xfId="0" applyNumberFormat="1" applyFont="1" applyFill="1" applyBorder="1" applyAlignment="1" applyProtection="1">
      <alignment horizontal="center" vertical="center" wrapText="1"/>
      <protection locked="0"/>
    </xf>
    <xf numFmtId="0" fontId="67" fillId="164" borderId="16" xfId="0" applyFont="1" applyFill="1" applyBorder="1" applyAlignment="1">
      <alignment horizontal="center" vertical="center" wrapText="1"/>
    </xf>
    <xf numFmtId="0" fontId="67" fillId="35" borderId="5" xfId="0" applyFont="1" applyFill="1" applyBorder="1" applyAlignment="1" applyProtection="1">
      <alignment horizontal="center" vertical="center" wrapText="1"/>
      <protection locked="0"/>
    </xf>
    <xf numFmtId="4" fontId="67" fillId="35" borderId="6" xfId="0" applyNumberFormat="1" applyFont="1" applyFill="1" applyBorder="1" applyAlignment="1" applyProtection="1">
      <alignment horizontal="center" vertical="center" wrapText="1"/>
      <protection locked="0"/>
    </xf>
    <xf numFmtId="14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35" borderId="10" xfId="0" applyFont="1" applyFill="1" applyBorder="1" applyAlignment="1">
      <alignment horizontal="center" vertical="center" wrapText="1"/>
    </xf>
    <xf numFmtId="2" fontId="67" fillId="35" borderId="10" xfId="0" applyNumberFormat="1" applyFont="1" applyFill="1" applyBorder="1" applyAlignment="1" applyProtection="1">
      <alignment horizontal="center" vertical="center" wrapText="1"/>
      <protection locked="0"/>
    </xf>
    <xf numFmtId="0" fontId="67" fillId="151" borderId="1" xfId="0" applyFont="1" applyFill="1" applyBorder="1" applyAlignment="1">
      <alignment horizontal="center" vertical="center" wrapText="1"/>
    </xf>
    <xf numFmtId="4" fontId="67" fillId="35" borderId="4" xfId="0" applyNumberFormat="1" applyFont="1" applyFill="1" applyBorder="1" applyAlignment="1">
      <alignment horizontal="center" vertical="center" wrapText="1"/>
    </xf>
    <xf numFmtId="4" fontId="67" fillId="35" borderId="7" xfId="0" applyNumberFormat="1" applyFont="1" applyFill="1" applyBorder="1" applyAlignment="1">
      <alignment horizontal="center" vertical="center" wrapText="1"/>
    </xf>
    <xf numFmtId="2" fontId="67" fillId="152" borderId="11" xfId="0" applyNumberFormat="1" applyFont="1" applyFill="1" applyBorder="1" applyAlignment="1">
      <alignment horizontal="center" vertical="center" wrapText="1"/>
    </xf>
    <xf numFmtId="4" fontId="67" fillId="152" borderId="10" xfId="0" applyNumberFormat="1" applyFont="1" applyFill="1" applyBorder="1" applyAlignment="1">
      <alignment horizontal="center" vertical="center" wrapText="1"/>
    </xf>
    <xf numFmtId="4" fontId="67" fillId="152" borderId="7" xfId="0" applyNumberFormat="1" applyFont="1" applyFill="1" applyBorder="1" applyAlignment="1">
      <alignment horizontal="center" vertical="center" wrapText="1"/>
    </xf>
    <xf numFmtId="2" fontId="67" fillId="160" borderId="4" xfId="0" applyNumberFormat="1" applyFont="1" applyFill="1" applyBorder="1" applyAlignment="1">
      <alignment horizontal="center" vertical="center" wrapText="1"/>
    </xf>
    <xf numFmtId="0" fontId="67" fillId="170" borderId="1" xfId="0" applyFont="1" applyFill="1" applyBorder="1" applyAlignment="1">
      <alignment horizontal="center" vertical="center" wrapText="1"/>
    </xf>
    <xf numFmtId="0" fontId="67" fillId="170" borderId="4" xfId="0" applyFont="1" applyFill="1" applyBorder="1" applyAlignment="1">
      <alignment horizontal="center" vertical="center" wrapText="1"/>
    </xf>
    <xf numFmtId="0" fontId="67" fillId="170" borderId="10" xfId="0" applyFont="1" applyFill="1" applyBorder="1" applyAlignment="1">
      <alignment horizontal="center" vertical="center" wrapText="1"/>
    </xf>
    <xf numFmtId="4" fontId="67" fillId="170" borderId="10" xfId="0" applyNumberFormat="1" applyFont="1" applyFill="1" applyBorder="1" applyAlignment="1">
      <alignment horizontal="center" vertical="center" wrapText="1"/>
    </xf>
    <xf numFmtId="2" fontId="67" fillId="5" borderId="4" xfId="0" applyNumberFormat="1" applyFont="1" applyFill="1" applyBorder="1" applyAlignment="1">
      <alignment horizontal="center" vertical="center" wrapText="1"/>
    </xf>
    <xf numFmtId="4" fontId="67" fillId="130" borderId="4" xfId="0" applyNumberFormat="1" applyFont="1" applyFill="1" applyBorder="1" applyAlignment="1">
      <alignment horizontal="center" vertical="center" wrapText="1"/>
    </xf>
    <xf numFmtId="4" fontId="74" fillId="130" borderId="4" xfId="0" applyNumberFormat="1" applyFont="1" applyFill="1" applyBorder="1" applyAlignment="1">
      <alignment horizontal="center" vertical="center" wrapText="1"/>
    </xf>
    <xf numFmtId="4" fontId="67" fillId="146" borderId="10" xfId="0" applyNumberFormat="1" applyFont="1" applyFill="1" applyBorder="1" applyAlignment="1">
      <alignment horizontal="center" vertical="center" wrapText="1"/>
    </xf>
    <xf numFmtId="49" fontId="67" fillId="142" borderId="10" xfId="0" applyNumberFormat="1" applyFont="1" applyFill="1" applyBorder="1" applyAlignment="1">
      <alignment horizontal="center" vertical="center" wrapText="1"/>
    </xf>
    <xf numFmtId="0" fontId="67" fillId="174" borderId="1" xfId="0" applyFont="1" applyFill="1" applyBorder="1" applyAlignment="1">
      <alignment horizontal="center" vertical="center" wrapText="1"/>
    </xf>
    <xf numFmtId="0" fontId="67" fillId="174" borderId="11" xfId="0" applyFont="1" applyFill="1" applyBorder="1" applyAlignment="1">
      <alignment horizontal="center" vertical="center" wrapText="1"/>
    </xf>
    <xf numFmtId="4" fontId="67" fillId="174" borderId="4" xfId="0" applyNumberFormat="1" applyFont="1" applyFill="1" applyBorder="1" applyAlignment="1">
      <alignment horizontal="center" vertical="center" wrapText="1"/>
    </xf>
    <xf numFmtId="4" fontId="67" fillId="174" borderId="7" xfId="0" applyNumberFormat="1" applyFont="1" applyFill="1" applyBorder="1" applyAlignment="1">
      <alignment horizontal="center" vertical="center" wrapText="1"/>
    </xf>
    <xf numFmtId="49" fontId="67" fillId="166" borderId="4" xfId="0" applyNumberFormat="1" applyFont="1" applyFill="1" applyBorder="1" applyAlignment="1">
      <alignment horizontal="center" vertical="center" wrapText="1"/>
    </xf>
    <xf numFmtId="2" fontId="67" fillId="156" borderId="4" xfId="0" applyNumberFormat="1" applyFont="1" applyFill="1" applyBorder="1" applyAlignment="1">
      <alignment horizontal="center" vertical="center" wrapText="1"/>
    </xf>
    <xf numFmtId="0" fontId="67" fillId="35" borderId="11" xfId="0" applyFont="1" applyFill="1" applyBorder="1" applyAlignment="1">
      <alignment horizontal="center" vertical="center" wrapText="1"/>
    </xf>
    <xf numFmtId="49" fontId="67" fillId="142" borderId="4" xfId="0" applyNumberFormat="1" applyFont="1" applyFill="1" applyBorder="1" applyAlignment="1">
      <alignment horizontal="center" vertical="center" wrapText="1"/>
    </xf>
    <xf numFmtId="4" fontId="67" fillId="22" borderId="9" xfId="0" applyNumberFormat="1" applyFont="1" applyFill="1" applyBorder="1" applyAlignment="1">
      <alignment horizontal="center" vertical="center" wrapText="1"/>
    </xf>
    <xf numFmtId="4" fontId="67" fillId="22" borderId="7" xfId="0" applyNumberFormat="1" applyFont="1" applyFill="1" applyBorder="1" applyAlignment="1">
      <alignment horizontal="center" vertical="center" wrapText="1"/>
    </xf>
    <xf numFmtId="14" fontId="67" fillId="147" borderId="4" xfId="0" applyNumberFormat="1" applyFont="1" applyFill="1" applyBorder="1" applyAlignment="1">
      <alignment horizontal="center" vertical="center" wrapText="1"/>
    </xf>
    <xf numFmtId="0" fontId="67" fillId="22" borderId="5" xfId="0" applyFont="1" applyFill="1" applyBorder="1" applyAlignment="1">
      <alignment horizontal="center" vertical="center" wrapText="1"/>
    </xf>
    <xf numFmtId="4" fontId="67" fillId="22" borderId="3" xfId="0" applyNumberFormat="1" applyFont="1" applyFill="1" applyBorder="1" applyAlignment="1">
      <alignment horizontal="center" vertical="center" wrapText="1"/>
    </xf>
    <xf numFmtId="4" fontId="67" fillId="22" borderId="6" xfId="0" applyNumberFormat="1" applyFont="1" applyFill="1" applyBorder="1" applyAlignment="1">
      <alignment horizontal="center" vertical="center" wrapText="1"/>
    </xf>
    <xf numFmtId="0" fontId="67" fillId="174" borderId="13" xfId="0" applyFont="1" applyFill="1" applyBorder="1" applyAlignment="1">
      <alignment horizontal="center" vertical="center" wrapText="1"/>
    </xf>
    <xf numFmtId="170" fontId="67" fillId="35" borderId="4" xfId="0" applyNumberFormat="1" applyFont="1" applyFill="1" applyBorder="1" applyAlignment="1">
      <alignment horizontal="center" vertical="center" wrapText="1"/>
    </xf>
    <xf numFmtId="2" fontId="67" fillId="84" borderId="1" xfId="0" applyNumberFormat="1" applyFont="1" applyFill="1" applyBorder="1" applyAlignment="1">
      <alignment horizontal="center" vertical="center" wrapText="1"/>
    </xf>
    <xf numFmtId="165" fontId="67" fillId="84" borderId="1" xfId="0" applyNumberFormat="1" applyFont="1" applyFill="1" applyBorder="1" applyAlignment="1">
      <alignment horizontal="center" vertical="center" wrapText="1"/>
    </xf>
    <xf numFmtId="2" fontId="67" fillId="166" borderId="13" xfId="0" applyNumberFormat="1" applyFont="1" applyFill="1" applyBorder="1" applyAlignment="1">
      <alignment horizontal="center" vertical="center" wrapText="1"/>
    </xf>
    <xf numFmtId="49" fontId="67" fillId="166" borderId="13" xfId="0" applyNumberFormat="1" applyFont="1" applyFill="1" applyBorder="1" applyAlignment="1">
      <alignment horizontal="center" vertical="center" wrapText="1"/>
    </xf>
    <xf numFmtId="4" fontId="67" fillId="130" borderId="1" xfId="0" applyNumberFormat="1" applyFont="1" applyFill="1" applyBorder="1" applyAlignment="1">
      <alignment horizontal="center" vertical="center" wrapText="1"/>
    </xf>
    <xf numFmtId="2" fontId="67" fillId="142" borderId="13" xfId="0" applyNumberFormat="1" applyFont="1" applyFill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/>
    </xf>
    <xf numFmtId="0" fontId="67" fillId="157" borderId="4" xfId="0" applyFont="1" applyFill="1" applyBorder="1" applyAlignment="1">
      <alignment horizontal="center" vertical="center" wrapText="1"/>
    </xf>
    <xf numFmtId="4" fontId="67" fillId="157" borderId="4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center" vertical="center" wrapText="1"/>
      <protection locked="0"/>
    </xf>
    <xf numFmtId="49" fontId="90" fillId="0" borderId="0" xfId="0" applyNumberFormat="1" applyFont="1" applyAlignment="1" applyProtection="1">
      <alignment horizontal="center" vertical="center" wrapText="1"/>
      <protection locked="0"/>
    </xf>
    <xf numFmtId="0" fontId="67" fillId="15" borderId="4" xfId="0" applyFont="1" applyFill="1" applyBorder="1" applyAlignment="1">
      <alignment horizontal="center" vertical="center"/>
    </xf>
    <xf numFmtId="1" fontId="72" fillId="15" borderId="4" xfId="0" applyNumberFormat="1" applyFont="1" applyFill="1" applyBorder="1" applyAlignment="1" applyProtection="1">
      <alignment horizontal="center" vertical="center" wrapText="1"/>
      <protection locked="0"/>
    </xf>
    <xf numFmtId="1" fontId="72" fillId="15" borderId="2" xfId="0" applyNumberFormat="1" applyFont="1" applyFill="1" applyBorder="1" applyAlignment="1" applyProtection="1">
      <alignment horizontal="center" vertical="center" wrapText="1"/>
      <protection locked="0"/>
    </xf>
    <xf numFmtId="3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5" borderId="0" xfId="0" applyFont="1" applyFill="1" applyAlignment="1">
      <alignment horizontal="center" vertical="center"/>
    </xf>
    <xf numFmtId="0" fontId="67" fillId="124" borderId="4" xfId="0" applyFont="1" applyFill="1" applyBorder="1" applyAlignment="1" applyProtection="1">
      <alignment horizontal="center" vertical="center" wrapText="1"/>
      <protection locked="0"/>
    </xf>
    <xf numFmtId="2" fontId="67" fillId="124" borderId="7" xfId="0" applyNumberFormat="1" applyFont="1" applyFill="1" applyBorder="1" applyAlignment="1" applyProtection="1">
      <alignment horizontal="center" vertical="center" wrapText="1"/>
      <protection locked="0"/>
    </xf>
    <xf numFmtId="2" fontId="91" fillId="15" borderId="17" xfId="0" applyNumberFormat="1" applyFont="1" applyFill="1" applyBorder="1" applyAlignment="1" applyProtection="1">
      <alignment horizontal="center" vertical="center" wrapText="1"/>
      <protection locked="0"/>
    </xf>
    <xf numFmtId="2" fontId="67" fillId="84" borderId="10" xfId="0" applyNumberFormat="1" applyFont="1" applyFill="1" applyBorder="1" applyAlignment="1">
      <alignment horizontal="center" vertical="center" wrapText="1" shrinkToFit="1"/>
    </xf>
    <xf numFmtId="0" fontId="72" fillId="121" borderId="5" xfId="0" applyFont="1" applyFill="1" applyBorder="1" applyAlignment="1" applyProtection="1">
      <alignment horizontal="center" vertical="center" wrapText="1"/>
      <protection locked="0"/>
    </xf>
    <xf numFmtId="14" fontId="72" fillId="121" borderId="5" xfId="0" applyNumberFormat="1" applyFont="1" applyFill="1" applyBorder="1" applyAlignment="1" applyProtection="1">
      <alignment horizontal="center" vertical="center" wrapText="1"/>
      <protection locked="0"/>
    </xf>
    <xf numFmtId="2" fontId="67" fillId="126" borderId="4" xfId="0" applyNumberFormat="1" applyFont="1" applyFill="1" applyBorder="1" applyAlignment="1">
      <alignment horizontal="center" vertical="center" wrapText="1"/>
    </xf>
    <xf numFmtId="2" fontId="67" fillId="5" borderId="5" xfId="0" applyNumberFormat="1" applyFont="1" applyFill="1" applyBorder="1" applyAlignment="1">
      <alignment horizontal="center" vertical="center" wrapText="1"/>
    </xf>
    <xf numFmtId="0" fontId="67" fillId="131" borderId="5" xfId="0" applyFont="1" applyFill="1" applyBorder="1" applyAlignment="1" applyProtection="1">
      <alignment horizontal="center" vertical="center" wrapText="1"/>
      <protection locked="0"/>
    </xf>
    <xf numFmtId="2" fontId="67" fillId="131" borderId="5" xfId="0" applyNumberFormat="1" applyFont="1" applyFill="1" applyBorder="1" applyAlignment="1" applyProtection="1">
      <alignment horizontal="center" vertical="center" wrapText="1"/>
      <protection locked="0"/>
    </xf>
    <xf numFmtId="14" fontId="67" fillId="131" borderId="5" xfId="0" applyNumberFormat="1" applyFont="1" applyFill="1" applyBorder="1" applyAlignment="1" applyProtection="1">
      <alignment horizontal="center" vertical="center" wrapText="1"/>
      <protection locked="0"/>
    </xf>
    <xf numFmtId="0" fontId="86" fillId="134" borderId="4" xfId="0" applyFont="1" applyFill="1" applyBorder="1" applyAlignment="1" applyProtection="1">
      <alignment horizontal="center" vertical="center" wrapText="1"/>
      <protection locked="0"/>
    </xf>
    <xf numFmtId="49" fontId="67" fillId="131" borderId="5" xfId="0" applyNumberFormat="1" applyFont="1" applyFill="1" applyBorder="1" applyAlignment="1" applyProtection="1">
      <alignment horizontal="center" vertical="center" wrapText="1"/>
      <protection locked="0"/>
    </xf>
    <xf numFmtId="2" fontId="86" fillId="127" borderId="4" xfId="0" applyNumberFormat="1" applyFont="1" applyFill="1" applyBorder="1" applyAlignment="1">
      <alignment horizontal="center" vertical="center" wrapText="1"/>
    </xf>
    <xf numFmtId="2" fontId="89" fillId="5" borderId="5" xfId="0" applyNumberFormat="1" applyFont="1" applyFill="1" applyBorder="1" applyAlignment="1">
      <alignment horizontal="center" vertical="center" wrapText="1"/>
    </xf>
    <xf numFmtId="2" fontId="89" fillId="127" borderId="4" xfId="0" applyNumberFormat="1" applyFont="1" applyFill="1" applyBorder="1" applyAlignment="1">
      <alignment horizontal="center" vertical="center" wrapText="1"/>
    </xf>
    <xf numFmtId="2" fontId="74" fillId="131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35" borderId="4" xfId="0" applyFont="1" applyFill="1" applyBorder="1" applyAlignment="1">
      <alignment horizontal="center" vertical="center" wrapText="1"/>
    </xf>
    <xf numFmtId="0" fontId="72" fillId="130" borderId="11" xfId="0" applyFont="1" applyFill="1" applyBorder="1" applyAlignment="1" applyProtection="1">
      <alignment horizontal="center" vertical="center" wrapText="1"/>
      <protection locked="0"/>
    </xf>
    <xf numFmtId="0" fontId="67" fillId="165" borderId="4" xfId="0" applyFont="1" applyFill="1" applyBorder="1" applyAlignment="1" applyProtection="1">
      <alignment horizontal="center" vertical="center" wrapText="1"/>
    </xf>
    <xf numFmtId="0" fontId="72" fillId="127" borderId="10" xfId="0" applyFont="1" applyFill="1" applyBorder="1" applyAlignment="1" applyProtection="1">
      <alignment horizontal="center" vertical="center" wrapText="1"/>
    </xf>
    <xf numFmtId="0" fontId="72" fillId="130" borderId="10" xfId="0" applyFont="1" applyFill="1" applyBorder="1" applyAlignment="1" applyProtection="1">
      <alignment horizontal="center" vertical="center" wrapText="1"/>
      <protection locked="0"/>
    </xf>
    <xf numFmtId="170" fontId="67" fillId="130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127" borderId="4" xfId="0" applyFont="1" applyFill="1" applyBorder="1" applyAlignment="1">
      <alignment horizontal="center" vertical="center" wrapText="1"/>
    </xf>
    <xf numFmtId="165" fontId="72" fillId="127" borderId="10" xfId="0" applyNumberFormat="1" applyFont="1" applyFill="1" applyBorder="1" applyAlignment="1" applyProtection="1">
      <alignment horizontal="center" vertical="center" wrapText="1"/>
      <protection locked="0"/>
    </xf>
    <xf numFmtId="169" fontId="67" fillId="130" borderId="10" xfId="0" applyNumberFormat="1" applyFont="1" applyFill="1" applyBorder="1" applyAlignment="1" applyProtection="1">
      <alignment horizontal="center" vertical="center" wrapText="1"/>
      <protection locked="0"/>
    </xf>
    <xf numFmtId="2" fontId="67" fillId="127" borderId="10" xfId="0" applyNumberFormat="1" applyFont="1" applyFill="1" applyBorder="1" applyAlignment="1" applyProtection="1">
      <alignment horizontal="center" vertical="center" wrapText="1"/>
    </xf>
    <xf numFmtId="2" fontId="92" fillId="127" borderId="4" xfId="0" applyNumberFormat="1" applyFont="1" applyFill="1" applyBorder="1" applyAlignment="1" applyProtection="1">
      <alignment horizontal="center" vertical="center" wrapText="1"/>
    </xf>
    <xf numFmtId="0" fontId="67" fillId="165" borderId="11" xfId="0" applyFont="1" applyFill="1" applyBorder="1" applyAlignment="1" applyProtection="1">
      <alignment horizontal="center" vertical="center" wrapText="1"/>
    </xf>
    <xf numFmtId="0" fontId="72" fillId="127" borderId="11" xfId="0" applyFont="1" applyFill="1" applyBorder="1" applyAlignment="1" applyProtection="1">
      <alignment horizontal="center" vertical="center" wrapText="1"/>
    </xf>
    <xf numFmtId="170" fontId="67" fillId="130" borderId="5" xfId="0" applyNumberFormat="1" applyFont="1" applyFill="1" applyBorder="1" applyAlignment="1" applyProtection="1">
      <alignment horizontal="center" vertical="center" wrapText="1"/>
      <protection locked="0"/>
    </xf>
    <xf numFmtId="169" fontId="67" fillId="131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65" borderId="10" xfId="0" applyFont="1" applyFill="1" applyBorder="1" applyAlignment="1" applyProtection="1">
      <alignment horizontal="center" vertical="center" wrapText="1"/>
    </xf>
    <xf numFmtId="0" fontId="72" fillId="130" borderId="4" xfId="0" applyFont="1" applyFill="1" applyBorder="1" applyAlignment="1" applyProtection="1">
      <alignment horizontal="center" vertical="center" wrapText="1"/>
      <protection locked="0"/>
    </xf>
    <xf numFmtId="4" fontId="67" fillId="170" borderId="7" xfId="0" applyNumberFormat="1" applyFont="1" applyFill="1" applyBorder="1" applyAlignment="1">
      <alignment horizontal="center" vertical="center" wrapText="1"/>
    </xf>
    <xf numFmtId="0" fontId="72" fillId="145" borderId="4" xfId="0" applyFont="1" applyFill="1" applyBorder="1" applyAlignment="1" applyProtection="1">
      <alignment horizontal="center" vertical="center" wrapText="1"/>
      <protection locked="0"/>
    </xf>
    <xf numFmtId="2" fontId="67" fillId="5" borderId="5" xfId="0" applyNumberFormat="1" applyFont="1" applyFill="1" applyBorder="1" applyAlignment="1" applyProtection="1">
      <alignment horizontal="center" vertical="center" wrapText="1"/>
      <protection locked="0"/>
    </xf>
    <xf numFmtId="170" fontId="67" fillId="140" borderId="7" xfId="0" applyNumberFormat="1" applyFont="1" applyFill="1" applyBorder="1" applyAlignment="1" applyProtection="1">
      <alignment horizontal="center" vertical="center" wrapText="1"/>
      <protection locked="0"/>
    </xf>
    <xf numFmtId="2" fontId="72" fillId="5" borderId="4" xfId="0" applyNumberFormat="1" applyFont="1" applyFill="1" applyBorder="1" applyAlignment="1" applyProtection="1">
      <alignment horizontal="center" vertical="center" wrapText="1"/>
    </xf>
    <xf numFmtId="2" fontId="67" fillId="140" borderId="4" xfId="0" applyNumberFormat="1" applyFont="1" applyFill="1" applyBorder="1" applyAlignment="1" applyProtection="1">
      <alignment horizontal="center" vertical="center" wrapText="1"/>
    </xf>
    <xf numFmtId="2" fontId="67" fillId="140" borderId="7" xfId="0" applyNumberFormat="1" applyFont="1" applyFill="1" applyBorder="1" applyAlignment="1" applyProtection="1">
      <alignment horizontal="center" vertical="center" wrapText="1"/>
    </xf>
    <xf numFmtId="0" fontId="72" fillId="127" borderId="5" xfId="0" applyFont="1" applyFill="1" applyBorder="1" applyAlignment="1" applyProtection="1">
      <alignment horizontal="center" vertical="center" wrapText="1"/>
      <protection locked="0"/>
    </xf>
    <xf numFmtId="170" fontId="67" fillId="140" borderId="5" xfId="0" applyNumberFormat="1" applyFont="1" applyFill="1" applyBorder="1" applyAlignment="1" applyProtection="1">
      <alignment horizontal="center" vertical="center" wrapText="1"/>
      <protection locked="0"/>
    </xf>
    <xf numFmtId="170" fontId="67" fillId="140" borderId="6" xfId="0" applyNumberFormat="1" applyFont="1" applyFill="1" applyBorder="1" applyAlignment="1" applyProtection="1">
      <alignment horizontal="center" vertical="center" wrapText="1"/>
      <protection locked="0"/>
    </xf>
    <xf numFmtId="0" fontId="72" fillId="5" borderId="10" xfId="0" applyFont="1" applyFill="1" applyBorder="1" applyAlignment="1">
      <alignment horizontal="center" vertical="center" wrapText="1"/>
    </xf>
    <xf numFmtId="2" fontId="89" fillId="5" borderId="7" xfId="0" applyNumberFormat="1" applyFont="1" applyFill="1" applyBorder="1" applyAlignment="1" applyProtection="1">
      <alignment horizontal="center" vertical="center" wrapText="1"/>
      <protection locked="0"/>
    </xf>
    <xf numFmtId="170" fontId="67" fillId="152" borderId="10" xfId="0" applyNumberFormat="1" applyFont="1" applyFill="1" applyBorder="1" applyAlignment="1">
      <alignment horizontal="center" vertical="center" wrapText="1"/>
    </xf>
    <xf numFmtId="170" fontId="67" fillId="170" borderId="10" xfId="0" applyNumberFormat="1" applyFont="1" applyFill="1" applyBorder="1" applyAlignment="1">
      <alignment horizontal="center" vertical="center" wrapText="1"/>
    </xf>
    <xf numFmtId="170" fontId="67" fillId="170" borderId="7" xfId="0" applyNumberFormat="1" applyFont="1" applyFill="1" applyBorder="1" applyAlignment="1">
      <alignment horizontal="center" vertical="center" wrapText="1"/>
    </xf>
    <xf numFmtId="2" fontId="67" fillId="174" borderId="11" xfId="0" applyNumberFormat="1" applyFont="1" applyFill="1" applyBorder="1" applyAlignment="1">
      <alignment horizontal="center" vertical="center" wrapText="1"/>
    </xf>
    <xf numFmtId="170" fontId="74" fillId="130" borderId="4" xfId="0" applyNumberFormat="1" applyFont="1" applyFill="1" applyBorder="1" applyAlignment="1">
      <alignment horizontal="center" vertical="center" wrapText="1"/>
    </xf>
    <xf numFmtId="4" fontId="67" fillId="157" borderId="7" xfId="0" applyNumberFormat="1" applyFont="1" applyFill="1" applyBorder="1" applyAlignment="1">
      <alignment horizontal="center" vertical="center" wrapText="1"/>
    </xf>
    <xf numFmtId="14" fontId="67" fillId="147" borderId="1" xfId="0" applyNumberFormat="1" applyFont="1" applyFill="1" applyBorder="1" applyAlignment="1">
      <alignment horizontal="center" vertical="center" wrapText="1"/>
    </xf>
    <xf numFmtId="1" fontId="72" fillId="15" borderId="7" xfId="0" applyNumberFormat="1" applyFont="1" applyFill="1" applyBorder="1" applyAlignment="1" applyProtection="1">
      <alignment horizontal="center" vertical="center" wrapText="1"/>
      <protection locked="0"/>
    </xf>
    <xf numFmtId="0" fontId="67" fillId="39" borderId="4" xfId="0" applyFont="1" applyFill="1" applyBorder="1" applyAlignment="1" applyProtection="1">
      <alignment horizontal="center" vertical="center" wrapText="1"/>
      <protection locked="0"/>
    </xf>
    <xf numFmtId="0" fontId="67" fillId="39" borderId="4" xfId="0" applyFont="1" applyFill="1" applyBorder="1" applyAlignment="1" applyProtection="1">
      <alignment horizontal="left" vertical="center" wrapText="1"/>
      <protection locked="0"/>
    </xf>
    <xf numFmtId="14" fontId="72" fillId="39" borderId="4" xfId="0" applyNumberFormat="1" applyFont="1" applyFill="1" applyBorder="1" applyAlignment="1" applyProtection="1">
      <alignment horizontal="center" vertical="center" wrapText="1"/>
      <protection locked="0"/>
    </xf>
    <xf numFmtId="0" fontId="72" fillId="39" borderId="4" xfId="0" applyFont="1" applyFill="1" applyBorder="1" applyAlignment="1" applyProtection="1">
      <alignment horizontal="center" vertical="center" wrapText="1"/>
      <protection locked="0"/>
    </xf>
    <xf numFmtId="2" fontId="67" fillId="124" borderId="4" xfId="0" applyNumberFormat="1" applyFont="1" applyFill="1" applyBorder="1" applyAlignment="1" applyProtection="1">
      <alignment horizontal="center" vertical="center" wrapText="1"/>
      <protection locked="0"/>
    </xf>
    <xf numFmtId="2" fontId="91" fillId="124" borderId="7" xfId="0" applyNumberFormat="1" applyFont="1" applyFill="1" applyBorder="1" applyAlignment="1" applyProtection="1">
      <alignment horizontal="center" vertical="center" wrapText="1"/>
      <protection locked="0"/>
    </xf>
    <xf numFmtId="0" fontId="67" fillId="39" borderId="5" xfId="0" applyFont="1" applyFill="1" applyBorder="1" applyAlignment="1" applyProtection="1">
      <alignment horizontal="center" vertical="center" wrapText="1"/>
      <protection locked="0"/>
    </xf>
    <xf numFmtId="170" fontId="67" fillId="130" borderId="5" xfId="0" applyNumberFormat="1" applyFont="1" applyFill="1" applyBorder="1" applyAlignment="1" applyProtection="1">
      <alignment horizontal="left" vertical="center" wrapText="1"/>
      <protection locked="0"/>
    </xf>
    <xf numFmtId="14" fontId="67" fillId="130" borderId="5" xfId="0" applyNumberFormat="1" applyFont="1" applyFill="1" applyBorder="1" applyAlignment="1" applyProtection="1">
      <alignment horizontal="center" vertical="center" wrapText="1"/>
      <protection locked="0"/>
    </xf>
    <xf numFmtId="0" fontId="72" fillId="39" borderId="5" xfId="0" applyFont="1" applyFill="1" applyBorder="1" applyAlignment="1" applyProtection="1">
      <alignment horizontal="center" vertical="center" wrapText="1"/>
      <protection locked="0"/>
    </xf>
    <xf numFmtId="0" fontId="72" fillId="101" borderId="5" xfId="0" applyFont="1" applyFill="1" applyBorder="1" applyAlignment="1" applyProtection="1">
      <alignment horizontal="center" vertical="center" wrapText="1"/>
      <protection locked="0"/>
    </xf>
    <xf numFmtId="14" fontId="64" fillId="101" borderId="5" xfId="0" applyNumberFormat="1" applyFont="1" applyFill="1" applyBorder="1" applyAlignment="1" applyProtection="1">
      <alignment horizontal="center" vertical="center" wrapText="1"/>
      <protection locked="0"/>
    </xf>
    <xf numFmtId="14" fontId="67" fillId="130" borderId="5" xfId="0" applyNumberFormat="1" applyFont="1" applyFill="1" applyBorder="1" applyAlignment="1" applyProtection="1">
      <alignment horizontal="center" vertical="center" wrapText="1"/>
      <protection locked="0"/>
    </xf>
    <xf numFmtId="0" fontId="72" fillId="134" borderId="4" xfId="0" applyFont="1" applyFill="1" applyBorder="1" applyAlignment="1" applyProtection="1">
      <alignment horizontal="center" vertical="center" wrapText="1"/>
      <protection locked="0"/>
    </xf>
    <xf numFmtId="2" fontId="93" fillId="124" borderId="6" xfId="0" applyNumberFormat="1" applyFont="1" applyFill="1" applyBorder="1" applyAlignment="1" applyProtection="1">
      <alignment horizontal="center" vertical="center" wrapText="1"/>
      <protection locked="0"/>
    </xf>
    <xf numFmtId="0" fontId="67" fillId="165" borderId="5" xfId="0" applyFont="1" applyFill="1" applyBorder="1" applyAlignment="1" applyProtection="1">
      <alignment horizontal="center" vertical="center" wrapText="1"/>
    </xf>
    <xf numFmtId="2" fontId="67" fillId="129" borderId="4" xfId="0" applyNumberFormat="1" applyFont="1" applyFill="1" applyBorder="1" applyAlignment="1" applyProtection="1">
      <alignment vertical="top" wrapText="1"/>
      <protection locked="0"/>
    </xf>
    <xf numFmtId="2" fontId="67" fillId="129" borderId="9" xfId="0" applyNumberFormat="1" applyFont="1" applyFill="1" applyBorder="1" applyAlignment="1" applyProtection="1">
      <alignment horizontal="center" vertical="center" wrapText="1"/>
      <protection locked="0"/>
    </xf>
    <xf numFmtId="2" fontId="67" fillId="129" borderId="5" xfId="0" applyNumberFormat="1" applyFont="1" applyFill="1" applyBorder="1" applyAlignment="1" applyProtection="1">
      <alignment horizontal="center" vertical="center" wrapText="1"/>
      <protection locked="0"/>
    </xf>
    <xf numFmtId="169" fontId="67" fillId="130" borderId="1" xfId="0" applyNumberFormat="1" applyFont="1" applyFill="1" applyBorder="1" applyAlignment="1" applyProtection="1">
      <alignment horizontal="center" vertical="center" wrapText="1"/>
      <protection locked="0"/>
    </xf>
    <xf numFmtId="170" fontId="67" fillId="130" borderId="1" xfId="0" applyNumberFormat="1" applyFont="1" applyFill="1" applyBorder="1" applyAlignment="1" applyProtection="1">
      <alignment horizontal="center" vertical="center" wrapText="1"/>
      <protection locked="0"/>
    </xf>
    <xf numFmtId="0" fontId="67" fillId="131" borderId="1" xfId="0" applyFont="1" applyFill="1" applyBorder="1" applyAlignment="1" applyProtection="1">
      <alignment horizontal="center" vertical="center" wrapText="1"/>
      <protection locked="0"/>
    </xf>
    <xf numFmtId="0" fontId="67" fillId="131" borderId="0" xfId="0" applyFont="1" applyFill="1" applyAlignment="1" applyProtection="1">
      <alignment horizontal="center" vertical="center" wrapText="1"/>
      <protection locked="0"/>
    </xf>
    <xf numFmtId="14" fontId="67" fillId="101" borderId="4" xfId="0" applyNumberFormat="1" applyFont="1" applyFill="1" applyBorder="1" applyAlignment="1" applyProtection="1">
      <alignment horizontal="center" vertical="center"/>
      <protection locked="0"/>
    </xf>
    <xf numFmtId="14" fontId="67" fillId="39" borderId="0" xfId="0" applyNumberFormat="1" applyFont="1" applyFill="1" applyAlignment="1" applyProtection="1">
      <alignment horizontal="center" vertical="center"/>
      <protection locked="0"/>
    </xf>
    <xf numFmtId="0" fontId="67" fillId="144" borderId="1" xfId="0" applyFont="1" applyFill="1" applyBorder="1" applyAlignment="1">
      <alignment horizontal="center" vertical="center" wrapText="1"/>
    </xf>
    <xf numFmtId="2" fontId="67" fillId="142" borderId="11" xfId="0" applyNumberFormat="1" applyFont="1" applyFill="1" applyBorder="1" applyAlignment="1">
      <alignment horizontal="center" vertical="center" wrapText="1"/>
    </xf>
    <xf numFmtId="0" fontId="67" fillId="144" borderId="5" xfId="0" applyFont="1" applyFill="1" applyBorder="1" applyAlignment="1" applyProtection="1">
      <alignment horizontal="center" vertical="center" wrapText="1"/>
      <protection locked="0"/>
    </xf>
    <xf numFmtId="14" fontId="67" fillId="125" borderId="0" xfId="0" applyNumberFormat="1" applyFont="1" applyFill="1" applyAlignment="1" applyProtection="1">
      <alignment horizontal="center" vertical="center" wrapText="1"/>
      <protection locked="0"/>
    </xf>
    <xf numFmtId="0" fontId="72" fillId="5" borderId="4" xfId="0" applyFont="1" applyFill="1" applyBorder="1" applyAlignment="1" applyProtection="1">
      <alignment horizontal="center" vertical="center" wrapText="1"/>
    </xf>
    <xf numFmtId="0" fontId="67" fillId="140" borderId="4" xfId="0" applyFont="1" applyFill="1" applyBorder="1" applyAlignment="1" applyProtection="1">
      <alignment horizontal="center" vertical="center" wrapText="1"/>
    </xf>
    <xf numFmtId="4" fontId="67" fillId="126" borderId="10" xfId="0" applyNumberFormat="1" applyFont="1" applyFill="1" applyBorder="1" applyAlignment="1" applyProtection="1">
      <alignment horizontal="center" vertical="center" wrapText="1"/>
      <protection locked="0"/>
    </xf>
    <xf numFmtId="4" fontId="67" fillId="126" borderId="7" xfId="0" applyNumberFormat="1" applyFont="1" applyFill="1" applyBorder="1" applyAlignment="1" applyProtection="1">
      <alignment horizontal="center" vertical="center" wrapText="1"/>
      <protection locked="0"/>
    </xf>
    <xf numFmtId="170" fontId="67" fillId="130" borderId="5" xfId="0" applyNumberFormat="1" applyFont="1" applyFill="1" applyBorder="1" applyAlignment="1" applyProtection="1">
      <alignment horizontal="center" vertical="center" wrapText="1"/>
    </xf>
    <xf numFmtId="170" fontId="67" fillId="130" borderId="5" xfId="0" applyNumberFormat="1" applyFont="1" applyFill="1" applyBorder="1" applyAlignment="1">
      <alignment horizontal="center" vertical="center" wrapText="1"/>
    </xf>
    <xf numFmtId="170" fontId="67" fillId="130" borderId="11" xfId="0" applyNumberFormat="1" applyFont="1" applyFill="1" applyBorder="1" applyAlignment="1">
      <alignment horizontal="center" vertical="center" wrapText="1"/>
    </xf>
    <xf numFmtId="2" fontId="67" fillId="174" borderId="4" xfId="0" applyNumberFormat="1" applyFont="1" applyFill="1" applyBorder="1" applyAlignment="1">
      <alignment horizontal="center" vertical="center" wrapText="1"/>
    </xf>
    <xf numFmtId="14" fontId="67" fillId="130" borderId="1" xfId="0" applyNumberFormat="1" applyFont="1" applyFill="1" applyBorder="1" applyAlignment="1">
      <alignment horizontal="center" vertical="center" wrapText="1"/>
    </xf>
    <xf numFmtId="170" fontId="67" fillId="130" borderId="1" xfId="0" applyNumberFormat="1" applyFont="1" applyFill="1" applyBorder="1" applyAlignment="1">
      <alignment horizontal="center" vertical="center" wrapText="1"/>
    </xf>
    <xf numFmtId="0" fontId="67" fillId="174" borderId="4" xfId="0" applyFont="1" applyFill="1" applyBorder="1" applyAlignment="1">
      <alignment horizontal="center" vertical="center" wrapText="1"/>
    </xf>
    <xf numFmtId="2" fontId="67" fillId="142" borderId="17" xfId="0" applyNumberFormat="1" applyFont="1" applyFill="1" applyBorder="1" applyAlignment="1" applyProtection="1">
      <alignment horizontal="center" vertical="center" wrapText="1"/>
    </xf>
    <xf numFmtId="170" fontId="67" fillId="130" borderId="3" xfId="0" applyNumberFormat="1" applyFont="1" applyFill="1" applyBorder="1" applyAlignment="1" applyProtection="1">
      <alignment horizontal="center" vertical="center" wrapText="1"/>
      <protection locked="0"/>
    </xf>
    <xf numFmtId="1" fontId="72" fillId="15" borderId="4" xfId="0" applyNumberFormat="1" applyFont="1" applyFill="1" applyBorder="1" applyAlignment="1">
      <alignment horizontal="center" vertical="center" wrapText="1"/>
    </xf>
    <xf numFmtId="1" fontId="72" fillId="15" borderId="7" xfId="0" applyNumberFormat="1" applyFont="1" applyFill="1" applyBorder="1" applyAlignment="1">
      <alignment horizontal="center" vertical="center" wrapText="1"/>
    </xf>
    <xf numFmtId="170" fontId="68" fillId="130" borderId="4" xfId="0" applyNumberFormat="1" applyFont="1" applyFill="1" applyBorder="1" applyAlignment="1" applyProtection="1">
      <alignment horizontal="center" vertical="center" wrapText="1"/>
      <protection locked="0"/>
    </xf>
    <xf numFmtId="169" fontId="74" fillId="130" borderId="4" xfId="0" applyNumberFormat="1" applyFont="1" applyFill="1" applyBorder="1" applyAlignment="1" applyProtection="1">
      <alignment horizontal="center" vertical="center" wrapText="1"/>
      <protection locked="0"/>
    </xf>
    <xf numFmtId="14" fontId="72" fillId="121" borderId="4" xfId="0" applyNumberFormat="1" applyFont="1" applyFill="1" applyBorder="1" applyAlignment="1" applyProtection="1">
      <alignment horizontal="center" vertical="center" wrapText="1"/>
      <protection locked="0"/>
    </xf>
    <xf numFmtId="3" fontId="70" fillId="134" borderId="4" xfId="0" applyNumberFormat="1" applyFont="1" applyFill="1" applyBorder="1" applyAlignment="1" applyProtection="1">
      <alignment horizontal="center" vertical="center" wrapText="1"/>
      <protection locked="0"/>
    </xf>
    <xf numFmtId="3" fontId="68" fillId="124" borderId="4" xfId="0" applyNumberFormat="1" applyFont="1" applyFill="1" applyBorder="1" applyAlignment="1" applyProtection="1">
      <alignment horizontal="center" vertical="center" wrapText="1"/>
      <protection locked="0"/>
    </xf>
    <xf numFmtId="3" fontId="69" fillId="124" borderId="6" xfId="0" applyNumberFormat="1" applyFont="1" applyFill="1" applyBorder="1" applyAlignment="1" applyProtection="1">
      <alignment horizontal="center" vertical="center" wrapText="1"/>
      <protection locked="0"/>
    </xf>
    <xf numFmtId="0" fontId="67" fillId="101" borderId="4" xfId="0" applyFont="1" applyFill="1" applyBorder="1" applyAlignment="1" applyProtection="1">
      <alignment horizontal="center" vertical="center" wrapText="1"/>
    </xf>
    <xf numFmtId="49" fontId="67" fillId="131" borderId="4" xfId="0" applyNumberFormat="1" applyFont="1" applyFill="1" applyBorder="1" applyAlignment="1" applyProtection="1">
      <alignment horizontal="center" vertical="center" wrapText="1"/>
      <protection locked="0"/>
    </xf>
    <xf numFmtId="0" fontId="70" fillId="127" borderId="4" xfId="0" applyFont="1" applyFill="1" applyBorder="1" applyAlignment="1">
      <alignment horizontal="center" vertical="center" wrapText="1"/>
    </xf>
    <xf numFmtId="2" fontId="68" fillId="5" borderId="5" xfId="0" applyNumberFormat="1" applyFont="1" applyFill="1" applyBorder="1" applyAlignment="1">
      <alignment horizontal="center" vertical="center" wrapText="1"/>
    </xf>
    <xf numFmtId="2" fontId="68" fillId="127" borderId="4" xfId="0" applyNumberFormat="1" applyFont="1" applyFill="1" applyBorder="1" applyAlignment="1">
      <alignment horizontal="center" vertical="center" wrapText="1"/>
    </xf>
    <xf numFmtId="170" fontId="67" fillId="157" borderId="4" xfId="0" applyNumberFormat="1" applyFont="1" applyFill="1" applyBorder="1" applyAlignment="1" applyProtection="1">
      <alignment horizontal="center" vertical="center" wrapText="1"/>
      <protection locked="0"/>
    </xf>
    <xf numFmtId="0" fontId="72" fillId="130" borderId="10" xfId="0" applyFont="1" applyFill="1" applyBorder="1" applyAlignment="1">
      <alignment horizontal="center" vertical="center" wrapText="1"/>
    </xf>
    <xf numFmtId="0" fontId="72" fillId="127" borderId="11" xfId="0" applyFont="1" applyFill="1" applyBorder="1" applyAlignment="1">
      <alignment horizontal="center" vertical="center" wrapText="1"/>
    </xf>
    <xf numFmtId="0" fontId="87" fillId="84" borderId="4" xfId="0" applyFont="1" applyFill="1" applyBorder="1" applyAlignment="1">
      <alignment horizontal="center" vertical="center" wrapText="1"/>
    </xf>
    <xf numFmtId="4" fontId="67" fillId="35" borderId="10" xfId="0" applyNumberFormat="1" applyFont="1" applyFill="1" applyBorder="1" applyAlignment="1">
      <alignment horizontal="center" vertical="center" wrapText="1"/>
    </xf>
    <xf numFmtId="0" fontId="72" fillId="22" borderId="5" xfId="0" applyFont="1" applyFill="1" applyBorder="1" applyAlignment="1">
      <alignment horizontal="center" vertical="center" wrapText="1"/>
    </xf>
    <xf numFmtId="4" fontId="70" fillId="178" borderId="4" xfId="0" applyNumberFormat="1" applyFont="1" applyFill="1" applyBorder="1" applyAlignment="1">
      <alignment horizontal="center" vertical="center" wrapText="1"/>
    </xf>
    <xf numFmtId="0" fontId="67" fillId="39" borderId="0" xfId="0" applyFont="1" applyFill="1" applyAlignment="1">
      <alignment horizontal="center" vertical="center"/>
    </xf>
    <xf numFmtId="170" fontId="67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40" borderId="7" xfId="0" applyFont="1" applyFill="1" applyBorder="1" applyAlignment="1" applyProtection="1">
      <alignment horizontal="center" vertical="center" wrapText="1"/>
    </xf>
    <xf numFmtId="2" fontId="67" fillId="126" borderId="7" xfId="0" applyNumberFormat="1" applyFont="1" applyFill="1" applyBorder="1" applyAlignment="1" applyProtection="1">
      <alignment horizontal="center" vertical="center" wrapText="1"/>
      <protection locked="0"/>
    </xf>
    <xf numFmtId="169" fontId="74" fillId="130" borderId="4" xfId="0" applyNumberFormat="1" applyFont="1" applyFill="1" applyBorder="1" applyAlignment="1" applyProtection="1">
      <alignment horizontal="center" vertical="center" wrapText="1"/>
      <protection locked="0"/>
    </xf>
    <xf numFmtId="170" fontId="74" fillId="130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74" borderId="10" xfId="0" applyFont="1" applyFill="1" applyBorder="1" applyAlignment="1">
      <alignment horizontal="center" vertical="center" wrapText="1"/>
    </xf>
    <xf numFmtId="0" fontId="4" fillId="0" borderId="0" xfId="8" applyFont="1" applyAlignment="1">
      <alignment horizontal="center" vertical="center"/>
    </xf>
    <xf numFmtId="2" fontId="93" fillId="124" borderId="7" xfId="0" applyNumberFormat="1" applyFont="1" applyFill="1" applyBorder="1" applyAlignment="1" applyProtection="1">
      <alignment horizontal="center" vertical="center" wrapText="1"/>
      <protection locked="0"/>
    </xf>
    <xf numFmtId="2" fontId="67" fillId="129" borderId="13" xfId="0" applyNumberFormat="1" applyFont="1" applyFill="1" applyBorder="1" applyAlignment="1" applyProtection="1">
      <alignment horizontal="center" vertical="center" wrapText="1"/>
      <protection locked="0"/>
    </xf>
    <xf numFmtId="49" fontId="67" fillId="129" borderId="1" xfId="0" applyNumberFormat="1" applyFont="1" applyFill="1" applyBorder="1" applyAlignment="1" applyProtection="1">
      <alignment horizontal="center" vertical="center" wrapText="1"/>
      <protection locked="0"/>
    </xf>
    <xf numFmtId="2" fontId="72" fillId="127" borderId="5" xfId="0" applyNumberFormat="1" applyFont="1" applyFill="1" applyBorder="1" applyAlignment="1">
      <alignment horizontal="center" vertical="center" wrapText="1"/>
    </xf>
    <xf numFmtId="2" fontId="67" fillId="137" borderId="4" xfId="0" applyNumberFormat="1" applyFont="1" applyFill="1" applyBorder="1" applyAlignment="1">
      <alignment horizontal="center" vertical="center" wrapText="1"/>
    </xf>
    <xf numFmtId="14" fontId="67" fillId="130" borderId="10" xfId="0" applyNumberFormat="1" applyFont="1" applyFill="1" applyBorder="1" applyAlignment="1" applyProtection="1">
      <alignment horizontal="center" vertical="center" wrapText="1"/>
      <protection locked="0"/>
    </xf>
    <xf numFmtId="14" fontId="67" fillId="130" borderId="10" xfId="0" applyNumberFormat="1" applyFont="1" applyFill="1" applyBorder="1" applyAlignment="1" applyProtection="1">
      <alignment horizontal="center" vertical="center" wrapText="1"/>
      <protection locked="0"/>
    </xf>
    <xf numFmtId="2" fontId="67" fillId="131" borderId="1" xfId="0" applyNumberFormat="1" applyFont="1" applyFill="1" applyBorder="1" applyAlignment="1" applyProtection="1">
      <alignment horizontal="center" vertical="center" wrapText="1"/>
      <protection locked="0"/>
    </xf>
    <xf numFmtId="14" fontId="67" fillId="131" borderId="1" xfId="0" applyNumberFormat="1" applyFont="1" applyFill="1" applyBorder="1" applyAlignment="1" applyProtection="1">
      <alignment horizontal="center" vertical="center" wrapText="1"/>
      <protection locked="0"/>
    </xf>
    <xf numFmtId="2" fontId="67" fillId="129" borderId="11" xfId="0" applyNumberFormat="1" applyFont="1" applyFill="1" applyBorder="1" applyAlignment="1" applyProtection="1">
      <alignment horizontal="center" vertical="center" wrapText="1"/>
      <protection locked="0"/>
    </xf>
    <xf numFmtId="49" fontId="67" fillId="129" borderId="5" xfId="0" applyNumberFormat="1" applyFont="1" applyFill="1" applyBorder="1" applyAlignment="1" applyProtection="1">
      <alignment horizontal="center" vertical="center" wrapText="1"/>
      <protection locked="0"/>
    </xf>
    <xf numFmtId="14" fontId="67" fillId="130" borderId="4" xfId="0" applyNumberFormat="1" applyFont="1" applyFill="1" applyBorder="1" applyAlignment="1" applyProtection="1">
      <alignment horizontal="center" vertical="center" wrapText="1"/>
    </xf>
    <xf numFmtId="0" fontId="67" fillId="131" borderId="7" xfId="0" applyFont="1" applyFill="1" applyBorder="1" applyAlignment="1" applyProtection="1">
      <alignment horizontal="center" vertical="center" wrapText="1"/>
      <protection locked="0"/>
    </xf>
    <xf numFmtId="14" fontId="67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74" fillId="131" borderId="4" xfId="0" applyNumberFormat="1" applyFont="1" applyFill="1" applyBorder="1" applyAlignment="1" applyProtection="1">
      <alignment horizontal="center" vertical="center" wrapText="1" shrinkToFit="1"/>
      <protection locked="0"/>
    </xf>
    <xf numFmtId="2" fontId="72" fillId="127" borderId="10" xfId="0" applyNumberFormat="1" applyFont="1" applyFill="1" applyBorder="1" applyAlignment="1">
      <alignment horizontal="center" vertical="center" wrapText="1"/>
    </xf>
    <xf numFmtId="2" fontId="67" fillId="127" borderId="10" xfId="0" applyNumberFormat="1" applyFont="1" applyFill="1" applyBorder="1" applyAlignment="1">
      <alignment horizontal="center" vertical="center" wrapText="1"/>
    </xf>
    <xf numFmtId="2" fontId="92" fillId="127" borderId="4" xfId="0" applyNumberFormat="1" applyFont="1" applyFill="1" applyBorder="1" applyAlignment="1">
      <alignment horizontal="center" vertical="center" wrapText="1"/>
    </xf>
    <xf numFmtId="169" fontId="67" fillId="131" borderId="4" xfId="0" applyNumberFormat="1" applyFont="1" applyFill="1" applyBorder="1" applyAlignment="1" applyProtection="1">
      <alignment horizontal="center" vertical="center" wrapText="1"/>
      <protection locked="0"/>
    </xf>
    <xf numFmtId="0" fontId="67" fillId="130" borderId="4" xfId="0" applyFont="1" applyFill="1" applyBorder="1" applyAlignment="1" applyProtection="1">
      <alignment horizontal="center" vertical="center" wrapText="1"/>
      <protection locked="0"/>
    </xf>
    <xf numFmtId="0" fontId="67" fillId="130" borderId="7" xfId="0" applyFont="1" applyFill="1" applyBorder="1" applyAlignment="1" applyProtection="1">
      <alignment horizontal="center" vertical="center" wrapText="1"/>
      <protection locked="0"/>
    </xf>
    <xf numFmtId="2" fontId="67" fillId="142" borderId="4" xfId="0" applyNumberFormat="1" applyFont="1" applyFill="1" applyBorder="1" applyAlignment="1" applyProtection="1">
      <alignment vertical="top" wrapText="1"/>
      <protection locked="0"/>
    </xf>
    <xf numFmtId="3" fontId="67" fillId="130" borderId="4" xfId="0" applyNumberFormat="1" applyFont="1" applyFill="1" applyBorder="1" applyAlignment="1" applyProtection="1">
      <alignment vertical="top" wrapText="1"/>
      <protection locked="0"/>
    </xf>
    <xf numFmtId="2" fontId="67" fillId="142" borderId="4" xfId="0" applyNumberFormat="1" applyFont="1" applyFill="1" applyBorder="1" applyAlignment="1">
      <alignment vertical="top" wrapText="1"/>
    </xf>
    <xf numFmtId="2" fontId="67" fillId="142" borderId="10" xfId="0" applyNumberFormat="1" applyFont="1" applyFill="1" applyBorder="1" applyAlignment="1">
      <alignment vertical="top" wrapText="1"/>
    </xf>
    <xf numFmtId="2" fontId="67" fillId="142" borderId="10" xfId="0" applyNumberFormat="1" applyFont="1" applyFill="1" applyBorder="1" applyAlignment="1" applyProtection="1">
      <alignment vertical="top" wrapText="1"/>
      <protection locked="0"/>
    </xf>
    <xf numFmtId="3" fontId="67" fillId="130" borderId="10" xfId="0" applyNumberFormat="1" applyFont="1" applyFill="1" applyBorder="1" applyAlignment="1" applyProtection="1">
      <alignment vertical="top" wrapText="1"/>
      <protection locked="0"/>
    </xf>
    <xf numFmtId="2" fontId="72" fillId="5" borderId="4" xfId="0" applyNumberFormat="1" applyFont="1" applyFill="1" applyBorder="1" applyAlignment="1">
      <alignment horizontal="center" vertical="center" wrapText="1"/>
    </xf>
    <xf numFmtId="2" fontId="67" fillId="145" borderId="4" xfId="0" applyNumberFormat="1" applyFont="1" applyFill="1" applyBorder="1" applyAlignment="1" applyProtection="1">
      <alignment horizontal="center" vertical="center" wrapText="1"/>
      <protection locked="0"/>
    </xf>
    <xf numFmtId="170" fontId="67" fillId="130" borderId="4" xfId="0" applyNumberFormat="1" applyFont="1" applyFill="1" applyBorder="1" applyAlignment="1" applyProtection="1">
      <alignment vertical="top" wrapText="1"/>
      <protection locked="0"/>
    </xf>
    <xf numFmtId="2" fontId="72" fillId="5" borderId="10" xfId="0" applyNumberFormat="1" applyFont="1" applyFill="1" applyBorder="1" applyAlignment="1" applyProtection="1">
      <alignment horizontal="center" vertical="center" wrapText="1"/>
      <protection locked="0"/>
    </xf>
    <xf numFmtId="2" fontId="71" fillId="126" borderId="7" xfId="0" applyNumberFormat="1" applyFont="1" applyFill="1" applyBorder="1" applyAlignment="1" applyProtection="1">
      <alignment horizontal="center" vertical="center" wrapText="1"/>
      <protection locked="0"/>
    </xf>
    <xf numFmtId="2" fontId="67" fillId="151" borderId="4" xfId="0" applyNumberFormat="1" applyFont="1" applyFill="1" applyBorder="1" applyAlignment="1">
      <alignment horizontal="center" vertical="center" wrapText="1"/>
    </xf>
    <xf numFmtId="2" fontId="67" fillId="151" borderId="7" xfId="0" applyNumberFormat="1" applyFont="1" applyFill="1" applyBorder="1" applyAlignment="1">
      <alignment horizontal="center" vertical="center" wrapText="1"/>
    </xf>
    <xf numFmtId="49" fontId="67" fillId="129" borderId="4" xfId="0" applyNumberFormat="1" applyFont="1" applyFill="1" applyBorder="1" applyAlignment="1" applyProtection="1">
      <alignment horizontal="center" vertical="center" wrapText="1"/>
      <protection locked="0"/>
    </xf>
    <xf numFmtId="14" fontId="74" fillId="130" borderId="4" xfId="0" applyNumberFormat="1" applyFont="1" applyFill="1" applyBorder="1" applyAlignment="1">
      <alignment horizontal="center" vertical="center" wrapText="1"/>
    </xf>
    <xf numFmtId="2" fontId="72" fillId="155" borderId="4" xfId="0" applyNumberFormat="1" applyFont="1" applyFill="1" applyBorder="1" applyAlignment="1">
      <alignment horizontal="center" vertical="center" wrapText="1"/>
    </xf>
    <xf numFmtId="14" fontId="67" fillId="130" borderId="10" xfId="0" applyNumberFormat="1" applyFont="1" applyFill="1" applyBorder="1" applyAlignment="1">
      <alignment horizontal="center" vertical="center" wrapText="1"/>
    </xf>
    <xf numFmtId="14" fontId="67" fillId="130" borderId="10" xfId="0" applyNumberFormat="1" applyFont="1" applyFill="1" applyBorder="1" applyAlignment="1">
      <alignment horizontal="center" vertical="center" wrapText="1"/>
    </xf>
    <xf numFmtId="14" fontId="67" fillId="0" borderId="0" xfId="0" applyNumberFormat="1" applyFont="1" applyAlignment="1" applyProtection="1">
      <alignment horizontal="center" vertical="center" wrapText="1"/>
      <protection locked="0"/>
    </xf>
    <xf numFmtId="2" fontId="94" fillId="124" borderId="7" xfId="0" applyNumberFormat="1" applyFont="1" applyFill="1" applyBorder="1" applyAlignment="1" applyProtection="1">
      <alignment horizontal="center" vertical="center" wrapText="1"/>
      <protection locked="0"/>
    </xf>
    <xf numFmtId="165" fontId="72" fillId="127" borderId="4" xfId="0" applyNumberFormat="1" applyFont="1" applyFill="1" applyBorder="1" applyAlignment="1">
      <alignment horizontal="center" vertical="center" wrapText="1"/>
    </xf>
    <xf numFmtId="2" fontId="95" fillId="5" borderId="5" xfId="0" applyNumberFormat="1" applyFont="1" applyFill="1" applyBorder="1" applyAlignment="1">
      <alignment horizontal="center" vertical="center" wrapText="1"/>
    </xf>
    <xf numFmtId="0" fontId="96" fillId="127" borderId="4" xfId="0" applyFont="1" applyFill="1" applyBorder="1" applyAlignment="1">
      <alignment horizontal="center" vertical="center" wrapText="1"/>
    </xf>
    <xf numFmtId="165" fontId="95" fillId="127" borderId="4" xfId="0" applyNumberFormat="1" applyFont="1" applyFill="1" applyBorder="1" applyAlignment="1">
      <alignment horizontal="center" vertical="center" wrapText="1"/>
    </xf>
    <xf numFmtId="2" fontId="95" fillId="127" borderId="4" xfId="0" applyNumberFormat="1" applyFont="1" applyFill="1" applyBorder="1" applyAlignment="1">
      <alignment horizontal="center" vertical="center" wrapText="1"/>
    </xf>
    <xf numFmtId="165" fontId="72" fillId="5" borderId="5" xfId="0" applyNumberFormat="1" applyFont="1" applyFill="1" applyBorder="1" applyAlignment="1">
      <alignment horizontal="center" vertical="center" wrapText="1"/>
    </xf>
    <xf numFmtId="165" fontId="67" fillId="127" borderId="4" xfId="0" applyNumberFormat="1" applyFont="1" applyFill="1" applyBorder="1" applyAlignment="1">
      <alignment horizontal="center" vertical="center" wrapText="1"/>
    </xf>
    <xf numFmtId="14" fontId="67" fillId="130" borderId="4" xfId="0" applyNumberFormat="1" applyFont="1" applyFill="1" applyBorder="1" applyAlignment="1" applyProtection="1">
      <alignment horizontal="center" vertical="center" wrapText="1"/>
    </xf>
    <xf numFmtId="2" fontId="72" fillId="127" borderId="11" xfId="0" applyNumberFormat="1" applyFont="1" applyFill="1" applyBorder="1" applyAlignment="1">
      <alignment horizontal="center" vertical="center" wrapText="1"/>
    </xf>
    <xf numFmtId="169" fontId="67" fillId="130" borderId="4" xfId="0" applyNumberFormat="1" applyFont="1" applyFill="1" applyBorder="1" applyAlignment="1" applyProtection="1">
      <alignment horizontal="center" vertical="center" wrapText="1"/>
      <protection locked="0"/>
    </xf>
    <xf numFmtId="170" fontId="90" fillId="130" borderId="4" xfId="0" applyNumberFormat="1" applyFont="1" applyFill="1" applyBorder="1" applyAlignment="1" applyProtection="1">
      <alignment vertical="center" wrapText="1" indent="2"/>
      <protection locked="0"/>
    </xf>
    <xf numFmtId="169" fontId="67" fillId="39" borderId="0" xfId="0" applyNumberFormat="1" applyFont="1" applyFill="1" applyAlignment="1">
      <alignment horizontal="center" vertical="center"/>
    </xf>
    <xf numFmtId="165" fontId="72" fillId="127" borderId="10" xfId="0" applyNumberFormat="1" applyFont="1" applyFill="1" applyBorder="1" applyAlignment="1">
      <alignment horizontal="center" vertical="center" wrapText="1"/>
    </xf>
    <xf numFmtId="10" fontId="67" fillId="170" borderId="4" xfId="0" applyNumberFormat="1" applyFont="1" applyFill="1" applyBorder="1" applyAlignment="1">
      <alignment horizontal="center" vertical="center" wrapText="1"/>
    </xf>
    <xf numFmtId="0" fontId="67" fillId="87" borderId="4" xfId="0" applyFont="1" applyFill="1" applyBorder="1" applyAlignment="1">
      <alignment horizontal="center" vertical="center" wrapText="1"/>
    </xf>
    <xf numFmtId="0" fontId="67" fillId="127" borderId="4" xfId="0" applyFont="1" applyFill="1" applyBorder="1" applyAlignment="1" applyProtection="1">
      <alignment horizontal="center" vertical="center" wrapText="1"/>
      <protection locked="0"/>
    </xf>
    <xf numFmtId="2" fontId="67" fillId="140" borderId="4" xfId="0" applyNumberFormat="1" applyFont="1" applyFill="1" applyBorder="1" applyAlignment="1">
      <alignment horizontal="center" vertical="center" wrapText="1"/>
    </xf>
    <xf numFmtId="2" fontId="67" fillId="140" borderId="7" xfId="0" applyNumberFormat="1" applyFont="1" applyFill="1" applyBorder="1" applyAlignment="1">
      <alignment horizontal="center" vertical="center" wrapText="1"/>
    </xf>
    <xf numFmtId="4" fontId="71" fillId="146" borderId="4" xfId="0" applyNumberFormat="1" applyFont="1" applyFill="1" applyBorder="1" applyAlignment="1" applyProtection="1">
      <alignment horizontal="center" vertical="center" wrapText="1"/>
      <protection locked="0"/>
    </xf>
    <xf numFmtId="170" fontId="67" fillId="126" borderId="7" xfId="0" applyNumberFormat="1" applyFont="1" applyFill="1" applyBorder="1" applyAlignment="1" applyProtection="1">
      <alignment horizontal="center" vertical="center" wrapText="1"/>
      <protection locked="0"/>
    </xf>
    <xf numFmtId="0" fontId="67" fillId="152" borderId="11" xfId="0" applyFont="1" applyFill="1" applyBorder="1" applyAlignment="1">
      <alignment horizontal="center" vertical="center" wrapText="1"/>
    </xf>
    <xf numFmtId="2" fontId="74" fillId="84" borderId="4" xfId="0" applyNumberFormat="1" applyFont="1" applyFill="1" applyBorder="1" applyAlignment="1">
      <alignment horizontal="center" vertical="center" wrapText="1" shrinkToFit="1"/>
    </xf>
    <xf numFmtId="0" fontId="67" fillId="84" borderId="4" xfId="0" applyFont="1" applyFill="1" applyBorder="1" applyAlignment="1">
      <alignment horizontal="center" vertical="center" wrapText="1" shrinkToFit="1"/>
    </xf>
    <xf numFmtId="165" fontId="67" fillId="174" borderId="11" xfId="0" applyNumberFormat="1" applyFont="1" applyFill="1" applyBorder="1" applyAlignment="1">
      <alignment horizontal="center" vertical="center" wrapText="1"/>
    </xf>
    <xf numFmtId="170" fontId="72" fillId="130" borderId="4" xfId="0" applyNumberFormat="1" applyFont="1" applyFill="1" applyBorder="1" applyAlignment="1" applyProtection="1">
      <alignment horizontal="center" vertical="center" wrapText="1"/>
      <protection locked="0"/>
    </xf>
    <xf numFmtId="21" fontId="72" fillId="121" borderId="4" xfId="0" applyNumberFormat="1" applyFont="1" applyFill="1" applyBorder="1" applyAlignment="1" applyProtection="1">
      <alignment horizontal="center" vertical="center" wrapText="1"/>
      <protection locked="0"/>
    </xf>
    <xf numFmtId="1" fontId="93" fillId="124" borderId="7" xfId="0" applyNumberFormat="1" applyFont="1" applyFill="1" applyBorder="1" applyAlignment="1" applyProtection="1">
      <alignment horizontal="center" vertical="center" wrapText="1"/>
      <protection locked="0"/>
    </xf>
    <xf numFmtId="2" fontId="96" fillId="5" borderId="5" xfId="0" applyNumberFormat="1" applyFont="1" applyFill="1" applyBorder="1" applyAlignment="1">
      <alignment horizontal="center" vertical="center" wrapText="1"/>
    </xf>
    <xf numFmtId="2" fontId="72" fillId="5" borderId="10" xfId="0" applyNumberFormat="1" applyFont="1" applyFill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1" fontId="72" fillId="121" borderId="4" xfId="0" applyNumberFormat="1" applyFont="1" applyFill="1" applyBorder="1" applyAlignment="1" applyProtection="1">
      <alignment horizontal="center" vertical="center" wrapText="1"/>
    </xf>
    <xf numFmtId="2" fontId="72" fillId="124" borderId="4" xfId="0" applyNumberFormat="1" applyFont="1" applyFill="1" applyBorder="1" applyAlignment="1" applyProtection="1">
      <alignment horizontal="center" vertical="center" wrapText="1"/>
    </xf>
    <xf numFmtId="2" fontId="67" fillId="134" borderId="5" xfId="0" applyNumberFormat="1" applyFont="1" applyFill="1" applyBorder="1" applyAlignment="1" applyProtection="1">
      <alignment horizontal="center" vertical="center" wrapText="1"/>
    </xf>
    <xf numFmtId="0" fontId="72" fillId="135" borderId="5" xfId="0" applyFont="1" applyFill="1" applyBorder="1" applyAlignment="1">
      <alignment horizontal="center" vertical="center" wrapText="1"/>
    </xf>
    <xf numFmtId="2" fontId="67" fillId="135" borderId="4" xfId="0" applyNumberFormat="1" applyFont="1" applyFill="1" applyBorder="1" applyAlignment="1" applyProtection="1">
      <alignment horizontal="center" vertical="center" wrapText="1"/>
    </xf>
    <xf numFmtId="2" fontId="67" fillId="135" borderId="7" xfId="0" applyNumberFormat="1" applyFont="1" applyFill="1" applyBorder="1" applyAlignment="1">
      <alignment horizontal="center" vertical="center" wrapText="1"/>
    </xf>
    <xf numFmtId="165" fontId="87" fillId="135" borderId="4" xfId="0" applyNumberFormat="1" applyFont="1" applyFill="1" applyBorder="1" applyAlignment="1">
      <alignment horizontal="center" vertical="center" wrapText="1"/>
    </xf>
    <xf numFmtId="2" fontId="67" fillId="130" borderId="4" xfId="0" applyNumberFormat="1" applyFont="1" applyFill="1" applyBorder="1" applyAlignment="1" applyProtection="1">
      <alignment horizontal="center" vertical="center" wrapText="1"/>
    </xf>
    <xf numFmtId="165" fontId="87" fillId="84" borderId="4" xfId="0" applyNumberFormat="1" applyFont="1" applyFill="1" applyBorder="1" applyAlignment="1">
      <alignment horizontal="center" vertical="center" wrapText="1"/>
    </xf>
    <xf numFmtId="0" fontId="72" fillId="130" borderId="4" xfId="0" applyFont="1" applyFill="1" applyBorder="1" applyAlignment="1" applyProtection="1">
      <alignment horizontal="center" vertical="center" wrapText="1"/>
    </xf>
    <xf numFmtId="4" fontId="56" fillId="146" borderId="4" xfId="0" applyNumberFormat="1" applyFont="1" applyFill="1" applyBorder="1" applyAlignment="1" applyProtection="1">
      <alignment horizontal="left" vertical="center" wrapText="1"/>
      <protection locked="0"/>
    </xf>
    <xf numFmtId="4" fontId="67" fillId="146" borderId="4" xfId="0" applyNumberFormat="1" applyFont="1" applyFill="1" applyBorder="1" applyAlignment="1" applyProtection="1">
      <alignment horizontal="center" vertical="center" wrapText="1"/>
    </xf>
    <xf numFmtId="170" fontId="67" fillId="140" borderId="4" xfId="0" applyNumberFormat="1" applyFont="1" applyFill="1" applyBorder="1" applyAlignment="1" applyProtection="1">
      <alignment horizontal="center" vertical="center" wrapText="1"/>
    </xf>
    <xf numFmtId="0" fontId="67" fillId="140" borderId="4" xfId="0" applyFont="1" applyFill="1" applyBorder="1" applyAlignment="1">
      <alignment horizontal="center" vertical="center" wrapText="1"/>
    </xf>
    <xf numFmtId="0" fontId="67" fillId="140" borderId="7" xfId="0" applyFont="1" applyFill="1" applyBorder="1" applyAlignment="1">
      <alignment horizontal="center" vertical="center" wrapText="1"/>
    </xf>
    <xf numFmtId="170" fontId="67" fillId="140" borderId="5" xfId="0" applyNumberFormat="1" applyFont="1" applyFill="1" applyBorder="1" applyAlignment="1" applyProtection="1">
      <alignment horizontal="center" vertical="center" wrapText="1"/>
    </xf>
    <xf numFmtId="170" fontId="67" fillId="126" borderId="4" xfId="0" applyNumberFormat="1" applyFont="1" applyFill="1" applyBorder="1" applyAlignment="1" applyProtection="1">
      <alignment horizontal="center" vertical="center" wrapText="1"/>
    </xf>
    <xf numFmtId="170" fontId="67" fillId="151" borderId="7" xfId="0" applyNumberFormat="1" applyFont="1" applyFill="1" applyBorder="1" applyAlignment="1">
      <alignment horizontal="center" vertical="center" wrapText="1"/>
    </xf>
    <xf numFmtId="0" fontId="67" fillId="170" borderId="7" xfId="0" applyFont="1" applyFill="1" applyBorder="1" applyAlignment="1">
      <alignment horizontal="center" vertical="center" wrapText="1"/>
    </xf>
    <xf numFmtId="0" fontId="67" fillId="35" borderId="7" xfId="0" applyFont="1" applyFill="1" applyBorder="1" applyAlignment="1">
      <alignment horizontal="center" vertical="center" wrapText="1"/>
    </xf>
    <xf numFmtId="170" fontId="67" fillId="170" borderId="4" xfId="0" applyNumberFormat="1" applyFont="1" applyFill="1" applyBorder="1" applyAlignment="1">
      <alignment horizontal="center" vertical="center" wrapText="1"/>
    </xf>
    <xf numFmtId="0" fontId="67" fillId="174" borderId="0" xfId="0" applyFont="1" applyFill="1" applyAlignment="1">
      <alignment horizontal="center" vertical="center" wrapText="1"/>
    </xf>
    <xf numFmtId="0" fontId="67" fillId="35" borderId="14" xfId="0" applyFont="1" applyFill="1" applyBorder="1" applyAlignment="1">
      <alignment horizontal="center" vertical="center" wrapText="1"/>
    </xf>
    <xf numFmtId="170" fontId="67" fillId="174" borderId="4" xfId="0" applyNumberFormat="1" applyFont="1" applyFill="1" applyBorder="1" applyAlignment="1">
      <alignment horizontal="center" vertical="center" wrapText="1"/>
    </xf>
    <xf numFmtId="170" fontId="67" fillId="174" borderId="7" xfId="0" applyNumberFormat="1" applyFont="1" applyFill="1" applyBorder="1" applyAlignment="1">
      <alignment horizontal="center" vertical="center" wrapText="1"/>
    </xf>
    <xf numFmtId="0" fontId="67" fillId="0" borderId="1" xfId="0" applyFont="1" applyBorder="1" applyAlignment="1" applyProtection="1">
      <alignment horizontal="center" vertical="center" wrapText="1"/>
      <protection locked="0"/>
    </xf>
    <xf numFmtId="1" fontId="72" fillId="15" borderId="4" xfId="0" applyNumberFormat="1" applyFont="1" applyFill="1" applyBorder="1" applyAlignment="1" applyProtection="1">
      <alignment horizontal="center" vertical="center" wrapText="1"/>
    </xf>
    <xf numFmtId="1" fontId="72" fillId="15" borderId="7" xfId="0" applyNumberFormat="1" applyFont="1" applyFill="1" applyBorder="1" applyAlignment="1" applyProtection="1">
      <alignment horizontal="center" vertical="center" wrapText="1"/>
    </xf>
    <xf numFmtId="0" fontId="72" fillId="121" borderId="1" xfId="0" applyFont="1" applyFill="1" applyBorder="1" applyAlignment="1" applyProtection="1">
      <alignment horizontal="center" vertical="center" wrapText="1"/>
      <protection locked="0"/>
    </xf>
    <xf numFmtId="0" fontId="68" fillId="4" borderId="4" xfId="0" applyFont="1" applyFill="1" applyBorder="1" applyAlignment="1" applyProtection="1">
      <alignment vertical="top" wrapText="1"/>
    </xf>
    <xf numFmtId="0" fontId="72" fillId="132" borderId="4" xfId="0" applyFont="1" applyFill="1" applyBorder="1" applyAlignment="1" applyProtection="1">
      <alignment horizontal="center" vertical="center" wrapText="1"/>
      <protection locked="0"/>
    </xf>
    <xf numFmtId="14" fontId="72" fillId="132" borderId="4" xfId="0" applyNumberFormat="1" applyFont="1" applyFill="1" applyBorder="1" applyAlignment="1" applyProtection="1">
      <alignment horizontal="center" vertical="center" wrapText="1"/>
      <protection locked="0"/>
    </xf>
    <xf numFmtId="2" fontId="72" fillId="131" borderId="4" xfId="0" applyNumberFormat="1" applyFont="1" applyFill="1" applyBorder="1" applyAlignment="1" applyProtection="1">
      <alignment horizontal="center" vertical="center" wrapText="1"/>
      <protection locked="0"/>
    </xf>
    <xf numFmtId="14" fontId="72" fillId="131" borderId="4" xfId="0" applyNumberFormat="1" applyFont="1" applyFill="1" applyBorder="1" applyAlignment="1" applyProtection="1">
      <alignment horizontal="center" vertical="center" wrapText="1"/>
      <protection locked="0"/>
    </xf>
    <xf numFmtId="0" fontId="68" fillId="4" borderId="1" xfId="0" applyFont="1" applyFill="1" applyBorder="1" applyAlignment="1" applyProtection="1">
      <alignment vertical="top" wrapText="1"/>
    </xf>
    <xf numFmtId="0" fontId="89" fillId="125" borderId="1" xfId="0" applyFont="1" applyFill="1" applyBorder="1" applyAlignment="1" applyProtection="1">
      <alignment horizontal="center" vertical="center" wrapText="1"/>
    </xf>
    <xf numFmtId="0" fontId="74" fillId="4" borderId="4" xfId="0" applyFont="1" applyFill="1" applyBorder="1" applyAlignment="1" applyProtection="1">
      <alignment vertical="top" wrapText="1"/>
    </xf>
    <xf numFmtId="172" fontId="67" fillId="179" borderId="4" xfId="0" applyNumberFormat="1" applyFont="1" applyFill="1" applyBorder="1" applyAlignment="1">
      <alignment horizontal="center" vertical="center" wrapText="1"/>
    </xf>
    <xf numFmtId="170" fontId="67" fillId="180" borderId="4" xfId="0" applyNumberFormat="1" applyFont="1" applyFill="1" applyBorder="1" applyAlignment="1">
      <alignment horizontal="center" vertical="center" wrapText="1"/>
    </xf>
    <xf numFmtId="0" fontId="67" fillId="145" borderId="4" xfId="0" applyFont="1" applyFill="1" applyBorder="1" applyAlignment="1">
      <alignment horizontal="center" vertical="center" wrapText="1"/>
    </xf>
    <xf numFmtId="0" fontId="8" fillId="145" borderId="4" xfId="0" applyFont="1" applyFill="1" applyBorder="1" applyAlignment="1" applyProtection="1">
      <alignment horizontal="center" vertical="center" wrapText="1"/>
    </xf>
    <xf numFmtId="170" fontId="68" fillId="4" borderId="4" xfId="0" applyNumberFormat="1" applyFont="1" applyFill="1" applyBorder="1" applyAlignment="1" applyProtection="1">
      <alignment vertical="top" wrapText="1"/>
      <protection locked="0"/>
    </xf>
    <xf numFmtId="170" fontId="67" fillId="130" borderId="4" xfId="0" applyNumberFormat="1" applyFont="1" applyFill="1" applyBorder="1" applyAlignment="1" applyProtection="1">
      <alignment horizontal="center" vertical="center" wrapText="1"/>
    </xf>
    <xf numFmtId="0" fontId="67" fillId="144" borderId="4" xfId="0" applyFont="1" applyFill="1" applyBorder="1" applyAlignment="1" applyProtection="1">
      <alignment horizontal="center" vertical="center" wrapText="1"/>
    </xf>
    <xf numFmtId="14" fontId="67" fillId="147" borderId="4" xfId="0" applyNumberFormat="1" applyFont="1" applyFill="1" applyBorder="1" applyAlignment="1" applyProtection="1">
      <alignment horizontal="center" vertical="center" wrapText="1"/>
    </xf>
    <xf numFmtId="2" fontId="68" fillId="4" borderId="4" xfId="0" applyNumberFormat="1" applyFont="1" applyFill="1" applyBorder="1" applyAlignment="1" applyProtection="1">
      <alignment vertical="top" wrapText="1"/>
      <protection locked="0"/>
    </xf>
    <xf numFmtId="170" fontId="71" fillId="126" borderId="7" xfId="0" applyNumberFormat="1" applyFont="1" applyFill="1" applyBorder="1" applyAlignment="1" applyProtection="1">
      <alignment horizontal="center" vertical="center" wrapText="1"/>
      <protection locked="0"/>
    </xf>
    <xf numFmtId="170" fontId="68" fillId="4" borderId="4" xfId="0" applyNumberFormat="1" applyFont="1" applyFill="1" applyBorder="1" applyAlignment="1">
      <alignment vertical="top" wrapText="1"/>
    </xf>
    <xf numFmtId="14" fontId="74" fillId="147" borderId="4" xfId="0" applyNumberFormat="1" applyFont="1" applyFill="1" applyBorder="1" applyAlignment="1">
      <alignment horizontal="center" vertical="center" wrapText="1"/>
    </xf>
    <xf numFmtId="0" fontId="72" fillId="152" borderId="10" xfId="0" applyFont="1" applyFill="1" applyBorder="1" applyAlignment="1">
      <alignment horizontal="center" vertical="center" wrapText="1"/>
    </xf>
    <xf numFmtId="14" fontId="74" fillId="147" borderId="4" xfId="0" applyNumberFormat="1" applyFont="1" applyFill="1" applyBorder="1" applyAlignment="1">
      <alignment horizontal="center" vertical="center" wrapText="1"/>
    </xf>
    <xf numFmtId="0" fontId="68" fillId="4" borderId="4" xfId="0" applyFont="1" applyFill="1" applyBorder="1" applyAlignment="1">
      <alignment vertical="top" wrapText="1"/>
    </xf>
    <xf numFmtId="169" fontId="67" fillId="130" borderId="10" xfId="0" applyNumberFormat="1" applyFont="1" applyFill="1" applyBorder="1" applyAlignment="1" applyProtection="1">
      <alignment horizontal="center" vertical="center" wrapText="1"/>
      <protection locked="0"/>
    </xf>
    <xf numFmtId="4" fontId="67" fillId="157" borderId="10" xfId="0" applyNumberFormat="1" applyFont="1" applyFill="1" applyBorder="1" applyAlignment="1">
      <alignment horizontal="center" vertical="center" wrapText="1"/>
    </xf>
    <xf numFmtId="4" fontId="67" fillId="157" borderId="9" xfId="0" applyNumberFormat="1" applyFont="1" applyFill="1" applyBorder="1" applyAlignment="1">
      <alignment horizontal="center" vertical="center" wrapText="1"/>
    </xf>
    <xf numFmtId="2" fontId="68" fillId="4" borderId="4" xfId="0" applyNumberFormat="1" applyFont="1" applyFill="1" applyBorder="1" applyAlignment="1">
      <alignment vertical="top" wrapText="1"/>
    </xf>
    <xf numFmtId="0" fontId="72" fillId="87" borderId="4" xfId="0" applyFont="1" applyFill="1" applyBorder="1" applyAlignment="1">
      <alignment horizontal="center" vertical="center" wrapText="1"/>
    </xf>
    <xf numFmtId="0" fontId="67" fillId="0" borderId="0" xfId="0" applyFont="1" applyAlignment="1" applyProtection="1">
      <alignment horizontal="center" vertical="center"/>
      <protection locked="0"/>
    </xf>
    <xf numFmtId="2" fontId="67" fillId="142" borderId="4" xfId="0" applyNumberFormat="1" applyFont="1" applyFill="1" applyBorder="1" applyAlignment="1" applyProtection="1">
      <alignment horizontal="center" vertical="center" wrapText="1"/>
    </xf>
    <xf numFmtId="0" fontId="67" fillId="142" borderId="4" xfId="0" applyFont="1" applyFill="1" applyBorder="1" applyAlignment="1" applyProtection="1">
      <alignment horizontal="center" vertical="center" wrapText="1"/>
    </xf>
    <xf numFmtId="4" fontId="67" fillId="5" borderId="7" xfId="0" applyNumberFormat="1" applyFont="1" applyFill="1" applyBorder="1" applyAlignment="1" applyProtection="1">
      <alignment horizontal="center" vertical="center" wrapText="1"/>
      <protection locked="0"/>
    </xf>
    <xf numFmtId="2" fontId="67" fillId="39" borderId="4" xfId="0" applyNumberFormat="1" applyFont="1" applyFill="1" applyBorder="1" applyAlignment="1" applyProtection="1">
      <alignment horizontal="center" vertical="center" wrapText="1"/>
    </xf>
    <xf numFmtId="0" fontId="67" fillId="39" borderId="4" xfId="0" applyFont="1" applyFill="1" applyBorder="1" applyAlignment="1" applyProtection="1">
      <alignment horizontal="center" vertical="center" wrapText="1"/>
    </xf>
    <xf numFmtId="2" fontId="67" fillId="39" borderId="4" xfId="0" applyNumberFormat="1" applyFont="1" applyFill="1" applyBorder="1" applyAlignment="1">
      <alignment horizontal="center" vertical="center" wrapText="1"/>
    </xf>
    <xf numFmtId="169" fontId="67" fillId="130" borderId="4" xfId="0" applyNumberFormat="1" applyFont="1" applyFill="1" applyBorder="1" applyAlignment="1">
      <alignment horizontal="center" vertical="center" wrapText="1"/>
    </xf>
    <xf numFmtId="2" fontId="67" fillId="39" borderId="10" xfId="0" applyNumberFormat="1" applyFont="1" applyFill="1" applyBorder="1" applyAlignment="1">
      <alignment horizontal="center" vertical="center" wrapText="1"/>
    </xf>
    <xf numFmtId="14" fontId="5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right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1" fillId="0" borderId="1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0" fontId="62" fillId="5" borderId="1" xfId="0" applyFont="1" applyFill="1" applyBorder="1" applyAlignment="1">
      <alignment horizontal="center" vertical="center" wrapText="1"/>
    </xf>
    <xf numFmtId="0" fontId="62" fillId="5" borderId="5" xfId="0" applyFont="1" applyFill="1" applyBorder="1" applyAlignment="1">
      <alignment horizontal="center" vertical="center" wrapText="1"/>
    </xf>
    <xf numFmtId="0" fontId="62" fillId="5" borderId="2" xfId="0" applyFont="1" applyFill="1" applyBorder="1" applyAlignment="1">
      <alignment horizontal="center" vertical="center" wrapText="1"/>
    </xf>
    <xf numFmtId="0" fontId="62" fillId="5" borderId="6" xfId="0" applyFont="1" applyFill="1" applyBorder="1" applyAlignment="1">
      <alignment horizontal="center" vertical="center" wrapText="1"/>
    </xf>
    <xf numFmtId="0" fontId="63" fillId="8" borderId="3" xfId="0" applyFont="1" applyFill="1" applyBorder="1" applyAlignment="1">
      <alignment horizontal="center" vertical="center" wrapText="1"/>
    </xf>
    <xf numFmtId="0" fontId="64" fillId="9" borderId="4" xfId="0" applyFont="1" applyFill="1" applyBorder="1" applyAlignment="1">
      <alignment horizontal="center" vertical="center" wrapText="1"/>
    </xf>
    <xf numFmtId="0" fontId="60" fillId="10" borderId="4" xfId="0" applyFont="1" applyFill="1" applyBorder="1" applyAlignment="1">
      <alignment horizontal="center" vertical="center" wrapText="1"/>
    </xf>
    <xf numFmtId="0" fontId="60" fillId="0" borderId="4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 wrapText="1"/>
    </xf>
    <xf numFmtId="0" fontId="60" fillId="11" borderId="4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0" fontId="69" fillId="5" borderId="1" xfId="0" applyFont="1" applyFill="1" applyBorder="1" applyAlignment="1">
      <alignment horizontal="center" vertical="center" wrapText="1"/>
    </xf>
    <xf numFmtId="0" fontId="69" fillId="5" borderId="5" xfId="0" applyFont="1" applyFill="1" applyBorder="1" applyAlignment="1">
      <alignment horizontal="center" vertical="center" wrapText="1"/>
    </xf>
    <xf numFmtId="0" fontId="69" fillId="5" borderId="2" xfId="0" applyFont="1" applyFill="1" applyBorder="1" applyAlignment="1">
      <alignment horizontal="center" vertical="center" wrapText="1"/>
    </xf>
    <xf numFmtId="0" fontId="69" fillId="5" borderId="6" xfId="0" applyFont="1" applyFill="1" applyBorder="1" applyAlignment="1">
      <alignment horizontal="center" vertical="center" wrapText="1"/>
    </xf>
    <xf numFmtId="0" fontId="70" fillId="3" borderId="9" xfId="0" applyFont="1" applyFill="1" applyBorder="1" applyAlignment="1">
      <alignment horizontal="center" vertical="center" wrapText="1"/>
    </xf>
    <xf numFmtId="0" fontId="70" fillId="3" borderId="10" xfId="0" applyFont="1" applyFill="1" applyBorder="1" applyAlignment="1">
      <alignment horizontal="center" vertical="center" wrapText="1"/>
    </xf>
    <xf numFmtId="0" fontId="70" fillId="3" borderId="7" xfId="0" applyFont="1" applyFill="1" applyBorder="1" applyAlignment="1">
      <alignment horizontal="center" vertical="center" wrapText="1"/>
    </xf>
    <xf numFmtId="0" fontId="64" fillId="3" borderId="4" xfId="0" applyFont="1" applyFill="1" applyBorder="1" applyAlignment="1">
      <alignment horizontal="center" vertical="center" wrapText="1"/>
    </xf>
    <xf numFmtId="0" fontId="64" fillId="3" borderId="7" xfId="0" applyFont="1" applyFill="1" applyBorder="1" applyAlignment="1">
      <alignment horizontal="center" vertical="center" wrapText="1"/>
    </xf>
    <xf numFmtId="0" fontId="64" fillId="3" borderId="10" xfId="0" applyFont="1" applyFill="1" applyBorder="1" applyAlignment="1">
      <alignment horizontal="center" vertical="center" wrapText="1"/>
    </xf>
    <xf numFmtId="2" fontId="64" fillId="3" borderId="9" xfId="0" applyNumberFormat="1" applyFont="1" applyFill="1" applyBorder="1" applyAlignment="1">
      <alignment horizontal="center" vertical="center" wrapText="1"/>
    </xf>
    <xf numFmtId="2" fontId="64" fillId="3" borderId="10" xfId="0" applyNumberFormat="1" applyFont="1" applyFill="1" applyBorder="1" applyAlignment="1">
      <alignment horizontal="center" vertical="center" wrapText="1"/>
    </xf>
    <xf numFmtId="2" fontId="64" fillId="3" borderId="7" xfId="0" applyNumberFormat="1" applyFont="1" applyFill="1" applyBorder="1" applyAlignment="1">
      <alignment horizontal="center" vertical="center" wrapText="1"/>
    </xf>
    <xf numFmtId="0" fontId="64" fillId="3" borderId="9" xfId="0" applyFont="1" applyFill="1" applyBorder="1" applyAlignment="1">
      <alignment horizontal="center" vertical="center" wrapText="1"/>
    </xf>
    <xf numFmtId="0" fontId="68" fillId="3" borderId="4" xfId="0" applyFont="1" applyFill="1" applyBorder="1" applyAlignment="1">
      <alignment horizontal="center" vertical="center" wrapText="1"/>
    </xf>
    <xf numFmtId="0" fontId="69" fillId="2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8" fillId="21" borderId="4" xfId="0" applyFont="1" applyFill="1" applyBorder="1" applyAlignment="1">
      <alignment horizontal="center" vertical="center" wrapText="1"/>
    </xf>
    <xf numFmtId="0" fontId="68" fillId="22" borderId="4" xfId="0" applyFont="1" applyFill="1" applyBorder="1" applyAlignment="1">
      <alignment horizontal="center" vertical="center" wrapText="1"/>
    </xf>
    <xf numFmtId="0" fontId="68" fillId="23" borderId="4" xfId="0" applyFont="1" applyFill="1" applyBorder="1" applyAlignment="1">
      <alignment horizontal="center" vertical="center" wrapText="1"/>
    </xf>
    <xf numFmtId="0" fontId="68" fillId="24" borderId="4" xfId="0" applyFont="1" applyFill="1" applyBorder="1" applyAlignment="1">
      <alignment horizontal="center" vertical="center" wrapText="1"/>
    </xf>
    <xf numFmtId="0" fontId="68" fillId="25" borderId="4" xfId="0" applyFont="1" applyFill="1" applyBorder="1" applyAlignment="1">
      <alignment horizontal="center" vertical="center" wrapText="1"/>
    </xf>
    <xf numFmtId="0" fontId="68" fillId="26" borderId="4" xfId="0" applyFont="1" applyFill="1" applyBorder="1" applyAlignment="1">
      <alignment horizontal="center" vertical="center" wrapText="1"/>
    </xf>
    <xf numFmtId="0" fontId="68" fillId="27" borderId="4" xfId="0" applyFont="1" applyFill="1" applyBorder="1" applyAlignment="1">
      <alignment horizontal="center" vertical="center" wrapText="1"/>
    </xf>
    <xf numFmtId="0" fontId="68" fillId="28" borderId="4" xfId="0" applyFont="1" applyFill="1" applyBorder="1" applyAlignment="1">
      <alignment horizontal="center" vertical="center" wrapText="1"/>
    </xf>
    <xf numFmtId="0" fontId="68" fillId="29" borderId="4" xfId="0" applyFont="1" applyFill="1" applyBorder="1" applyAlignment="1">
      <alignment horizontal="center" vertical="center" wrapText="1"/>
    </xf>
    <xf numFmtId="0" fontId="68" fillId="23" borderId="7" xfId="0" applyFont="1" applyFill="1" applyBorder="1" applyAlignment="1">
      <alignment horizontal="center" vertical="center" wrapText="1"/>
    </xf>
    <xf numFmtId="0" fontId="68" fillId="23" borderId="9" xfId="0" applyFont="1" applyFill="1" applyBorder="1" applyAlignment="1">
      <alignment horizontal="center" vertical="center" wrapText="1"/>
    </xf>
    <xf numFmtId="0" fontId="68" fillId="23" borderId="10" xfId="0" applyFont="1" applyFill="1" applyBorder="1" applyAlignment="1">
      <alignment horizontal="center" vertical="center" wrapText="1"/>
    </xf>
    <xf numFmtId="0" fontId="68" fillId="30" borderId="4" xfId="0" applyFont="1" applyFill="1" applyBorder="1" applyAlignment="1">
      <alignment horizontal="center" vertical="center" wrapText="1"/>
    </xf>
    <xf numFmtId="0" fontId="68" fillId="31" borderId="4" xfId="0" applyFont="1" applyFill="1" applyBorder="1" applyAlignment="1">
      <alignment horizontal="center" vertical="center" wrapText="1"/>
    </xf>
    <xf numFmtId="2" fontId="67" fillId="32" borderId="4" xfId="0" applyNumberFormat="1" applyFont="1" applyFill="1" applyBorder="1" applyAlignment="1">
      <alignment horizontal="center" vertical="center" wrapText="1"/>
    </xf>
    <xf numFmtId="0" fontId="68" fillId="19" borderId="4" xfId="0" applyFont="1" applyFill="1" applyBorder="1" applyAlignment="1">
      <alignment horizontal="center" vertical="center" wrapText="1"/>
    </xf>
    <xf numFmtId="0" fontId="68" fillId="33" borderId="4" xfId="0" applyFont="1" applyFill="1" applyBorder="1" applyAlignment="1">
      <alignment horizontal="center" vertical="center" wrapText="1"/>
    </xf>
    <xf numFmtId="0" fontId="67" fillId="34" borderId="4" xfId="0" applyFont="1" applyFill="1" applyBorder="1" applyAlignment="1">
      <alignment horizontal="center" vertical="center" wrapText="1"/>
    </xf>
    <xf numFmtId="0" fontId="67" fillId="35" borderId="4" xfId="0" applyFont="1" applyFill="1" applyBorder="1" applyAlignment="1">
      <alignment horizontal="center" vertical="center" wrapText="1"/>
    </xf>
    <xf numFmtId="0" fontId="67" fillId="36" borderId="4" xfId="0" applyFont="1" applyFill="1" applyBorder="1" applyAlignment="1">
      <alignment horizontal="center" vertical="center" wrapText="1"/>
    </xf>
    <xf numFmtId="0" fontId="67" fillId="37" borderId="4" xfId="0" applyFont="1" applyFill="1" applyBorder="1" applyAlignment="1">
      <alignment horizontal="center" vertical="center" wrapText="1"/>
    </xf>
    <xf numFmtId="0" fontId="67" fillId="30" borderId="4" xfId="0" applyFont="1" applyFill="1" applyBorder="1" applyAlignment="1">
      <alignment horizontal="center" vertical="center" wrapText="1"/>
    </xf>
    <xf numFmtId="0" fontId="67" fillId="38" borderId="7" xfId="0" applyFont="1" applyFill="1" applyBorder="1" applyAlignment="1">
      <alignment horizontal="center" vertical="center" wrapText="1"/>
    </xf>
    <xf numFmtId="0" fontId="67" fillId="38" borderId="9" xfId="0" applyFont="1" applyFill="1" applyBorder="1" applyAlignment="1">
      <alignment horizontal="center" vertical="center" wrapText="1"/>
    </xf>
    <xf numFmtId="0" fontId="67" fillId="38" borderId="10" xfId="0" applyFont="1" applyFill="1" applyBorder="1" applyAlignment="1">
      <alignment horizontal="center" vertical="center" wrapText="1"/>
    </xf>
    <xf numFmtId="0" fontId="67" fillId="39" borderId="7" xfId="0" applyFont="1" applyFill="1" applyBorder="1" applyAlignment="1">
      <alignment horizontal="center" vertical="center" wrapText="1"/>
    </xf>
    <xf numFmtId="0" fontId="67" fillId="39" borderId="9" xfId="0" applyFont="1" applyFill="1" applyBorder="1" applyAlignment="1">
      <alignment horizontal="center" vertical="center" wrapText="1"/>
    </xf>
    <xf numFmtId="0" fontId="67" fillId="39" borderId="10" xfId="0" applyFont="1" applyFill="1" applyBorder="1" applyAlignment="1">
      <alignment horizontal="center" vertical="center" wrapText="1"/>
    </xf>
    <xf numFmtId="0" fontId="67" fillId="40" borderId="7" xfId="0" applyFont="1" applyFill="1" applyBorder="1" applyAlignment="1">
      <alignment horizontal="center" vertical="center" wrapText="1"/>
    </xf>
    <xf numFmtId="0" fontId="67" fillId="40" borderId="9" xfId="0" applyFont="1" applyFill="1" applyBorder="1" applyAlignment="1">
      <alignment horizontal="center" vertical="center" wrapText="1"/>
    </xf>
    <xf numFmtId="0" fontId="67" fillId="40" borderId="10" xfId="0" applyFont="1" applyFill="1" applyBorder="1" applyAlignment="1">
      <alignment horizontal="center" vertical="center" wrapText="1"/>
    </xf>
    <xf numFmtId="0" fontId="72" fillId="41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42" borderId="4" xfId="0" applyFont="1" applyFill="1" applyBorder="1" applyAlignment="1">
      <alignment horizontal="center" vertical="center" wrapText="1"/>
    </xf>
    <xf numFmtId="0" fontId="67" fillId="0" borderId="7" xfId="0" applyFont="1" applyBorder="1" applyAlignment="1">
      <alignment horizontal="center" vertical="center" wrapText="1"/>
    </xf>
    <xf numFmtId="0" fontId="67" fillId="0" borderId="9" xfId="0" applyFont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74" fillId="0" borderId="7" xfId="0" applyFont="1" applyBorder="1" applyAlignment="1">
      <alignment horizontal="center" vertical="center"/>
    </xf>
    <xf numFmtId="0" fontId="74" fillId="0" borderId="9" xfId="0" applyFont="1" applyBorder="1" applyAlignment="1">
      <alignment horizontal="center" vertical="center"/>
    </xf>
    <xf numFmtId="0" fontId="74" fillId="0" borderId="10" xfId="0" applyFont="1" applyBorder="1" applyAlignment="1">
      <alignment horizontal="center" vertical="center"/>
    </xf>
    <xf numFmtId="0" fontId="74" fillId="0" borderId="2" xfId="0" applyFont="1" applyBorder="1" applyAlignment="1">
      <alignment horizontal="center" vertical="center"/>
    </xf>
    <xf numFmtId="0" fontId="74" fillId="0" borderId="12" xfId="0" applyFont="1" applyBorder="1" applyAlignment="1">
      <alignment horizontal="center" vertical="center"/>
    </xf>
    <xf numFmtId="0" fontId="74" fillId="0" borderId="13" xfId="0" applyFont="1" applyBorder="1" applyAlignment="1">
      <alignment horizontal="center" vertical="center"/>
    </xf>
    <xf numFmtId="0" fontId="67" fillId="17" borderId="7" xfId="0" applyFont="1" applyFill="1" applyBorder="1" applyAlignment="1">
      <alignment horizontal="center" vertical="center" wrapText="1"/>
    </xf>
    <xf numFmtId="0" fontId="67" fillId="17" borderId="10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70" fillId="51" borderId="4" xfId="0" applyFont="1" applyFill="1" applyBorder="1" applyAlignment="1">
      <alignment horizontal="center" vertical="center" wrapText="1"/>
    </xf>
    <xf numFmtId="0" fontId="74" fillId="0" borderId="4" xfId="0" applyFont="1" applyBorder="1"/>
    <xf numFmtId="0" fontId="64" fillId="52" borderId="4" xfId="0" applyFont="1" applyFill="1" applyBorder="1" applyAlignment="1">
      <alignment horizontal="center" vertical="center" wrapText="1"/>
    </xf>
    <xf numFmtId="0" fontId="64" fillId="54" borderId="4" xfId="0" applyFont="1" applyFill="1" applyBorder="1" applyAlignment="1">
      <alignment horizontal="center" vertical="center" wrapText="1"/>
    </xf>
    <xf numFmtId="0" fontId="74" fillId="0" borderId="4" xfId="0" applyFont="1" applyBorder="1" applyAlignment="1">
      <alignment vertical="center"/>
    </xf>
    <xf numFmtId="0" fontId="64" fillId="5" borderId="9" xfId="0" applyFont="1" applyFill="1" applyBorder="1" applyAlignment="1">
      <alignment horizontal="center" vertical="center"/>
    </xf>
    <xf numFmtId="0" fontId="74" fillId="0" borderId="10" xfId="0" applyFont="1" applyBorder="1" applyAlignment="1">
      <alignment vertical="center"/>
    </xf>
    <xf numFmtId="0" fontId="64" fillId="55" borderId="7" xfId="0" applyFont="1" applyFill="1" applyBorder="1" applyAlignment="1">
      <alignment horizontal="center" vertical="center"/>
    </xf>
    <xf numFmtId="0" fontId="64" fillId="56" borderId="7" xfId="0" applyFont="1" applyFill="1" applyBorder="1" applyAlignment="1">
      <alignment horizontal="center" vertical="center"/>
    </xf>
    <xf numFmtId="0" fontId="64" fillId="57" borderId="7" xfId="0" applyFont="1" applyFill="1" applyBorder="1" applyAlignment="1">
      <alignment horizontal="center" vertical="center"/>
    </xf>
    <xf numFmtId="0" fontId="64" fillId="58" borderId="7" xfId="0" applyFont="1" applyFill="1" applyBorder="1" applyAlignment="1">
      <alignment horizontal="center" vertical="center"/>
    </xf>
    <xf numFmtId="0" fontId="64" fillId="59" borderId="7" xfId="0" applyFont="1" applyFill="1" applyBorder="1" applyAlignment="1">
      <alignment horizontal="center" vertical="center"/>
    </xf>
    <xf numFmtId="0" fontId="64" fillId="5" borderId="7" xfId="0" applyFont="1" applyFill="1" applyBorder="1" applyAlignment="1">
      <alignment horizontal="center" vertical="center"/>
    </xf>
    <xf numFmtId="0" fontId="64" fillId="60" borderId="2" xfId="0" applyFont="1" applyFill="1" applyBorder="1" applyAlignment="1">
      <alignment horizontal="center" vertical="center"/>
    </xf>
    <xf numFmtId="0" fontId="64" fillId="60" borderId="13" xfId="0" applyFont="1" applyFill="1" applyBorder="1" applyAlignment="1">
      <alignment horizontal="center" vertical="center"/>
    </xf>
    <xf numFmtId="0" fontId="64" fillId="54" borderId="7" xfId="0" applyFont="1" applyFill="1" applyBorder="1" applyAlignment="1">
      <alignment horizontal="center" vertical="center"/>
    </xf>
    <xf numFmtId="0" fontId="70" fillId="71" borderId="0" xfId="0" applyFont="1" applyFill="1" applyAlignment="1">
      <alignment horizontal="center" vertical="top" wrapText="1"/>
    </xf>
    <xf numFmtId="0" fontId="64" fillId="52" borderId="0" xfId="0" applyFont="1" applyFill="1" applyAlignment="1">
      <alignment horizontal="center"/>
    </xf>
    <xf numFmtId="0" fontId="70" fillId="50" borderId="12" xfId="0" applyFont="1" applyFill="1" applyBorder="1" applyAlignment="1">
      <alignment horizontal="center" vertical="top" wrapText="1"/>
    </xf>
    <xf numFmtId="0" fontId="70" fillId="50" borderId="13" xfId="0" applyFont="1" applyFill="1" applyBorder="1" applyAlignment="1">
      <alignment horizontal="center" vertical="top" wrapText="1"/>
    </xf>
    <xf numFmtId="0" fontId="72" fillId="24" borderId="0" xfId="0" applyFont="1" applyFill="1" applyAlignment="1">
      <alignment horizontal="center"/>
    </xf>
    <xf numFmtId="0" fontId="67" fillId="24" borderId="0" xfId="0" applyFont="1" applyFill="1" applyAlignment="1">
      <alignment horizontal="center"/>
    </xf>
    <xf numFmtId="0" fontId="72" fillId="72" borderId="0" xfId="0" applyFont="1" applyFill="1" applyAlignment="1">
      <alignment horizontal="center" wrapText="1"/>
    </xf>
    <xf numFmtId="0" fontId="67" fillId="24" borderId="0" xfId="0" applyFont="1" applyFill="1"/>
    <xf numFmtId="0" fontId="67" fillId="89" borderId="1" xfId="0" applyFont="1" applyFill="1" applyBorder="1" applyAlignment="1">
      <alignment horizontal="center" vertical="center" wrapText="1"/>
    </xf>
    <xf numFmtId="0" fontId="67" fillId="89" borderId="5" xfId="0" applyFont="1" applyFill="1" applyBorder="1" applyAlignment="1">
      <alignment horizontal="center" vertical="center" wrapText="1"/>
    </xf>
    <xf numFmtId="0" fontId="67" fillId="90" borderId="1" xfId="0" applyFont="1" applyFill="1" applyBorder="1" applyAlignment="1">
      <alignment horizontal="center" vertical="center" wrapText="1"/>
    </xf>
    <xf numFmtId="0" fontId="67" fillId="90" borderId="5" xfId="0" applyFont="1" applyFill="1" applyBorder="1" applyAlignment="1">
      <alignment horizontal="center" vertical="center" wrapText="1"/>
    </xf>
    <xf numFmtId="0" fontId="72" fillId="24" borderId="0" xfId="0" applyFont="1" applyFill="1" applyAlignment="1">
      <alignment horizontal="center" wrapText="1"/>
    </xf>
    <xf numFmtId="0" fontId="72" fillId="19" borderId="4" xfId="0" applyFont="1" applyFill="1" applyBorder="1" applyAlignment="1">
      <alignment horizontal="center" vertical="center" wrapText="1"/>
    </xf>
    <xf numFmtId="0" fontId="72" fillId="19" borderId="4" xfId="0" applyFont="1" applyFill="1" applyBorder="1" applyAlignment="1">
      <alignment horizontal="center" wrapText="1"/>
    </xf>
    <xf numFmtId="0" fontId="72" fillId="100" borderId="9" xfId="0" applyFont="1" applyFill="1" applyBorder="1" applyAlignment="1">
      <alignment horizontal="center" vertical="center" wrapText="1"/>
    </xf>
    <xf numFmtId="0" fontId="67" fillId="0" borderId="9" xfId="0" applyFont="1" applyBorder="1"/>
    <xf numFmtId="0" fontId="67" fillId="0" borderId="10" xfId="0" applyFont="1" applyBorder="1"/>
    <xf numFmtId="0" fontId="72" fillId="19" borderId="7" xfId="0" applyFont="1" applyFill="1" applyBorder="1" applyAlignment="1">
      <alignment horizontal="center" vertical="center" wrapText="1"/>
    </xf>
    <xf numFmtId="0" fontId="67" fillId="0" borderId="13" xfId="0" applyFont="1" applyBorder="1"/>
    <xf numFmtId="0" fontId="72" fillId="19" borderId="4" xfId="0" applyFont="1" applyFill="1" applyBorder="1" applyAlignment="1">
      <alignment horizontal="center" vertical="top" wrapText="1"/>
    </xf>
    <xf numFmtId="2" fontId="67" fillId="101" borderId="4" xfId="0" applyNumberFormat="1" applyFont="1" applyFill="1" applyBorder="1" applyAlignment="1">
      <alignment horizontal="center" wrapText="1"/>
    </xf>
    <xf numFmtId="2" fontId="67" fillId="101" borderId="7" xfId="0" applyNumberFormat="1" applyFont="1" applyFill="1" applyBorder="1" applyAlignment="1">
      <alignment horizontal="center" wrapText="1"/>
    </xf>
    <xf numFmtId="2" fontId="67" fillId="101" borderId="9" xfId="0" applyNumberFormat="1" applyFont="1" applyFill="1" applyBorder="1" applyAlignment="1">
      <alignment horizontal="center" wrapText="1"/>
    </xf>
    <xf numFmtId="2" fontId="67" fillId="101" borderId="10" xfId="0" applyNumberFormat="1" applyFont="1" applyFill="1" applyBorder="1" applyAlignment="1">
      <alignment horizontal="center" wrapText="1"/>
    </xf>
    <xf numFmtId="2" fontId="67" fillId="101" borderId="2" xfId="0" applyNumberFormat="1" applyFont="1" applyFill="1" applyBorder="1" applyAlignment="1">
      <alignment horizontal="center" wrapText="1"/>
    </xf>
    <xf numFmtId="2" fontId="67" fillId="101" borderId="12" xfId="0" applyNumberFormat="1" applyFont="1" applyFill="1" applyBorder="1" applyAlignment="1">
      <alignment horizontal="center" wrapText="1"/>
    </xf>
    <xf numFmtId="2" fontId="67" fillId="101" borderId="13" xfId="0" applyNumberFormat="1" applyFont="1" applyFill="1" applyBorder="1" applyAlignment="1">
      <alignment horizontal="center" wrapText="1"/>
    </xf>
    <xf numFmtId="0" fontId="67" fillId="0" borderId="4" xfId="0" applyFont="1" applyBorder="1" applyAlignment="1">
      <alignment horizontal="center" wrapText="1"/>
    </xf>
    <xf numFmtId="0" fontId="68" fillId="21" borderId="7" xfId="0" applyFont="1" applyFill="1" applyBorder="1" applyAlignment="1">
      <alignment horizontal="center" vertical="center" wrapText="1"/>
    </xf>
    <xf numFmtId="0" fontId="68" fillId="21" borderId="9" xfId="0" applyFont="1" applyFill="1" applyBorder="1" applyAlignment="1">
      <alignment horizontal="center" vertical="center" wrapText="1"/>
    </xf>
    <xf numFmtId="0" fontId="68" fillId="21" borderId="10" xfId="0" applyFont="1" applyFill="1" applyBorder="1" applyAlignment="1">
      <alignment horizontal="center" vertical="center" wrapText="1"/>
    </xf>
    <xf numFmtId="0" fontId="68" fillId="32" borderId="4" xfId="0" applyFont="1" applyFill="1" applyBorder="1" applyAlignment="1" applyProtection="1">
      <alignment horizontal="center" vertical="center" wrapText="1"/>
      <protection locked="0"/>
    </xf>
    <xf numFmtId="0" fontId="68" fillId="19" borderId="9" xfId="0" applyFont="1" applyFill="1" applyBorder="1" applyAlignment="1">
      <alignment horizontal="center" vertical="center" wrapText="1"/>
    </xf>
    <xf numFmtId="0" fontId="68" fillId="19" borderId="10" xfId="0" applyFont="1" applyFill="1" applyBorder="1" applyAlignment="1">
      <alignment horizontal="center" vertical="center" wrapText="1"/>
    </xf>
    <xf numFmtId="0" fontId="68" fillId="47" borderId="7" xfId="0" applyFont="1" applyFill="1" applyBorder="1" applyAlignment="1">
      <alignment horizontal="center" vertical="center" wrapText="1"/>
    </xf>
    <xf numFmtId="0" fontId="68" fillId="47" borderId="9" xfId="0" applyFont="1" applyFill="1" applyBorder="1" applyAlignment="1">
      <alignment horizontal="center" vertical="center" wrapText="1"/>
    </xf>
    <xf numFmtId="0" fontId="68" fillId="47" borderId="10" xfId="0" applyFont="1" applyFill="1" applyBorder="1" applyAlignment="1">
      <alignment horizontal="center" vertical="center" wrapText="1"/>
    </xf>
    <xf numFmtId="0" fontId="68" fillId="11" borderId="7" xfId="0" applyFont="1" applyFill="1" applyBorder="1" applyAlignment="1">
      <alignment horizontal="center" vertical="center" wrapText="1"/>
    </xf>
    <xf numFmtId="0" fontId="68" fillId="11" borderId="9" xfId="0" applyFont="1" applyFill="1" applyBorder="1" applyAlignment="1">
      <alignment horizontal="center" vertical="center" wrapText="1"/>
    </xf>
    <xf numFmtId="0" fontId="68" fillId="11" borderId="10" xfId="0" applyFont="1" applyFill="1" applyBorder="1" applyAlignment="1">
      <alignment horizontal="center" vertical="center" wrapText="1"/>
    </xf>
    <xf numFmtId="0" fontId="68" fillId="3" borderId="7" xfId="0" applyFont="1" applyFill="1" applyBorder="1" applyAlignment="1">
      <alignment horizontal="center" vertical="center" wrapText="1"/>
    </xf>
    <xf numFmtId="0" fontId="68" fillId="3" borderId="9" xfId="0" applyFont="1" applyFill="1" applyBorder="1" applyAlignment="1">
      <alignment horizontal="center" vertical="center" wrapText="1"/>
    </xf>
    <xf numFmtId="0" fontId="68" fillId="3" borderId="10" xfId="0" applyFont="1" applyFill="1" applyBorder="1" applyAlignment="1">
      <alignment horizontal="center" vertical="center" wrapText="1"/>
    </xf>
    <xf numFmtId="0" fontId="68" fillId="24" borderId="7" xfId="0" applyFont="1" applyFill="1" applyBorder="1" applyAlignment="1">
      <alignment horizontal="center" vertical="center" wrapText="1"/>
    </xf>
    <xf numFmtId="0" fontId="68" fillId="24" borderId="9" xfId="0" applyFont="1" applyFill="1" applyBorder="1" applyAlignment="1">
      <alignment horizontal="center" vertical="center" wrapText="1"/>
    </xf>
    <xf numFmtId="0" fontId="68" fillId="24" borderId="10" xfId="0" applyFont="1" applyFill="1" applyBorder="1" applyAlignment="1">
      <alignment horizontal="center" vertical="center" wrapText="1"/>
    </xf>
    <xf numFmtId="0" fontId="68" fillId="27" borderId="7" xfId="0" applyFont="1" applyFill="1" applyBorder="1" applyAlignment="1">
      <alignment horizontal="center" vertical="center" wrapText="1"/>
    </xf>
    <xf numFmtId="0" fontId="68" fillId="27" borderId="9" xfId="0" applyFont="1" applyFill="1" applyBorder="1" applyAlignment="1">
      <alignment horizontal="center" vertical="center" wrapText="1"/>
    </xf>
    <xf numFmtId="0" fontId="68" fillId="27" borderId="10" xfId="0" applyFont="1" applyFill="1" applyBorder="1" applyAlignment="1">
      <alignment horizontal="center" vertical="center" wrapText="1"/>
    </xf>
    <xf numFmtId="0" fontId="68" fillId="42" borderId="7" xfId="0" applyFont="1" applyFill="1" applyBorder="1" applyAlignment="1">
      <alignment horizontal="center" vertical="center" wrapText="1"/>
    </xf>
    <xf numFmtId="0" fontId="68" fillId="42" borderId="9" xfId="0" applyFont="1" applyFill="1" applyBorder="1" applyAlignment="1">
      <alignment horizontal="center" vertical="center" wrapText="1"/>
    </xf>
    <xf numFmtId="0" fontId="68" fillId="42" borderId="10" xfId="0" applyFont="1" applyFill="1" applyBorder="1" applyAlignment="1">
      <alignment horizontal="center" vertical="center" wrapText="1"/>
    </xf>
    <xf numFmtId="0" fontId="68" fillId="36" borderId="7" xfId="0" applyFont="1" applyFill="1" applyBorder="1" applyAlignment="1">
      <alignment horizontal="center" vertical="center" wrapText="1"/>
    </xf>
    <xf numFmtId="0" fontId="68" fillId="36" borderId="9" xfId="0" applyFont="1" applyFill="1" applyBorder="1" applyAlignment="1">
      <alignment horizontal="center" vertical="center" wrapText="1"/>
    </xf>
    <xf numFmtId="0" fontId="68" fillId="36" borderId="10" xfId="0" applyFont="1" applyFill="1" applyBorder="1" applyAlignment="1">
      <alignment horizontal="center" vertical="center" wrapText="1"/>
    </xf>
    <xf numFmtId="0" fontId="68" fillId="22" borderId="7" xfId="0" applyFont="1" applyFill="1" applyBorder="1" applyAlignment="1">
      <alignment horizontal="center" vertical="center" wrapText="1"/>
    </xf>
    <xf numFmtId="0" fontId="68" fillId="22" borderId="9" xfId="0" applyFont="1" applyFill="1" applyBorder="1" applyAlignment="1">
      <alignment horizontal="center" vertical="center" wrapText="1"/>
    </xf>
    <xf numFmtId="0" fontId="68" fillId="22" borderId="10" xfId="0" applyFont="1" applyFill="1" applyBorder="1" applyAlignment="1">
      <alignment horizontal="center" vertical="center" wrapText="1"/>
    </xf>
    <xf numFmtId="2" fontId="67" fillId="44" borderId="4" xfId="0" applyNumberFormat="1" applyFont="1" applyFill="1" applyBorder="1" applyAlignment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0" fontId="69" fillId="5" borderId="16" xfId="0" applyFont="1" applyFill="1" applyBorder="1" applyAlignment="1">
      <alignment horizontal="center" vertical="center" wrapText="1"/>
    </xf>
    <xf numFmtId="0" fontId="69" fillId="5" borderId="14" xfId="0" applyFont="1" applyFill="1" applyBorder="1" applyAlignment="1">
      <alignment horizontal="center" vertical="center" wrapText="1"/>
    </xf>
    <xf numFmtId="0" fontId="70" fillId="21" borderId="7" xfId="0" applyFont="1" applyFill="1" applyBorder="1" applyAlignment="1">
      <alignment horizontal="center" vertical="center" wrapText="1"/>
    </xf>
    <xf numFmtId="0" fontId="70" fillId="21" borderId="9" xfId="0" applyFont="1" applyFill="1" applyBorder="1" applyAlignment="1">
      <alignment horizontal="center" vertical="center" wrapText="1"/>
    </xf>
    <xf numFmtId="0" fontId="70" fillId="21" borderId="10" xfId="0" applyFont="1" applyFill="1" applyBorder="1" applyAlignment="1">
      <alignment horizontal="center" vertical="center" wrapText="1"/>
    </xf>
    <xf numFmtId="0" fontId="70" fillId="109" borderId="7" xfId="0" applyFont="1" applyFill="1" applyBorder="1" applyAlignment="1">
      <alignment horizontal="center" vertical="center" wrapText="1"/>
    </xf>
    <xf numFmtId="0" fontId="70" fillId="109" borderId="9" xfId="0" applyFont="1" applyFill="1" applyBorder="1" applyAlignment="1">
      <alignment horizontal="center" vertical="center" wrapText="1"/>
    </xf>
    <xf numFmtId="0" fontId="70" fillId="109" borderId="10" xfId="0" applyFont="1" applyFill="1" applyBorder="1" applyAlignment="1">
      <alignment horizontal="center" vertical="center" wrapText="1"/>
    </xf>
    <xf numFmtId="0" fontId="70" fillId="27" borderId="7" xfId="0" applyFont="1" applyFill="1" applyBorder="1" applyAlignment="1">
      <alignment horizontal="center" vertical="center" wrapText="1"/>
    </xf>
    <xf numFmtId="0" fontId="70" fillId="27" borderId="9" xfId="0" applyFont="1" applyFill="1" applyBorder="1" applyAlignment="1">
      <alignment horizontal="center" vertical="center" wrapText="1"/>
    </xf>
    <xf numFmtId="0" fontId="70" fillId="27" borderId="10" xfId="0" applyFont="1" applyFill="1" applyBorder="1" applyAlignment="1">
      <alignment horizontal="center" vertical="center" wrapText="1"/>
    </xf>
    <xf numFmtId="0" fontId="70" fillId="110" borderId="7" xfId="0" applyFont="1" applyFill="1" applyBorder="1" applyAlignment="1">
      <alignment horizontal="center" vertical="center" wrapText="1"/>
    </xf>
    <xf numFmtId="0" fontId="70" fillId="110" borderId="9" xfId="0" applyFont="1" applyFill="1" applyBorder="1" applyAlignment="1">
      <alignment horizontal="center" vertical="center" wrapText="1"/>
    </xf>
    <xf numFmtId="0" fontId="70" fillId="110" borderId="10" xfId="0" applyFont="1" applyFill="1" applyBorder="1" applyAlignment="1">
      <alignment horizontal="center" vertical="center" wrapText="1"/>
    </xf>
    <xf numFmtId="0" fontId="70" fillId="111" borderId="7" xfId="0" applyFont="1" applyFill="1" applyBorder="1" applyAlignment="1">
      <alignment horizontal="center" vertical="center" wrapText="1"/>
    </xf>
    <xf numFmtId="0" fontId="70" fillId="111" borderId="9" xfId="0" applyFont="1" applyFill="1" applyBorder="1" applyAlignment="1">
      <alignment horizontal="center" vertical="center" wrapText="1"/>
    </xf>
    <xf numFmtId="0" fontId="70" fillId="111" borderId="10" xfId="0" applyFont="1" applyFill="1" applyBorder="1" applyAlignment="1">
      <alignment horizontal="center" vertical="center" wrapText="1"/>
    </xf>
    <xf numFmtId="0" fontId="70" fillId="47" borderId="7" xfId="0" applyFont="1" applyFill="1" applyBorder="1" applyAlignment="1">
      <alignment horizontal="center" vertical="center" wrapText="1"/>
    </xf>
    <xf numFmtId="0" fontId="70" fillId="47" borderId="9" xfId="0" applyFont="1" applyFill="1" applyBorder="1" applyAlignment="1">
      <alignment horizontal="center" vertical="center" wrapText="1"/>
    </xf>
    <xf numFmtId="0" fontId="70" fillId="47" borderId="10" xfId="0" applyFont="1" applyFill="1" applyBorder="1" applyAlignment="1">
      <alignment horizontal="center" vertical="center" wrapText="1"/>
    </xf>
    <xf numFmtId="0" fontId="70" fillId="11" borderId="6" xfId="0" applyFont="1" applyFill="1" applyBorder="1" applyAlignment="1">
      <alignment horizontal="center" vertical="center" wrapText="1"/>
    </xf>
    <xf numFmtId="0" fontId="70" fillId="11" borderId="3" xfId="0" applyFont="1" applyFill="1" applyBorder="1" applyAlignment="1">
      <alignment horizontal="center" vertical="center" wrapText="1"/>
    </xf>
    <xf numFmtId="0" fontId="70" fillId="11" borderId="11" xfId="0" applyFont="1" applyFill="1" applyBorder="1" applyAlignment="1">
      <alignment horizontal="center" vertical="center" wrapText="1"/>
    </xf>
    <xf numFmtId="0" fontId="70" fillId="3" borderId="6" xfId="0" applyFont="1" applyFill="1" applyBorder="1" applyAlignment="1">
      <alignment horizontal="center" vertical="center" wrapText="1"/>
    </xf>
    <xf numFmtId="0" fontId="70" fillId="3" borderId="3" xfId="0" applyFont="1" applyFill="1" applyBorder="1" applyAlignment="1">
      <alignment horizontal="center" vertical="center" wrapText="1"/>
    </xf>
    <xf numFmtId="0" fontId="70" fillId="3" borderId="11" xfId="0" applyFont="1" applyFill="1" applyBorder="1" applyAlignment="1">
      <alignment horizontal="center" vertical="center" wrapText="1"/>
    </xf>
    <xf numFmtId="0" fontId="70" fillId="24" borderId="7" xfId="0" applyFont="1" applyFill="1" applyBorder="1" applyAlignment="1">
      <alignment horizontal="center" vertical="center" wrapText="1"/>
    </xf>
    <xf numFmtId="0" fontId="70" fillId="24" borderId="9" xfId="0" applyFont="1" applyFill="1" applyBorder="1" applyAlignment="1">
      <alignment horizontal="center" vertical="center" wrapText="1"/>
    </xf>
    <xf numFmtId="0" fontId="70" fillId="24" borderId="10" xfId="0" applyFont="1" applyFill="1" applyBorder="1" applyAlignment="1">
      <alignment horizontal="center" vertical="center" wrapText="1"/>
    </xf>
    <xf numFmtId="0" fontId="70" fillId="22" borderId="6" xfId="0" applyFont="1" applyFill="1" applyBorder="1" applyAlignment="1">
      <alignment horizontal="center" vertical="center" wrapText="1"/>
    </xf>
    <xf numFmtId="0" fontId="70" fillId="22" borderId="3" xfId="0" applyFont="1" applyFill="1" applyBorder="1" applyAlignment="1">
      <alignment horizontal="center" vertical="center" wrapText="1"/>
    </xf>
    <xf numFmtId="0" fontId="70" fillId="22" borderId="11" xfId="0" applyFont="1" applyFill="1" applyBorder="1" applyAlignment="1">
      <alignment horizontal="center" vertical="center" wrapText="1"/>
    </xf>
    <xf numFmtId="0" fontId="70" fillId="27" borderId="6" xfId="0" applyFont="1" applyFill="1" applyBorder="1" applyAlignment="1">
      <alignment horizontal="center" vertical="center" wrapText="1"/>
    </xf>
    <xf numFmtId="0" fontId="70" fillId="27" borderId="3" xfId="0" applyFont="1" applyFill="1" applyBorder="1" applyAlignment="1">
      <alignment horizontal="center" vertical="center" wrapText="1"/>
    </xf>
    <xf numFmtId="0" fontId="70" fillId="27" borderId="11" xfId="0" applyFont="1" applyFill="1" applyBorder="1" applyAlignment="1">
      <alignment horizontal="center" vertical="center" wrapText="1"/>
    </xf>
    <xf numFmtId="0" fontId="70" fillId="42" borderId="7" xfId="0" applyFont="1" applyFill="1" applyBorder="1" applyAlignment="1">
      <alignment horizontal="center" vertical="center" wrapText="1"/>
    </xf>
    <xf numFmtId="0" fontId="70" fillId="42" borderId="9" xfId="0" applyFont="1" applyFill="1" applyBorder="1" applyAlignment="1">
      <alignment horizontal="center" vertical="center" wrapText="1"/>
    </xf>
    <xf numFmtId="0" fontId="70" fillId="42" borderId="10" xfId="0" applyFont="1" applyFill="1" applyBorder="1" applyAlignment="1">
      <alignment horizontal="center" vertical="center" wrapText="1"/>
    </xf>
    <xf numFmtId="0" fontId="70" fillId="36" borderId="7" xfId="0" applyFont="1" applyFill="1" applyBorder="1" applyAlignment="1">
      <alignment horizontal="center" vertical="center" wrapText="1"/>
    </xf>
    <xf numFmtId="0" fontId="70" fillId="36" borderId="9" xfId="0" applyFont="1" applyFill="1" applyBorder="1" applyAlignment="1">
      <alignment horizontal="center" vertical="center" wrapText="1"/>
    </xf>
    <xf numFmtId="0" fontId="70" fillId="36" borderId="10" xfId="0" applyFont="1" applyFill="1" applyBorder="1" applyAlignment="1">
      <alignment horizontal="center" vertical="center" wrapText="1"/>
    </xf>
    <xf numFmtId="0" fontId="70" fillId="24" borderId="4" xfId="0" applyFont="1" applyFill="1" applyBorder="1" applyAlignment="1" applyProtection="1">
      <alignment horizontal="center" vertical="center" wrapText="1"/>
      <protection locked="0"/>
    </xf>
    <xf numFmtId="0" fontId="70" fillId="22" borderId="7" xfId="0" applyFont="1" applyFill="1" applyBorder="1" applyAlignment="1">
      <alignment horizontal="center" vertical="center" wrapText="1"/>
    </xf>
    <xf numFmtId="0" fontId="70" fillId="22" borderId="9" xfId="0" applyFont="1" applyFill="1" applyBorder="1" applyAlignment="1">
      <alignment horizontal="center" vertical="center" wrapText="1"/>
    </xf>
    <xf numFmtId="0" fontId="70" fillId="22" borderId="10" xfId="0" applyFont="1" applyFill="1" applyBorder="1" applyAlignment="1">
      <alignment horizontal="center" vertical="center" wrapText="1"/>
    </xf>
    <xf numFmtId="0" fontId="70" fillId="44" borderId="7" xfId="0" applyFont="1" applyFill="1" applyBorder="1" applyAlignment="1">
      <alignment horizontal="center" vertical="center" wrapText="1"/>
    </xf>
    <xf numFmtId="0" fontId="70" fillId="44" borderId="9" xfId="0" applyFont="1" applyFill="1" applyBorder="1" applyAlignment="1">
      <alignment horizontal="center" vertical="center" wrapText="1"/>
    </xf>
    <xf numFmtId="0" fontId="70" fillId="44" borderId="10" xfId="0" applyFont="1" applyFill="1" applyBorder="1" applyAlignment="1">
      <alignment horizontal="center" vertical="center" wrapText="1"/>
    </xf>
    <xf numFmtId="0" fontId="70" fillId="21" borderId="4" xfId="0" applyFont="1" applyFill="1" applyBorder="1" applyAlignment="1">
      <alignment horizontal="center" vertical="center" wrapText="1"/>
    </xf>
    <xf numFmtId="0" fontId="70" fillId="112" borderId="7" xfId="0" applyFont="1" applyFill="1" applyBorder="1" applyAlignment="1">
      <alignment horizontal="center" vertical="center" wrapText="1"/>
    </xf>
    <xf numFmtId="0" fontId="70" fillId="112" borderId="9" xfId="0" applyFont="1" applyFill="1" applyBorder="1" applyAlignment="1">
      <alignment horizontal="center" vertical="center" wrapText="1"/>
    </xf>
    <xf numFmtId="0" fontId="70" fillId="112" borderId="10" xfId="0" applyFont="1" applyFill="1" applyBorder="1" applyAlignment="1">
      <alignment horizontal="center" vertical="center" wrapText="1"/>
    </xf>
    <xf numFmtId="0" fontId="70" fillId="113" borderId="7" xfId="0" applyFont="1" applyFill="1" applyBorder="1" applyAlignment="1">
      <alignment horizontal="center" vertical="center" wrapText="1"/>
    </xf>
    <xf numFmtId="0" fontId="70" fillId="113" borderId="9" xfId="0" applyFont="1" applyFill="1" applyBorder="1" applyAlignment="1">
      <alignment horizontal="center" vertical="center" wrapText="1"/>
    </xf>
    <xf numFmtId="0" fontId="70" fillId="47" borderId="4" xfId="0" applyFont="1" applyFill="1" applyBorder="1" applyAlignment="1">
      <alignment horizontal="center" vertical="center" wrapText="1"/>
    </xf>
    <xf numFmtId="0" fontId="70" fillId="11" borderId="7" xfId="0" applyFont="1" applyFill="1" applyBorder="1" applyAlignment="1">
      <alignment horizontal="center" vertical="center" wrapText="1"/>
    </xf>
    <xf numFmtId="0" fontId="70" fillId="11" borderId="10" xfId="0" applyFont="1" applyFill="1" applyBorder="1" applyAlignment="1">
      <alignment horizontal="center" vertical="center" wrapText="1"/>
    </xf>
    <xf numFmtId="0" fontId="70" fillId="3" borderId="4" xfId="0" applyFont="1" applyFill="1" applyBorder="1" applyAlignment="1">
      <alignment horizontal="center" vertical="center" wrapText="1"/>
    </xf>
    <xf numFmtId="0" fontId="70" fillId="24" borderId="4" xfId="0" applyFont="1" applyFill="1" applyBorder="1" applyAlignment="1">
      <alignment horizontal="center" vertical="center" wrapText="1"/>
    </xf>
    <xf numFmtId="0" fontId="70" fillId="22" borderId="4" xfId="0" applyFont="1" applyFill="1" applyBorder="1" applyAlignment="1">
      <alignment horizontal="center" vertical="center" wrapText="1"/>
    </xf>
    <xf numFmtId="0" fontId="70" fillId="114" borderId="7" xfId="0" applyFont="1" applyFill="1" applyBorder="1" applyAlignment="1">
      <alignment horizontal="center" vertical="center" wrapText="1"/>
    </xf>
    <xf numFmtId="0" fontId="70" fillId="114" borderId="10" xfId="0" applyFont="1" applyFill="1" applyBorder="1" applyAlignment="1">
      <alignment horizontal="center" vertical="center" wrapText="1"/>
    </xf>
    <xf numFmtId="0" fontId="70" fillId="27" borderId="4" xfId="0" applyFont="1" applyFill="1" applyBorder="1" applyAlignment="1">
      <alignment horizontal="center" vertical="center" wrapText="1"/>
    </xf>
    <xf numFmtId="0" fontId="85" fillId="43" borderId="0" xfId="0" applyFont="1" applyFill="1" applyAlignment="1">
      <alignment horizontal="center" vertical="center" wrapText="1"/>
    </xf>
    <xf numFmtId="0" fontId="72" fillId="24" borderId="3" xfId="0" applyFont="1" applyFill="1" applyBorder="1" applyAlignment="1">
      <alignment horizontal="center" vertical="center" wrapText="1"/>
    </xf>
    <xf numFmtId="0" fontId="72" fillId="19" borderId="1" xfId="0" applyFont="1" applyFill="1" applyBorder="1" applyAlignment="1">
      <alignment horizontal="center" vertical="center" wrapText="1"/>
    </xf>
    <xf numFmtId="0" fontId="72" fillId="19" borderId="5" xfId="0" applyFont="1" applyFill="1" applyBorder="1" applyAlignment="1">
      <alignment horizontal="center" vertical="center" wrapText="1"/>
    </xf>
    <xf numFmtId="0" fontId="72" fillId="19" borderId="9" xfId="0" applyFont="1" applyFill="1" applyBorder="1" applyAlignment="1">
      <alignment horizontal="center" vertical="center" wrapText="1"/>
    </xf>
    <xf numFmtId="0" fontId="72" fillId="19" borderId="10" xfId="0" applyFont="1" applyFill="1" applyBorder="1" applyAlignment="1">
      <alignment horizontal="center" vertical="center" wrapText="1"/>
    </xf>
    <xf numFmtId="0" fontId="72" fillId="100" borderId="7" xfId="0" applyFont="1" applyFill="1" applyBorder="1" applyAlignment="1">
      <alignment horizontal="center" vertical="center" wrapText="1"/>
    </xf>
    <xf numFmtId="0" fontId="72" fillId="100" borderId="10" xfId="0" applyFont="1" applyFill="1" applyBorder="1" applyAlignment="1">
      <alignment horizontal="center" vertical="center" wrapText="1"/>
    </xf>
    <xf numFmtId="0" fontId="72" fillId="124" borderId="2" xfId="0" applyFont="1" applyFill="1" applyBorder="1" applyAlignment="1">
      <alignment horizontal="center" vertical="center" wrapText="1"/>
    </xf>
    <xf numFmtId="0" fontId="72" fillId="124" borderId="12" xfId="0" applyFont="1" applyFill="1" applyBorder="1" applyAlignment="1">
      <alignment horizontal="center" vertical="center" wrapText="1"/>
    </xf>
    <xf numFmtId="0" fontId="72" fillId="124" borderId="13" xfId="0" applyFont="1" applyFill="1" applyBorder="1" applyAlignment="1">
      <alignment horizontal="center" vertical="center" wrapText="1"/>
    </xf>
    <xf numFmtId="0" fontId="67" fillId="126" borderId="1" xfId="0" applyFont="1" applyFill="1" applyBorder="1" applyAlignment="1">
      <alignment horizontal="center" vertical="center" wrapText="1"/>
    </xf>
    <xf numFmtId="0" fontId="67" fillId="126" borderId="5" xfId="0" applyFont="1" applyFill="1" applyBorder="1" applyAlignment="1">
      <alignment horizontal="center" vertical="center" wrapText="1"/>
    </xf>
    <xf numFmtId="0" fontId="72" fillId="127" borderId="1" xfId="0" applyFont="1" applyFill="1" applyBorder="1" applyAlignment="1">
      <alignment horizontal="center" vertical="center" wrapText="1"/>
    </xf>
    <xf numFmtId="0" fontId="72" fillId="127" borderId="5" xfId="0" applyFont="1" applyFill="1" applyBorder="1" applyAlignment="1">
      <alignment horizontal="center" vertical="center" wrapText="1"/>
    </xf>
    <xf numFmtId="0" fontId="67" fillId="127" borderId="1" xfId="0" applyFont="1" applyFill="1" applyBorder="1" applyAlignment="1">
      <alignment horizontal="center" vertical="center" wrapText="1"/>
    </xf>
    <xf numFmtId="0" fontId="67" fillId="127" borderId="16" xfId="0" applyFont="1" applyFill="1" applyBorder="1" applyAlignment="1">
      <alignment horizontal="center" vertical="center" wrapText="1"/>
    </xf>
    <xf numFmtId="0" fontId="67" fillId="127" borderId="5" xfId="0" applyFont="1" applyFill="1" applyBorder="1" applyAlignment="1">
      <alignment horizontal="center" vertical="center" wrapText="1"/>
    </xf>
    <xf numFmtId="0" fontId="72" fillId="127" borderId="4" xfId="0" applyFont="1" applyFill="1" applyBorder="1" applyAlignment="1">
      <alignment horizontal="center" vertical="center" wrapText="1"/>
    </xf>
    <xf numFmtId="0" fontId="72" fillId="124" borderId="14" xfId="0" applyFont="1" applyFill="1" applyBorder="1" applyAlignment="1">
      <alignment horizontal="center" vertical="center" wrapText="1"/>
    </xf>
    <xf numFmtId="0" fontId="72" fillId="124" borderId="0" xfId="0" applyFont="1" applyFill="1" applyAlignment="1">
      <alignment horizontal="center" vertical="center" wrapText="1"/>
    </xf>
    <xf numFmtId="0" fontId="72" fillId="124" borderId="15" xfId="0" applyFont="1" applyFill="1" applyBorder="1" applyAlignment="1">
      <alignment horizontal="center" vertical="center" wrapText="1"/>
    </xf>
    <xf numFmtId="0" fontId="67" fillId="140" borderId="1" xfId="0" applyFont="1" applyFill="1" applyBorder="1" applyAlignment="1">
      <alignment horizontal="center" vertical="center" wrapText="1"/>
    </xf>
    <xf numFmtId="0" fontId="67" fillId="140" borderId="16" xfId="0" applyFont="1" applyFill="1" applyBorder="1" applyAlignment="1">
      <alignment horizontal="center" vertical="center" wrapText="1"/>
    </xf>
    <xf numFmtId="0" fontId="72" fillId="140" borderId="1" xfId="0" applyFont="1" applyFill="1" applyBorder="1" applyAlignment="1">
      <alignment horizontal="center" vertical="center" wrapText="1"/>
    </xf>
    <xf numFmtId="0" fontId="72" fillId="140" borderId="16" xfId="0" applyFont="1" applyFill="1" applyBorder="1" applyAlignment="1">
      <alignment horizontal="center" vertical="center" wrapText="1"/>
    </xf>
    <xf numFmtId="0" fontId="72" fillId="140" borderId="5" xfId="0" applyFont="1" applyFill="1" applyBorder="1" applyAlignment="1">
      <alignment horizontal="center" vertical="center" wrapText="1"/>
    </xf>
    <xf numFmtId="0" fontId="67" fillId="140" borderId="5" xfId="0" applyFont="1" applyFill="1" applyBorder="1" applyAlignment="1">
      <alignment horizontal="center" vertical="center" wrapText="1"/>
    </xf>
    <xf numFmtId="0" fontId="67" fillId="126" borderId="16" xfId="0" applyFont="1" applyFill="1" applyBorder="1" applyAlignment="1">
      <alignment horizontal="center" vertical="center" wrapText="1"/>
    </xf>
    <xf numFmtId="0" fontId="72" fillId="126" borderId="1" xfId="0" applyFont="1" applyFill="1" applyBorder="1" applyAlignment="1">
      <alignment horizontal="center" vertical="center" wrapText="1"/>
    </xf>
    <xf numFmtId="0" fontId="72" fillId="126" borderId="16" xfId="0" applyFont="1" applyFill="1" applyBorder="1" applyAlignment="1">
      <alignment horizontal="center" vertical="center" wrapText="1"/>
    </xf>
    <xf numFmtId="0" fontId="72" fillId="126" borderId="5" xfId="0" applyFont="1" applyFill="1" applyBorder="1" applyAlignment="1">
      <alignment horizontal="center" vertical="center" wrapText="1"/>
    </xf>
    <xf numFmtId="0" fontId="67" fillId="150" borderId="1" xfId="0" applyFont="1" applyFill="1" applyBorder="1" applyAlignment="1">
      <alignment horizontal="center" vertical="center" wrapText="1"/>
    </xf>
    <xf numFmtId="0" fontId="67" fillId="150" borderId="5" xfId="0" applyFont="1" applyFill="1" applyBorder="1" applyAlignment="1">
      <alignment horizontal="center" vertical="center" wrapText="1"/>
    </xf>
    <xf numFmtId="0" fontId="67" fillId="141" borderId="1" xfId="0" applyFont="1" applyFill="1" applyBorder="1" applyAlignment="1">
      <alignment horizontal="center" vertical="center" wrapText="1"/>
    </xf>
    <xf numFmtId="0" fontId="67" fillId="141" borderId="16" xfId="0" applyFont="1" applyFill="1" applyBorder="1" applyAlignment="1">
      <alignment horizontal="center" vertical="center" wrapText="1"/>
    </xf>
    <xf numFmtId="0" fontId="67" fillId="141" borderId="5" xfId="0" applyFont="1" applyFill="1" applyBorder="1" applyAlignment="1">
      <alignment horizontal="center" vertical="center" wrapText="1"/>
    </xf>
    <xf numFmtId="0" fontId="67" fillId="155" borderId="1" xfId="0" applyFont="1" applyFill="1" applyBorder="1" applyAlignment="1">
      <alignment horizontal="center" vertical="center" wrapText="1"/>
    </xf>
    <xf numFmtId="0" fontId="67" fillId="155" borderId="16" xfId="0" applyFont="1" applyFill="1" applyBorder="1" applyAlignment="1">
      <alignment horizontal="center" vertical="center" wrapText="1"/>
    </xf>
    <xf numFmtId="0" fontId="67" fillId="155" borderId="5" xfId="0" applyFont="1" applyFill="1" applyBorder="1" applyAlignment="1">
      <alignment horizontal="center" vertical="center" wrapText="1"/>
    </xf>
    <xf numFmtId="0" fontId="67" fillId="155" borderId="12" xfId="0" applyFont="1" applyFill="1" applyBorder="1" applyAlignment="1">
      <alignment horizontal="center" vertical="center" wrapText="1"/>
    </xf>
    <xf numFmtId="0" fontId="67" fillId="155" borderId="0" xfId="0" applyFont="1" applyFill="1" applyAlignment="1">
      <alignment horizontal="center" vertical="center" wrapText="1"/>
    </xf>
    <xf numFmtId="0" fontId="72" fillId="24" borderId="0" xfId="0" applyFont="1" applyFill="1" applyAlignment="1">
      <alignment horizontal="center" vertical="center" wrapText="1"/>
    </xf>
    <xf numFmtId="0" fontId="72" fillId="24" borderId="15" xfId="0" applyFont="1" applyFill="1" applyBorder="1" applyAlignment="1">
      <alignment horizontal="center" vertical="center" wrapText="1"/>
    </xf>
    <xf numFmtId="2" fontId="72" fillId="101" borderId="7" xfId="0" applyNumberFormat="1" applyFont="1" applyFill="1" applyBorder="1" applyAlignment="1" applyProtection="1">
      <alignment horizontal="center" vertical="center" wrapText="1"/>
      <protection locked="0"/>
    </xf>
    <xf numFmtId="2" fontId="72" fillId="101" borderId="9" xfId="0" applyNumberFormat="1" applyFont="1" applyFill="1" applyBorder="1" applyAlignment="1" applyProtection="1">
      <alignment horizontal="center" vertical="center" wrapText="1"/>
      <protection locked="0"/>
    </xf>
    <xf numFmtId="2" fontId="72" fillId="101" borderId="10" xfId="0" applyNumberFormat="1" applyFont="1" applyFill="1" applyBorder="1" applyAlignment="1" applyProtection="1">
      <alignment horizontal="center" vertical="center" wrapText="1"/>
      <protection locked="0"/>
    </xf>
    <xf numFmtId="2" fontId="85" fillId="43" borderId="0" xfId="0" applyNumberFormat="1" applyFont="1" applyFill="1" applyAlignment="1">
      <alignment horizontal="center" vertical="center" wrapText="1" shrinkToFit="1"/>
    </xf>
    <xf numFmtId="2" fontId="72" fillId="24" borderId="3" xfId="0" applyNumberFormat="1" applyFont="1" applyFill="1" applyBorder="1" applyAlignment="1">
      <alignment horizontal="center" vertical="center" wrapText="1" shrinkToFit="1"/>
    </xf>
    <xf numFmtId="0" fontId="72" fillId="19" borderId="1" xfId="0" applyFont="1" applyFill="1" applyBorder="1" applyAlignment="1">
      <alignment horizontal="center" vertical="center" wrapText="1" shrinkToFit="1"/>
    </xf>
    <xf numFmtId="0" fontId="72" fillId="19" borderId="5" xfId="0" applyFont="1" applyFill="1" applyBorder="1" applyAlignment="1">
      <alignment horizontal="center" vertical="center" wrapText="1" shrinkToFit="1"/>
    </xf>
    <xf numFmtId="2" fontId="72" fillId="19" borderId="1" xfId="0" applyNumberFormat="1" applyFont="1" applyFill="1" applyBorder="1" applyAlignment="1">
      <alignment horizontal="center" vertical="center" wrapText="1" shrinkToFit="1"/>
    </xf>
    <xf numFmtId="2" fontId="72" fillId="19" borderId="5" xfId="0" applyNumberFormat="1" applyFont="1" applyFill="1" applyBorder="1" applyAlignment="1">
      <alignment horizontal="center" vertical="center" wrapText="1" shrinkToFit="1"/>
    </xf>
    <xf numFmtId="2" fontId="72" fillId="19" borderId="1" xfId="0" applyNumberFormat="1" applyFont="1" applyFill="1" applyBorder="1" applyAlignment="1">
      <alignment horizontal="center" vertical="center" wrapText="1"/>
    </xf>
    <xf numFmtId="2" fontId="72" fillId="19" borderId="5" xfId="0" applyNumberFormat="1" applyFont="1" applyFill="1" applyBorder="1" applyAlignment="1">
      <alignment horizontal="center" vertical="center" wrapText="1"/>
    </xf>
    <xf numFmtId="2" fontId="72" fillId="19" borderId="9" xfId="0" applyNumberFormat="1" applyFont="1" applyFill="1" applyBorder="1" applyAlignment="1">
      <alignment horizontal="center" vertical="center" wrapText="1"/>
    </xf>
    <xf numFmtId="2" fontId="72" fillId="19" borderId="10" xfId="0" applyNumberFormat="1" applyFont="1" applyFill="1" applyBorder="1" applyAlignment="1">
      <alignment horizontal="center" vertical="center" wrapText="1"/>
    </xf>
    <xf numFmtId="2" fontId="72" fillId="100" borderId="7" xfId="0" applyNumberFormat="1" applyFont="1" applyFill="1" applyBorder="1" applyAlignment="1">
      <alignment horizontal="center" vertical="center" wrapText="1" shrinkToFit="1"/>
    </xf>
    <xf numFmtId="2" fontId="72" fillId="100" borderId="9" xfId="0" applyNumberFormat="1" applyFont="1" applyFill="1" applyBorder="1" applyAlignment="1">
      <alignment horizontal="center" vertical="center" wrapText="1" shrinkToFit="1"/>
    </xf>
    <xf numFmtId="2" fontId="72" fillId="100" borderId="10" xfId="0" applyNumberFormat="1" applyFont="1" applyFill="1" applyBorder="1" applyAlignment="1">
      <alignment horizontal="center" vertical="center" wrapText="1" shrinkToFit="1"/>
    </xf>
    <xf numFmtId="2" fontId="72" fillId="19" borderId="7" xfId="0" applyNumberFormat="1" applyFont="1" applyFill="1" applyBorder="1" applyAlignment="1">
      <alignment horizontal="center" vertical="center" wrapText="1" shrinkToFit="1"/>
    </xf>
    <xf numFmtId="2" fontId="72" fillId="19" borderId="9" xfId="0" applyNumberFormat="1" applyFont="1" applyFill="1" applyBorder="1" applyAlignment="1">
      <alignment horizontal="center" vertical="center" wrapText="1" shrinkToFit="1"/>
    </xf>
    <xf numFmtId="2" fontId="72" fillId="19" borderId="10" xfId="0" applyNumberFormat="1" applyFont="1" applyFill="1" applyBorder="1" applyAlignment="1">
      <alignment horizontal="center" vertical="center" wrapText="1" shrinkToFit="1"/>
    </xf>
    <xf numFmtId="0" fontId="72" fillId="161" borderId="7" xfId="0" applyFont="1" applyFill="1" applyBorder="1" applyAlignment="1">
      <alignment horizontal="center" vertical="center" wrapText="1" shrinkToFit="1"/>
    </xf>
    <xf numFmtId="0" fontId="67" fillId="0" borderId="9" xfId="0" applyFont="1" applyBorder="1" applyAlignment="1">
      <alignment horizontal="center" vertical="center" wrapText="1" shrinkToFit="1"/>
    </xf>
    <xf numFmtId="0" fontId="67" fillId="0" borderId="10" xfId="0" applyFont="1" applyBorder="1" applyAlignment="1">
      <alignment horizontal="center" vertical="center" wrapText="1" shrinkToFit="1"/>
    </xf>
    <xf numFmtId="2" fontId="72" fillId="124" borderId="2" xfId="0" applyNumberFormat="1" applyFont="1" applyFill="1" applyBorder="1" applyAlignment="1">
      <alignment horizontal="center" vertical="center" wrapText="1" shrinkToFit="1"/>
    </xf>
    <xf numFmtId="2" fontId="72" fillId="124" borderId="12" xfId="0" applyNumberFormat="1" applyFont="1" applyFill="1" applyBorder="1" applyAlignment="1">
      <alignment horizontal="center" vertical="center" wrapText="1" shrinkToFit="1"/>
    </xf>
    <xf numFmtId="2" fontId="72" fillId="124" borderId="13" xfId="0" applyNumberFormat="1" applyFont="1" applyFill="1" applyBorder="1" applyAlignment="1">
      <alignment horizontal="center" vertical="center" wrapText="1" shrinkToFit="1"/>
    </xf>
    <xf numFmtId="0" fontId="67" fillId="164" borderId="1" xfId="0" applyFont="1" applyFill="1" applyBorder="1" applyAlignment="1">
      <alignment horizontal="center" vertical="center" wrapText="1" shrinkToFit="1"/>
    </xf>
    <xf numFmtId="0" fontId="67" fillId="164" borderId="5" xfId="0" applyFont="1" applyFill="1" applyBorder="1" applyAlignment="1">
      <alignment horizontal="center" vertical="center" wrapText="1" shrinkToFit="1"/>
    </xf>
    <xf numFmtId="2" fontId="67" fillId="165" borderId="1" xfId="0" applyNumberFormat="1" applyFont="1" applyFill="1" applyBorder="1" applyAlignment="1">
      <alignment horizontal="center" vertical="center" wrapText="1" shrinkToFit="1"/>
    </xf>
    <xf numFmtId="2" fontId="67" fillId="165" borderId="5" xfId="0" applyNumberFormat="1" applyFont="1" applyFill="1" applyBorder="1" applyAlignment="1">
      <alignment horizontal="center" vertical="center" wrapText="1" shrinkToFit="1"/>
    </xf>
    <xf numFmtId="2" fontId="67" fillId="165" borderId="16" xfId="0" applyNumberFormat="1" applyFont="1" applyFill="1" applyBorder="1" applyAlignment="1">
      <alignment horizontal="center" vertical="center" wrapText="1" shrinkToFit="1"/>
    </xf>
    <xf numFmtId="0" fontId="67" fillId="165" borderId="16" xfId="0" applyFont="1" applyFill="1" applyBorder="1" applyAlignment="1">
      <alignment horizontal="center" vertical="center" wrapText="1" shrinkToFit="1"/>
    </xf>
    <xf numFmtId="0" fontId="67" fillId="165" borderId="5" xfId="0" applyFont="1" applyFill="1" applyBorder="1" applyAlignment="1">
      <alignment horizontal="center" vertical="center" wrapText="1" shrinkToFit="1"/>
    </xf>
    <xf numFmtId="0" fontId="67" fillId="165" borderId="1" xfId="0" applyFont="1" applyFill="1" applyBorder="1" applyAlignment="1">
      <alignment horizontal="center" vertical="center" wrapText="1" shrinkToFit="1"/>
    </xf>
    <xf numFmtId="2" fontId="89" fillId="5" borderId="1" xfId="0" applyNumberFormat="1" applyFont="1" applyFill="1" applyBorder="1" applyAlignment="1">
      <alignment horizontal="center" vertical="center" wrapText="1" shrinkToFit="1"/>
    </xf>
    <xf numFmtId="2" fontId="89" fillId="5" borderId="5" xfId="0" applyNumberFormat="1" applyFont="1" applyFill="1" applyBorder="1" applyAlignment="1">
      <alignment horizontal="center" vertical="center" wrapText="1" shrinkToFit="1"/>
    </xf>
    <xf numFmtId="2" fontId="72" fillId="124" borderId="14" xfId="0" applyNumberFormat="1" applyFont="1" applyFill="1" applyBorder="1" applyAlignment="1">
      <alignment horizontal="center" vertical="center" wrapText="1" shrinkToFit="1"/>
    </xf>
    <xf numFmtId="2" fontId="72" fillId="124" borderId="0" xfId="0" applyNumberFormat="1" applyFont="1" applyFill="1" applyAlignment="1">
      <alignment horizontal="center" vertical="center" wrapText="1" shrinkToFit="1"/>
    </xf>
    <xf numFmtId="2" fontId="72" fillId="124" borderId="15" xfId="0" applyNumberFormat="1" applyFont="1" applyFill="1" applyBorder="1" applyAlignment="1">
      <alignment horizontal="center" vertical="center" wrapText="1" shrinkToFit="1"/>
    </xf>
    <xf numFmtId="0" fontId="67" fillId="169" borderId="1" xfId="0" applyFont="1" applyFill="1" applyBorder="1" applyAlignment="1">
      <alignment horizontal="center" vertical="center" wrapText="1" shrinkToFit="1"/>
    </xf>
    <xf numFmtId="0" fontId="67" fillId="169" borderId="5" xfId="0" applyFont="1" applyFill="1" applyBorder="1" applyAlignment="1">
      <alignment horizontal="center" vertical="center" wrapText="1" shrinkToFit="1"/>
    </xf>
    <xf numFmtId="0" fontId="67" fillId="169" borderId="16" xfId="0" applyFont="1" applyFill="1" applyBorder="1" applyAlignment="1">
      <alignment horizontal="center" vertical="center" wrapText="1" shrinkToFit="1"/>
    </xf>
    <xf numFmtId="2" fontId="67" fillId="169" borderId="1" xfId="0" applyNumberFormat="1" applyFont="1" applyFill="1" applyBorder="1" applyAlignment="1">
      <alignment horizontal="center" vertical="center" wrapText="1" shrinkToFit="1"/>
    </xf>
    <xf numFmtId="2" fontId="67" fillId="169" borderId="16" xfId="0" applyNumberFormat="1" applyFont="1" applyFill="1" applyBorder="1" applyAlignment="1">
      <alignment horizontal="center" vertical="center" wrapText="1" shrinkToFit="1"/>
    </xf>
    <xf numFmtId="2" fontId="67" fillId="169" borderId="5" xfId="0" applyNumberFormat="1" applyFont="1" applyFill="1" applyBorder="1" applyAlignment="1">
      <alignment horizontal="center" vertical="center" wrapText="1" shrinkToFit="1"/>
    </xf>
    <xf numFmtId="0" fontId="67" fillId="164" borderId="16" xfId="0" applyFont="1" applyFill="1" applyBorder="1" applyAlignment="1">
      <alignment horizontal="center" vertical="center" wrapText="1" shrinkToFit="1"/>
    </xf>
    <xf numFmtId="2" fontId="67" fillId="164" borderId="1" xfId="0" applyNumberFormat="1" applyFont="1" applyFill="1" applyBorder="1" applyAlignment="1">
      <alignment horizontal="center" vertical="center" wrapText="1" shrinkToFit="1"/>
    </xf>
    <xf numFmtId="2" fontId="67" fillId="164" borderId="16" xfId="0" applyNumberFormat="1" applyFont="1" applyFill="1" applyBorder="1" applyAlignment="1">
      <alignment horizontal="center" vertical="center" wrapText="1" shrinkToFit="1"/>
    </xf>
    <xf numFmtId="2" fontId="67" fillId="164" borderId="5" xfId="0" applyNumberFormat="1" applyFont="1" applyFill="1" applyBorder="1" applyAlignment="1">
      <alignment horizontal="center" vertical="center" wrapText="1" shrinkToFit="1"/>
    </xf>
    <xf numFmtId="0" fontId="67" fillId="151" borderId="1" xfId="0" applyFont="1" applyFill="1" applyBorder="1" applyAlignment="1">
      <alignment horizontal="center" vertical="center" wrapText="1" shrinkToFit="1"/>
    </xf>
    <xf numFmtId="0" fontId="67" fillId="151" borderId="16" xfId="0" applyFont="1" applyFill="1" applyBorder="1" applyAlignment="1">
      <alignment horizontal="center" vertical="center" wrapText="1" shrinkToFit="1"/>
    </xf>
    <xf numFmtId="0" fontId="67" fillId="170" borderId="17" xfId="0" applyFont="1" applyFill="1" applyBorder="1" applyAlignment="1">
      <alignment horizontal="center" vertical="center" wrapText="1" shrinkToFit="1"/>
    </xf>
    <xf numFmtId="0" fontId="67" fillId="174" borderId="17" xfId="0" applyFont="1" applyFill="1" applyBorder="1" applyAlignment="1">
      <alignment horizontal="center" vertical="center" wrapText="1" shrinkToFit="1"/>
    </xf>
    <xf numFmtId="0" fontId="67" fillId="174" borderId="13" xfId="0" applyFont="1" applyFill="1" applyBorder="1" applyAlignment="1">
      <alignment horizontal="center" vertical="center" wrapText="1" shrinkToFit="1"/>
    </xf>
    <xf numFmtId="0" fontId="67" fillId="174" borderId="15" xfId="0" applyFont="1" applyFill="1" applyBorder="1" applyAlignment="1">
      <alignment horizontal="center" vertical="center" wrapText="1" shrinkToFit="1"/>
    </xf>
    <xf numFmtId="2" fontId="72" fillId="24" borderId="0" xfId="0" applyNumberFormat="1" applyFont="1" applyFill="1" applyAlignment="1">
      <alignment horizontal="center" vertical="center" wrapText="1" shrinkToFit="1"/>
    </xf>
    <xf numFmtId="2" fontId="72" fillId="24" borderId="15" xfId="0" applyNumberFormat="1" applyFont="1" applyFill="1" applyBorder="1" applyAlignment="1">
      <alignment horizontal="center" vertical="center" wrapText="1" shrinkToFit="1"/>
    </xf>
    <xf numFmtId="2" fontId="67" fillId="101" borderId="4" xfId="0" applyNumberFormat="1" applyFont="1" applyFill="1" applyBorder="1" applyAlignment="1" applyProtection="1">
      <alignment horizontal="center" vertical="center" wrapText="1" shrinkToFit="1"/>
      <protection locked="0"/>
    </xf>
    <xf numFmtId="49" fontId="72" fillId="24" borderId="3" xfId="0" applyNumberFormat="1" applyFont="1" applyFill="1" applyBorder="1" applyAlignment="1">
      <alignment horizontal="center" vertical="center" wrapText="1"/>
    </xf>
    <xf numFmtId="49" fontId="72" fillId="100" borderId="9" xfId="0" applyNumberFormat="1" applyFont="1" applyFill="1" applyBorder="1" applyAlignment="1">
      <alignment horizontal="center" vertical="center" wrapText="1"/>
    </xf>
    <xf numFmtId="49" fontId="72" fillId="124" borderId="12" xfId="0" applyNumberFormat="1" applyFont="1" applyFill="1" applyBorder="1" applyAlignment="1">
      <alignment horizontal="center" vertical="center" wrapText="1"/>
    </xf>
    <xf numFmtId="0" fontId="67" fillId="164" borderId="1" xfId="0" applyFont="1" applyFill="1" applyBorder="1" applyAlignment="1">
      <alignment horizontal="center" vertical="center" wrapText="1"/>
    </xf>
    <xf numFmtId="0" fontId="67" fillId="164" borderId="5" xfId="0" applyFont="1" applyFill="1" applyBorder="1" applyAlignment="1">
      <alignment horizontal="center" vertical="center" wrapText="1"/>
    </xf>
    <xf numFmtId="0" fontId="67" fillId="35" borderId="1" xfId="0" applyFont="1" applyFill="1" applyBorder="1" applyAlignment="1">
      <alignment horizontal="center" vertical="center" wrapText="1"/>
    </xf>
    <xf numFmtId="0" fontId="67" fillId="35" borderId="5" xfId="0" applyFont="1" applyFill="1" applyBorder="1" applyAlignment="1">
      <alignment horizontal="center" vertical="center" wrapText="1"/>
    </xf>
    <xf numFmtId="0" fontId="67" fillId="165" borderId="1" xfId="0" applyFont="1" applyFill="1" applyBorder="1" applyAlignment="1">
      <alignment horizontal="center" vertical="center" wrapText="1"/>
    </xf>
    <xf numFmtId="0" fontId="67" fillId="165" borderId="16" xfId="0" applyFont="1" applyFill="1" applyBorder="1" applyAlignment="1">
      <alignment horizontal="center" vertical="center" wrapText="1"/>
    </xf>
    <xf numFmtId="0" fontId="67" fillId="165" borderId="5" xfId="0" applyFont="1" applyFill="1" applyBorder="1" applyAlignment="1">
      <alignment horizontal="center" vertical="center" wrapText="1"/>
    </xf>
    <xf numFmtId="0" fontId="67" fillId="35" borderId="16" xfId="0" applyFont="1" applyFill="1" applyBorder="1" applyAlignment="1">
      <alignment horizontal="center" vertical="center" wrapText="1"/>
    </xf>
    <xf numFmtId="49" fontId="72" fillId="124" borderId="0" xfId="0" applyNumberFormat="1" applyFont="1" applyFill="1" applyAlignment="1">
      <alignment horizontal="center" vertical="center" wrapText="1"/>
    </xf>
    <xf numFmtId="0" fontId="67" fillId="169" borderId="1" xfId="0" applyFont="1" applyFill="1" applyBorder="1" applyAlignment="1">
      <alignment horizontal="center" vertical="center" wrapText="1"/>
    </xf>
    <xf numFmtId="0" fontId="67" fillId="169" borderId="5" xfId="0" applyFont="1" applyFill="1" applyBorder="1" applyAlignment="1">
      <alignment horizontal="center" vertical="center" wrapText="1"/>
    </xf>
    <xf numFmtId="0" fontId="67" fillId="169" borderId="16" xfId="0" applyFont="1" applyFill="1" applyBorder="1" applyAlignment="1">
      <alignment horizontal="center" vertical="center" wrapText="1"/>
    </xf>
    <xf numFmtId="0" fontId="67" fillId="164" borderId="16" xfId="0" applyFont="1" applyFill="1" applyBorder="1" applyAlignment="1">
      <alignment horizontal="center" vertical="center" wrapText="1"/>
    </xf>
    <xf numFmtId="0" fontId="67" fillId="151" borderId="1" xfId="0" applyFont="1" applyFill="1" applyBorder="1" applyAlignment="1">
      <alignment horizontal="center" vertical="center" wrapText="1"/>
    </xf>
    <xf numFmtId="0" fontId="67" fillId="151" borderId="5" xfId="0" applyFont="1" applyFill="1" applyBorder="1" applyAlignment="1">
      <alignment horizontal="center" vertical="center" wrapText="1"/>
    </xf>
    <xf numFmtId="0" fontId="67" fillId="170" borderId="1" xfId="0" applyFont="1" applyFill="1" applyBorder="1" applyAlignment="1">
      <alignment horizontal="center" vertical="center" wrapText="1"/>
    </xf>
    <xf numFmtId="0" fontId="67" fillId="170" borderId="16" xfId="0" applyFont="1" applyFill="1" applyBorder="1" applyAlignment="1">
      <alignment horizontal="center" vertical="center" wrapText="1"/>
    </xf>
    <xf numFmtId="0" fontId="67" fillId="170" borderId="5" xfId="0" applyFont="1" applyFill="1" applyBorder="1" applyAlignment="1">
      <alignment horizontal="center" vertical="center" wrapText="1"/>
    </xf>
    <xf numFmtId="0" fontId="67" fillId="174" borderId="1" xfId="0" applyFont="1" applyFill="1" applyBorder="1" applyAlignment="1">
      <alignment horizontal="center" vertical="center" wrapText="1"/>
    </xf>
    <xf numFmtId="0" fontId="67" fillId="174" borderId="16" xfId="0" applyFont="1" applyFill="1" applyBorder="1" applyAlignment="1">
      <alignment horizontal="center" vertical="center" wrapText="1"/>
    </xf>
    <xf numFmtId="0" fontId="67" fillId="174" borderId="5" xfId="0" applyFont="1" applyFill="1" applyBorder="1" applyAlignment="1">
      <alignment horizontal="center" vertical="center" wrapText="1"/>
    </xf>
    <xf numFmtId="0" fontId="67" fillId="174" borderId="13" xfId="0" applyFont="1" applyFill="1" applyBorder="1" applyAlignment="1">
      <alignment horizontal="center" vertical="center" wrapText="1"/>
    </xf>
    <xf numFmtId="0" fontId="67" fillId="174" borderId="15" xfId="0" applyFont="1" applyFill="1" applyBorder="1" applyAlignment="1">
      <alignment horizontal="center" vertical="center" wrapText="1"/>
    </xf>
    <xf numFmtId="0" fontId="72" fillId="24" borderId="0" xfId="0" applyFont="1" applyFill="1" applyAlignment="1" applyProtection="1">
      <alignment horizontal="center" vertical="center" wrapText="1"/>
      <protection locked="0"/>
    </xf>
    <xf numFmtId="49" fontId="72" fillId="24" borderId="0" xfId="0" applyNumberFormat="1" applyFont="1" applyFill="1" applyAlignment="1" applyProtection="1">
      <alignment horizontal="center" vertical="center" wrapText="1"/>
      <protection locked="0"/>
    </xf>
    <xf numFmtId="0" fontId="72" fillId="24" borderId="15" xfId="0" applyFont="1" applyFill="1" applyBorder="1" applyAlignment="1" applyProtection="1">
      <alignment horizontal="center" vertical="center" wrapText="1"/>
      <protection locked="0"/>
    </xf>
    <xf numFmtId="0" fontId="67" fillId="0" borderId="9" xfId="0" applyFont="1" applyBorder="1" applyAlignment="1">
      <alignment horizontal="center" vertical="center"/>
    </xf>
    <xf numFmtId="0" fontId="67" fillId="0" borderId="10" xfId="0" applyFont="1" applyBorder="1" applyAlignment="1">
      <alignment horizontal="center" vertical="center"/>
    </xf>
    <xf numFmtId="0" fontId="67" fillId="164" borderId="4" xfId="0" applyFont="1" applyFill="1" applyBorder="1" applyAlignment="1">
      <alignment horizontal="center" vertical="center" wrapText="1"/>
    </xf>
    <xf numFmtId="0" fontId="67" fillId="165" borderId="4" xfId="0" applyFont="1" applyFill="1" applyBorder="1" applyAlignment="1">
      <alignment horizontal="center" vertical="center" wrapText="1"/>
    </xf>
    <xf numFmtId="0" fontId="72" fillId="101" borderId="7" xfId="0" applyFont="1" applyFill="1" applyBorder="1" applyAlignment="1" applyProtection="1">
      <alignment horizontal="center" vertical="center" wrapText="1"/>
      <protection locked="0"/>
    </xf>
    <xf numFmtId="0" fontId="72" fillId="101" borderId="9" xfId="0" applyFont="1" applyFill="1" applyBorder="1" applyAlignment="1" applyProtection="1">
      <alignment horizontal="center" vertical="center" wrapText="1"/>
      <protection locked="0"/>
    </xf>
    <xf numFmtId="0" fontId="72" fillId="101" borderId="10" xfId="0" applyFont="1" applyFill="1" applyBorder="1" applyAlignment="1" applyProtection="1">
      <alignment horizontal="center" vertical="center" wrapText="1"/>
      <protection locked="0"/>
    </xf>
    <xf numFmtId="0" fontId="67" fillId="174" borderId="21" xfId="0" applyFont="1" applyFill="1" applyBorder="1" applyAlignment="1">
      <alignment horizontal="center" vertical="center" wrapText="1"/>
    </xf>
    <xf numFmtId="0" fontId="67" fillId="174" borderId="22" xfId="0" applyFont="1" applyFill="1" applyBorder="1" applyAlignment="1">
      <alignment horizontal="center" vertical="center" wrapText="1"/>
    </xf>
    <xf numFmtId="0" fontId="67" fillId="174" borderId="23" xfId="0" applyFont="1" applyFill="1" applyBorder="1" applyAlignment="1">
      <alignment horizontal="center" vertical="center" wrapText="1"/>
    </xf>
    <xf numFmtId="0" fontId="67" fillId="169" borderId="4" xfId="0" applyFont="1" applyFill="1" applyBorder="1" applyAlignment="1">
      <alignment horizontal="center" vertical="center" wrapText="1"/>
    </xf>
    <xf numFmtId="0" fontId="67" fillId="101" borderId="4" xfId="0" applyFont="1" applyFill="1" applyBorder="1" applyAlignment="1" applyProtection="1">
      <alignment horizontal="center" vertical="center" wrapText="1"/>
      <protection locked="0"/>
    </xf>
    <xf numFmtId="0" fontId="97" fillId="5" borderId="1" xfId="3" applyFont="1" applyFill="1" applyBorder="1" applyAlignment="1">
      <alignment horizontal="center" vertical="center" wrapText="1"/>
    </xf>
    <xf numFmtId="0" fontId="97" fillId="5" borderId="16" xfId="3" applyFont="1" applyFill="1" applyBorder="1" applyAlignment="1">
      <alignment horizontal="center" vertical="center" wrapText="1"/>
    </xf>
    <xf numFmtId="0" fontId="97" fillId="5" borderId="5" xfId="3" applyFont="1" applyFill="1" applyBorder="1" applyAlignment="1">
      <alignment horizontal="center" vertical="center" wrapText="1"/>
    </xf>
    <xf numFmtId="0" fontId="67" fillId="174" borderId="4" xfId="0" applyFont="1" applyFill="1" applyBorder="1" applyAlignment="1">
      <alignment horizontal="center" vertical="center" wrapText="1"/>
    </xf>
  </cellXfs>
  <cellStyles count="11">
    <cellStyle name="Hyperlink" xfId="1"/>
    <cellStyle name="Normal" xfId="2"/>
    <cellStyle name="Гиперссылка" xfId="3" builtinId="8"/>
    <cellStyle name="Обычный" xfId="0" builtinId="0"/>
    <cellStyle name="Обычный 2" xfId="4"/>
    <cellStyle name="Обычный 2 2" xfId="5"/>
    <cellStyle name="Обычный 3" xfId="6"/>
    <cellStyle name="Обычный 4" xfId="7"/>
    <cellStyle name="Обычный 6" xfId="8"/>
    <cellStyle name="Процентный" xfId="10" builtinId="5"/>
    <cellStyle name="Финансовый" xfId="9" builtinId="3"/>
  </cellStyles>
  <dxfs count="1779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396240</xdr:colOff>
      <xdr:row>36</xdr:row>
      <xdr:rowOff>0</xdr:rowOff>
    </xdr:from>
    <xdr:to>
      <xdr:col>11</xdr:col>
      <xdr:colOff>1546860</xdr:colOff>
      <xdr:row>41</xdr:row>
      <xdr:rowOff>106680</xdr:rowOff>
    </xdr:to>
    <xdr:pic>
      <xdr:nvPicPr>
        <xdr:cNvPr id="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246620" y="8420100"/>
          <a:ext cx="2301240" cy="1097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1303020</xdr:colOff>
      <xdr:row>1</xdr:row>
      <xdr:rowOff>55244</xdr:rowOff>
    </xdr:from>
    <xdr:to>
      <xdr:col>15</xdr:col>
      <xdr:colOff>419100</xdr:colOff>
      <xdr:row>10</xdr:row>
      <xdr:rowOff>100965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9075420" y="255270"/>
          <a:ext cx="3221355" cy="1845945"/>
        </a:xfrm>
        <a:prstGeom prst="rect">
          <a:avLst/>
        </a:prstGeom>
        <a:noFill/>
        <a:ln>
          <a:noFill/>
          <a:bevel/>
        </a:ln>
      </xdr:spPr>
    </xdr:pic>
    <xdr:clientData/>
  </xdr:twoCellAnchor>
  <xdr:twoCellAnchor editAs="oneCell">
    <xdr:from>
      <xdr:col>0</xdr:col>
      <xdr:colOff>228600</xdr:colOff>
      <xdr:row>1</xdr:row>
      <xdr:rowOff>121920</xdr:rowOff>
    </xdr:from>
    <xdr:to>
      <xdr:col>2</xdr:col>
      <xdr:colOff>624840</xdr:colOff>
      <xdr:row>9</xdr:row>
      <xdr:rowOff>114300</xdr:rowOff>
    </xdr:to>
    <xdr:pic>
      <xdr:nvPicPr>
        <xdr:cNvPr id="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228600" y="320040"/>
          <a:ext cx="2179320" cy="1577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76200</xdr:colOff>
      <xdr:row>3</xdr:row>
      <xdr:rowOff>76200</xdr:rowOff>
    </xdr:from>
    <xdr:to>
      <xdr:col>6</xdr:col>
      <xdr:colOff>350520</xdr:colOff>
      <xdr:row>9</xdr:row>
      <xdr:rowOff>114300</xdr:rowOff>
    </xdr:to>
    <xdr:pic>
      <xdr:nvPicPr>
        <xdr:cNvPr id="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429000" y="670560"/>
          <a:ext cx="1775460" cy="1226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236220</xdr:colOff>
      <xdr:row>1</xdr:row>
      <xdr:rowOff>45720</xdr:rowOff>
    </xdr:from>
    <xdr:to>
      <xdr:col>11</xdr:col>
      <xdr:colOff>1264920</xdr:colOff>
      <xdr:row>9</xdr:row>
      <xdr:rowOff>0</xdr:rowOff>
    </xdr:to>
    <xdr:pic>
      <xdr:nvPicPr>
        <xdr:cNvPr id="8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7665720" y="243840"/>
          <a:ext cx="1600200" cy="1539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487680</xdr:colOff>
      <xdr:row>33</xdr:row>
      <xdr:rowOff>76200</xdr:rowOff>
    </xdr:from>
    <xdr:to>
      <xdr:col>8</xdr:col>
      <xdr:colOff>335280</xdr:colOff>
      <xdr:row>42</xdr:row>
      <xdr:rowOff>38100</xdr:rowOff>
    </xdr:to>
    <xdr:pic>
      <xdr:nvPicPr>
        <xdr:cNvPr id="9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5341620" y="7901940"/>
          <a:ext cx="1234440" cy="1744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89535</xdr:colOff>
      <xdr:row>36</xdr:row>
      <xdr:rowOff>17145</xdr:rowOff>
    </xdr:from>
    <xdr:to>
      <xdr:col>2</xdr:col>
      <xdr:colOff>617220</xdr:colOff>
      <xdr:row>42</xdr:row>
      <xdr:rowOff>9525</xdr:rowOff>
    </xdr:to>
    <xdr:pic>
      <xdr:nvPicPr>
        <xdr:cNvPr id="1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89535" y="8951595"/>
          <a:ext cx="2261235" cy="1192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280035</xdr:colOff>
      <xdr:row>35</xdr:row>
      <xdr:rowOff>171450</xdr:rowOff>
    </xdr:from>
    <xdr:to>
      <xdr:col>4</xdr:col>
      <xdr:colOff>742950</xdr:colOff>
      <xdr:row>40</xdr:row>
      <xdr:rowOff>180975</xdr:rowOff>
    </xdr:to>
    <xdr:pic>
      <xdr:nvPicPr>
        <xdr:cNvPr id="1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747010" y="8905875"/>
          <a:ext cx="1253490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373380</xdr:colOff>
      <xdr:row>33</xdr:row>
      <xdr:rowOff>106680</xdr:rowOff>
    </xdr:from>
    <xdr:to>
      <xdr:col>14</xdr:col>
      <xdr:colOff>487680</xdr:colOff>
      <xdr:row>41</xdr:row>
      <xdr:rowOff>106680</xdr:rowOff>
    </xdr:to>
    <xdr:pic>
      <xdr:nvPicPr>
        <xdr:cNvPr id="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10081260" y="7932420"/>
          <a:ext cx="1638300" cy="1584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769620</xdr:colOff>
      <xdr:row>32</xdr:row>
      <xdr:rowOff>68580</xdr:rowOff>
    </xdr:from>
    <xdr:to>
      <xdr:col>15</xdr:col>
      <xdr:colOff>30480</xdr:colOff>
      <xdr:row>36</xdr:row>
      <xdr:rowOff>114300</xdr:rowOff>
    </xdr:to>
    <xdr:pic>
      <xdr:nvPicPr>
        <xdr:cNvPr id="13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11140440" y="7696200"/>
          <a:ext cx="111252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891540</xdr:colOff>
      <xdr:row>36</xdr:row>
      <xdr:rowOff>190500</xdr:rowOff>
    </xdr:from>
    <xdr:to>
      <xdr:col>15</xdr:col>
      <xdr:colOff>228600</xdr:colOff>
      <xdr:row>41</xdr:row>
      <xdr:rowOff>106680</xdr:rowOff>
    </xdr:to>
    <xdr:pic>
      <xdr:nvPicPr>
        <xdr:cNvPr id="1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11231880" y="8610600"/>
          <a:ext cx="1219200" cy="9067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259076</xdr:colOff>
      <xdr:row>2</xdr:row>
      <xdr:rowOff>152400</xdr:rowOff>
    </xdr:from>
    <xdr:to>
      <xdr:col>10</xdr:col>
      <xdr:colOff>83820</xdr:colOff>
      <xdr:row>9</xdr:row>
      <xdr:rowOff>68580</xdr:rowOff>
    </xdr:to>
    <xdr:pic>
      <xdr:nvPicPr>
        <xdr:cNvPr id="15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5844540" y="548640"/>
          <a:ext cx="1668780" cy="1303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861060</xdr:colOff>
      <xdr:row>6</xdr:row>
      <xdr:rowOff>99060</xdr:rowOff>
    </xdr:from>
    <xdr:to>
      <xdr:col>3</xdr:col>
      <xdr:colOff>601980</xdr:colOff>
      <xdr:row>9</xdr:row>
      <xdr:rowOff>114300</xdr:rowOff>
    </xdr:to>
    <xdr:pic>
      <xdr:nvPicPr>
        <xdr:cNvPr id="16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2537460" y="1287780"/>
          <a:ext cx="60198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365760</xdr:colOff>
      <xdr:row>6</xdr:row>
      <xdr:rowOff>137160</xdr:rowOff>
    </xdr:from>
    <xdr:to>
      <xdr:col>10</xdr:col>
      <xdr:colOff>381000</xdr:colOff>
      <xdr:row>9</xdr:row>
      <xdr:rowOff>152400</xdr:rowOff>
    </xdr:to>
    <xdr:pic>
      <xdr:nvPicPr>
        <xdr:cNvPr id="17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7216140" y="1325880"/>
          <a:ext cx="59436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335280</xdr:colOff>
      <xdr:row>7</xdr:row>
      <xdr:rowOff>7620</xdr:rowOff>
    </xdr:from>
    <xdr:to>
      <xdr:col>7</xdr:col>
      <xdr:colOff>76200</xdr:colOff>
      <xdr:row>9</xdr:row>
      <xdr:rowOff>76200</xdr:rowOff>
    </xdr:to>
    <xdr:pic>
      <xdr:nvPicPr>
        <xdr:cNvPr id="1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5189220" y="1394460"/>
          <a:ext cx="472440" cy="464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944880</xdr:colOff>
      <xdr:row>7</xdr:row>
      <xdr:rowOff>15240</xdr:rowOff>
    </xdr:from>
    <xdr:to>
      <xdr:col>15</xdr:col>
      <xdr:colOff>548640</xdr:colOff>
      <xdr:row>10</xdr:row>
      <xdr:rowOff>38100</xdr:rowOff>
    </xdr:to>
    <xdr:pic>
      <xdr:nvPicPr>
        <xdr:cNvPr id="1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12176760" y="1402080"/>
          <a:ext cx="594360" cy="617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876300</xdr:colOff>
      <xdr:row>7</xdr:row>
      <xdr:rowOff>83820</xdr:rowOff>
    </xdr:from>
    <xdr:to>
      <xdr:col>11</xdr:col>
      <xdr:colOff>1356360</xdr:colOff>
      <xdr:row>9</xdr:row>
      <xdr:rowOff>152400</xdr:rowOff>
    </xdr:to>
    <xdr:pic>
      <xdr:nvPicPr>
        <xdr:cNvPr id="20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8877300" y="1470660"/>
          <a:ext cx="480060" cy="464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78105</xdr:colOff>
      <xdr:row>39</xdr:row>
      <xdr:rowOff>26670</xdr:rowOff>
    </xdr:from>
    <xdr:to>
      <xdr:col>5</xdr:col>
      <xdr:colOff>541019</xdr:colOff>
      <xdr:row>41</xdr:row>
      <xdr:rowOff>125730</xdr:rowOff>
    </xdr:to>
    <xdr:pic>
      <xdr:nvPicPr>
        <xdr:cNvPr id="21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4088130" y="9561195"/>
          <a:ext cx="462915" cy="499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594360</xdr:colOff>
      <xdr:row>39</xdr:row>
      <xdr:rowOff>30480</xdr:rowOff>
    </xdr:from>
    <xdr:to>
      <xdr:col>6</xdr:col>
      <xdr:colOff>335280</xdr:colOff>
      <xdr:row>41</xdr:row>
      <xdr:rowOff>121920</xdr:rowOff>
    </xdr:to>
    <xdr:pic>
      <xdr:nvPicPr>
        <xdr:cNvPr id="22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4724399" y="9044940"/>
          <a:ext cx="464820" cy="487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276224</xdr:colOff>
      <xdr:row>38</xdr:row>
      <xdr:rowOff>28575</xdr:rowOff>
    </xdr:from>
    <xdr:to>
      <xdr:col>9</xdr:col>
      <xdr:colOff>352424</xdr:colOff>
      <xdr:row>41</xdr:row>
      <xdr:rowOff>152400</xdr:rowOff>
    </xdr:to>
    <xdr:pic>
      <xdr:nvPicPr>
        <xdr:cNvPr id="23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6343650" y="10239375"/>
          <a:ext cx="66675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807720</xdr:colOff>
      <xdr:row>39</xdr:row>
      <xdr:rowOff>53340</xdr:rowOff>
    </xdr:from>
    <xdr:to>
      <xdr:col>11</xdr:col>
      <xdr:colOff>1287780</xdr:colOff>
      <xdr:row>41</xdr:row>
      <xdr:rowOff>121920</xdr:rowOff>
    </xdr:to>
    <xdr:pic>
      <xdr:nvPicPr>
        <xdr:cNvPr id="24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8808720" y="9067800"/>
          <a:ext cx="480060" cy="4648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211@mineco04.ru" TargetMode="External"/><Relationship Id="rId13" Type="http://schemas.openxmlformats.org/officeDocument/2006/relationships/hyperlink" Target="mailto:gospro@mineco04.ru" TargetMode="External"/><Relationship Id="rId3" Type="http://schemas.openxmlformats.org/officeDocument/2006/relationships/hyperlink" Target="mailto:beleeva@mt04.ru" TargetMode="External"/><Relationship Id="rId7" Type="http://schemas.openxmlformats.org/officeDocument/2006/relationships/hyperlink" Target="http://tev@mfmail.ru" TargetMode="External"/><Relationship Id="rId12" Type="http://schemas.openxmlformats.org/officeDocument/2006/relationships/hyperlink" Target="http://nv_mtra@mail.ru" TargetMode="External"/><Relationship Id="rId17" Type="http://schemas.openxmlformats.org/officeDocument/2006/relationships/hyperlink" Target="https://yadi.sk/i/fT1bK2_I3URVD3" TargetMode="External"/><Relationship Id="rId2" Type="http://schemas.openxmlformats.org/officeDocument/2006/relationships/hyperlink" Target="mailto:invest@mineco04.ru" TargetMode="External"/><Relationship Id="rId16" Type="http://schemas.openxmlformats.org/officeDocument/2006/relationships/hyperlink" Target="http://kynova@mt04.ru" TargetMode="External"/><Relationship Id="rId1" Type="http://schemas.openxmlformats.org/officeDocument/2006/relationships/hyperlink" Target="http://okr1@mineco04.ru" TargetMode="External"/><Relationship Id="rId6" Type="http://schemas.openxmlformats.org/officeDocument/2006/relationships/hyperlink" Target="mailto:kameneva@mon-ra.ru" TargetMode="External"/><Relationship Id="rId11" Type="http://schemas.openxmlformats.org/officeDocument/2006/relationships/hyperlink" Target="mailto:kyygazova@mt04.ru" TargetMode="External"/><Relationship Id="rId5" Type="http://schemas.openxmlformats.org/officeDocument/2006/relationships/hyperlink" Target="mailto:doshkol@mon-ra.ru" TargetMode="External"/><Relationship Id="rId15" Type="http://schemas.openxmlformats.org/officeDocument/2006/relationships/hyperlink" Target="http://transport@minregion-ra.ru" TargetMode="External"/><Relationship Id="rId10" Type="http://schemas.openxmlformats.org/officeDocument/2006/relationships/hyperlink" Target="mailto:fedorovskya.mcx@yandex.ru" TargetMode="External"/><Relationship Id="rId4" Type="http://schemas.openxmlformats.org/officeDocument/2006/relationships/hyperlink" Target="mailto:gilpolitika.minregion@mail.ru" TargetMode="External"/><Relationship Id="rId9" Type="http://schemas.openxmlformats.org/officeDocument/2006/relationships/hyperlink" Target="mailto:fedorovskya.mcx@yandex.ru" TargetMode="External"/><Relationship Id="rId14" Type="http://schemas.openxmlformats.org/officeDocument/2006/relationships/hyperlink" Target="mailto:gospro@mineco04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6"/>
  </sheetPr>
  <dimension ref="A1:U56"/>
  <sheetViews>
    <sheetView showGridLines="0" zoomScale="90" workbookViewId="0">
      <selection activeCell="L23" sqref="L23"/>
    </sheetView>
  </sheetViews>
  <sheetFormatPr defaultColWidth="14.42578125" defaultRowHeight="15.75" customHeight="1"/>
  <cols>
    <col min="1" max="2" width="13" bestFit="1" customWidth="1"/>
    <col min="3" max="3" width="11" bestFit="1" customWidth="1"/>
    <col min="4" max="4" width="11.85546875" bestFit="1" customWidth="1"/>
    <col min="5" max="5" width="11.28515625" bestFit="1" customWidth="1"/>
    <col min="6" max="6" width="10.5703125" bestFit="1" customWidth="1"/>
    <col min="7" max="7" width="10.7109375" bestFit="1" customWidth="1"/>
    <col min="8" max="8" width="9.5703125" bestFit="1" customWidth="1"/>
    <col min="9" max="9" width="8.85546875" bestFit="1" customWidth="1"/>
    <col min="10" max="10" width="8.42578125" bestFit="1" customWidth="1"/>
    <col min="11" max="11" width="8.28515625" bestFit="1" customWidth="1"/>
    <col min="12" max="12" width="24.85546875" bestFit="1" customWidth="1"/>
    <col min="13" max="13" width="9.7109375" bestFit="1" customWidth="1"/>
    <col min="14" max="14" width="12.5703125" bestFit="1" customWidth="1"/>
  </cols>
  <sheetData>
    <row r="1" spans="1:15" ht="15.75" customHeight="1">
      <c r="A1" s="1280"/>
      <c r="B1" s="1281"/>
      <c r="C1" s="1"/>
      <c r="D1" s="2" t="s">
        <v>0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15.75" customHeight="1">
      <c r="A2" s="3"/>
      <c r="B2" s="1"/>
      <c r="C2" s="1"/>
      <c r="D2" s="1"/>
      <c r="E2" s="1"/>
      <c r="F2" s="4" t="s">
        <v>1</v>
      </c>
      <c r="G2" s="1"/>
      <c r="H2" s="1"/>
      <c r="I2" s="1"/>
      <c r="J2" s="1"/>
      <c r="K2" s="1"/>
      <c r="L2" s="1"/>
      <c r="M2" s="1"/>
      <c r="N2" s="1"/>
      <c r="O2" s="1"/>
    </row>
    <row r="3" spans="1:15" ht="15.75" customHeight="1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15.75" customHeight="1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5" ht="15.75" customHeight="1">
      <c r="A5" s="3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ht="15.75" customHeight="1">
      <c r="A6" s="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1:15" ht="15.75" customHeight="1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 ht="15.75" customHeight="1">
      <c r="A8" s="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11" spans="1:15" s="5" customFormat="1" ht="15.75" customHeight="1">
      <c r="A11" s="1282"/>
      <c r="B11" s="1282"/>
      <c r="C11" s="1282"/>
      <c r="D11" s="1283"/>
      <c r="E11" s="1283"/>
      <c r="F11" s="1283"/>
      <c r="G11" s="1283"/>
      <c r="H11" s="1284"/>
      <c r="I11" s="1284"/>
      <c r="J11" s="1284"/>
      <c r="K11" s="1285"/>
      <c r="L11" s="1285"/>
      <c r="M11" s="1285"/>
      <c r="N11" s="1282"/>
      <c r="O11" s="1282"/>
    </row>
    <row r="12" spans="1:15" ht="15.75" customHeight="1">
      <c r="A12" s="6"/>
      <c r="B12" s="1"/>
      <c r="C12" s="1"/>
      <c r="D12" s="1"/>
      <c r="E12" s="7"/>
      <c r="F12" s="1"/>
      <c r="G12" s="4"/>
      <c r="H12" s="1"/>
      <c r="I12" s="8"/>
      <c r="J12" s="9"/>
      <c r="K12" s="1"/>
      <c r="L12" s="10"/>
      <c r="M12" s="1"/>
      <c r="N12" s="10"/>
      <c r="O12" s="1"/>
    </row>
    <row r="13" spans="1:15" ht="15.75" customHeight="1">
      <c r="A13" s="6"/>
      <c r="B13" s="1"/>
      <c r="C13" s="1"/>
      <c r="D13" s="1"/>
      <c r="E13" s="7"/>
      <c r="F13" s="1"/>
      <c r="G13" s="1"/>
      <c r="H13" s="1"/>
      <c r="I13" s="6"/>
      <c r="J13" s="11"/>
      <c r="K13" s="1"/>
      <c r="L13" s="10"/>
      <c r="M13" s="1"/>
      <c r="N13" s="10"/>
      <c r="O13" s="1"/>
    </row>
    <row r="14" spans="1:15" ht="33.75" customHeight="1">
      <c r="A14" s="6"/>
      <c r="B14" s="1"/>
      <c r="C14" s="12" t="s">
        <v>2</v>
      </c>
      <c r="D14" s="1"/>
      <c r="E14" s="7"/>
      <c r="F14" s="13"/>
      <c r="G14" s="1"/>
      <c r="H14" s="14"/>
      <c r="I14" s="6"/>
      <c r="J14" s="15"/>
      <c r="K14" s="1"/>
      <c r="L14" s="16"/>
      <c r="M14" s="1"/>
      <c r="N14" s="1"/>
      <c r="O14" s="1"/>
    </row>
    <row r="15" spans="1:15" ht="15.75" customHeight="1">
      <c r="A15" s="6"/>
      <c r="B15" s="17"/>
      <c r="C15" s="1"/>
      <c r="D15" s="1"/>
      <c r="E15" s="7"/>
      <c r="F15" s="1"/>
      <c r="G15" s="18"/>
      <c r="H15" s="1"/>
      <c r="I15" s="6"/>
      <c r="J15" s="1"/>
      <c r="K15" s="1"/>
      <c r="L15" s="16"/>
      <c r="M15" s="1"/>
      <c r="N15" s="1"/>
      <c r="O15" s="1"/>
    </row>
    <row r="16" spans="1:15" ht="24" customHeight="1">
      <c r="A16" s="8"/>
      <c r="B16" s="19"/>
      <c r="C16" s="1"/>
      <c r="D16" s="1"/>
      <c r="E16" s="7"/>
      <c r="F16" s="1"/>
      <c r="G16" s="18"/>
      <c r="H16" s="1"/>
      <c r="I16" s="6"/>
      <c r="J16" s="1"/>
      <c r="K16" s="1"/>
      <c r="L16" s="16"/>
      <c r="M16" s="1"/>
      <c r="N16" s="1"/>
      <c r="O16" s="1"/>
    </row>
    <row r="17" spans="1:17" ht="15.75" customHeight="1">
      <c r="A17" s="6"/>
      <c r="B17" s="20"/>
      <c r="C17" s="1"/>
      <c r="D17" s="1"/>
      <c r="E17" s="7"/>
      <c r="F17" s="1"/>
      <c r="G17" s="1"/>
      <c r="H17" s="1"/>
      <c r="I17" s="14"/>
      <c r="J17" s="1"/>
      <c r="K17" s="1"/>
      <c r="L17" s="16"/>
      <c r="M17" s="1"/>
      <c r="N17" s="1"/>
      <c r="O17" s="1"/>
      <c r="P17" s="1"/>
      <c r="Q17" s="1"/>
    </row>
    <row r="18" spans="1:17" ht="24.75" customHeight="1">
      <c r="A18" s="6"/>
      <c r="B18" s="6"/>
      <c r="C18" s="1"/>
      <c r="D18" s="1"/>
      <c r="E18" s="7"/>
      <c r="F18" s="1"/>
      <c r="G18" s="18"/>
      <c r="H18" s="1"/>
      <c r="I18" s="14"/>
      <c r="J18" s="1"/>
      <c r="K18" s="1"/>
      <c r="L18" s="16"/>
      <c r="M18" s="1"/>
      <c r="N18" s="1"/>
      <c r="O18" s="1"/>
      <c r="P18" s="1"/>
      <c r="Q18" s="1"/>
    </row>
    <row r="19" spans="1:17" ht="46.5" customHeight="1">
      <c r="A19" s="21" t="s">
        <v>3</v>
      </c>
      <c r="B19" s="1"/>
      <c r="C19" s="1"/>
      <c r="D19" s="1"/>
      <c r="E19" s="7"/>
      <c r="F19" s="1"/>
      <c r="G19" s="18"/>
      <c r="H19" s="1"/>
      <c r="I19" s="7"/>
      <c r="J19" s="1"/>
      <c r="K19" s="1"/>
      <c r="L19" s="1"/>
      <c r="M19" s="1"/>
      <c r="N19" s="1"/>
      <c r="O19" s="1"/>
      <c r="P19" s="1"/>
      <c r="Q19" s="1"/>
    </row>
    <row r="20" spans="1:17" ht="15.75" customHeight="1">
      <c r="A20" s="6"/>
      <c r="B20" s="1"/>
      <c r="C20" s="1"/>
      <c r="D20" s="1"/>
      <c r="E20" s="7"/>
      <c r="F20" s="22"/>
      <c r="G20" s="18"/>
      <c r="H20" s="1"/>
      <c r="I20" s="7"/>
      <c r="J20" s="1"/>
      <c r="K20" s="1"/>
      <c r="L20" s="1"/>
      <c r="M20" s="1"/>
      <c r="N20" s="1"/>
      <c r="O20" s="1"/>
      <c r="P20" s="1"/>
      <c r="Q20" s="1"/>
    </row>
    <row r="21" spans="1:17" ht="15.75" customHeight="1">
      <c r="A21" s="6"/>
      <c r="B21" s="1"/>
      <c r="C21" s="1"/>
      <c r="D21" s="1"/>
      <c r="E21" s="1"/>
      <c r="F21" s="1"/>
      <c r="G21" s="1"/>
      <c r="H21" s="1"/>
      <c r="I21" s="7"/>
      <c r="J21" s="1"/>
      <c r="K21" s="1"/>
      <c r="L21" s="1"/>
      <c r="M21" s="1"/>
      <c r="N21" s="1"/>
      <c r="O21" s="1"/>
      <c r="P21" s="1"/>
      <c r="Q21" s="1"/>
    </row>
    <row r="22" spans="1:17" s="1" customFormat="1" ht="24" customHeight="1">
      <c r="A22" s="23"/>
      <c r="B22" s="19"/>
      <c r="E22" s="7"/>
      <c r="G22" s="18"/>
      <c r="I22" s="6"/>
      <c r="L22" s="16"/>
    </row>
    <row r="23" spans="1:17" ht="15.75" customHeight="1">
      <c r="A23" s="6"/>
      <c r="B23" s="14"/>
      <c r="C23" s="24"/>
      <c r="D23" s="1"/>
      <c r="E23" s="8"/>
      <c r="F23" s="1"/>
      <c r="G23" s="1"/>
      <c r="H23" s="1"/>
      <c r="I23" s="7"/>
      <c r="J23" s="1"/>
      <c r="K23" s="1"/>
      <c r="L23" s="1"/>
      <c r="M23" s="1"/>
      <c r="N23" s="1"/>
      <c r="O23" s="1"/>
      <c r="P23" s="1"/>
      <c r="Q23" s="1"/>
    </row>
    <row r="24" spans="1:17" ht="15" customHeight="1">
      <c r="A24" s="1"/>
      <c r="B24" s="1"/>
      <c r="C24" s="25"/>
      <c r="D24" s="1"/>
      <c r="E24" s="8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</row>
    <row r="25" spans="1:17" ht="15" customHeight="1">
      <c r="A25" s="14"/>
      <c r="B25" s="1"/>
      <c r="C25" s="1"/>
      <c r="D25" s="1"/>
      <c r="E25" s="1"/>
      <c r="F25" s="1"/>
      <c r="G25" s="1"/>
      <c r="H25" s="1"/>
      <c r="I25" s="26"/>
      <c r="J25" s="1"/>
      <c r="K25" s="1"/>
      <c r="L25" s="1"/>
      <c r="M25" s="1"/>
      <c r="N25" s="1"/>
      <c r="O25" s="1"/>
      <c r="P25" s="1"/>
      <c r="Q25" s="1"/>
    </row>
    <row r="26" spans="1:17" ht="30" customHeight="1">
      <c r="A26" s="1"/>
      <c r="B26" s="1"/>
      <c r="C26" s="27"/>
      <c r="D26" s="1"/>
      <c r="E26" s="28"/>
      <c r="F26" s="8"/>
      <c r="G26" s="1"/>
      <c r="H26" s="1"/>
      <c r="I26" s="8"/>
      <c r="J26" s="1"/>
      <c r="K26" s="1"/>
      <c r="L26" s="1"/>
      <c r="M26" s="1"/>
      <c r="N26" s="1"/>
      <c r="O26" s="1"/>
      <c r="P26" s="1"/>
      <c r="Q26" s="1"/>
    </row>
    <row r="27" spans="1:17" ht="6.75" customHeight="1">
      <c r="A27" s="1"/>
      <c r="B27" s="1"/>
      <c r="C27" s="29"/>
      <c r="D27" s="30"/>
      <c r="E27" s="1"/>
      <c r="F27" s="31"/>
      <c r="G27" s="1"/>
      <c r="H27" s="1"/>
      <c r="I27" s="8"/>
      <c r="J27" s="1"/>
      <c r="K27" s="1"/>
      <c r="L27" s="1"/>
      <c r="M27" s="1"/>
      <c r="N27" s="1"/>
      <c r="O27" s="1"/>
      <c r="P27" s="1"/>
      <c r="Q27" s="1"/>
    </row>
    <row r="28" spans="1:17" s="1" customFormat="1" ht="46.5" customHeight="1">
      <c r="A28" s="32"/>
      <c r="E28" s="7"/>
      <c r="G28" s="18"/>
      <c r="I28" s="7"/>
    </row>
    <row r="29" spans="1:17" ht="28.5" customHeight="1">
      <c r="A29" s="1"/>
      <c r="B29" s="33"/>
      <c r="C29" s="34"/>
      <c r="D29" s="1"/>
      <c r="E29" s="1"/>
      <c r="F29" s="8"/>
      <c r="G29" s="35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ht="69" customHeight="1">
      <c r="A30" s="1"/>
      <c r="B30" s="36"/>
      <c r="C30" s="1286"/>
      <c r="D30" s="1286"/>
      <c r="E30" s="1286"/>
      <c r="F30" s="1286"/>
      <c r="G30" s="1286"/>
      <c r="H30" s="1286"/>
      <c r="I30" s="1286"/>
      <c r="J30" s="1286"/>
      <c r="K30" s="1286"/>
      <c r="L30" s="1286"/>
      <c r="M30" s="1286"/>
      <c r="N30" s="1286"/>
      <c r="O30" s="1286"/>
      <c r="P30" s="1286"/>
      <c r="Q30" s="1"/>
    </row>
    <row r="31" spans="1:17" ht="42" customHeight="1">
      <c r="A31" s="1"/>
      <c r="B31" s="10"/>
      <c r="C31" s="1287"/>
      <c r="D31" s="1287"/>
      <c r="E31" s="1287"/>
      <c r="F31" s="1287"/>
      <c r="G31" s="1287"/>
      <c r="H31" s="1287"/>
      <c r="I31" s="1287"/>
      <c r="J31" s="1287"/>
      <c r="K31" s="1287"/>
      <c r="L31" s="1287"/>
      <c r="M31" s="1287"/>
      <c r="N31" s="1287"/>
      <c r="O31" s="1287"/>
      <c r="P31" s="1287"/>
      <c r="Q31" s="1"/>
    </row>
    <row r="32" spans="1:17" ht="20.25" customHeight="1">
      <c r="A32" s="37"/>
      <c r="B32" s="38"/>
      <c r="C32" s="39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21" ht="15.75" customHeight="1">
      <c r="A33" s="1"/>
      <c r="B33" s="38"/>
      <c r="C33" s="39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43" spans="1:21" s="5" customFormat="1" ht="15.75" customHeight="1">
      <c r="A43" s="1288" t="s">
        <v>4</v>
      </c>
      <c r="B43" s="1288"/>
      <c r="C43" s="1288"/>
      <c r="D43" s="1288" t="s">
        <v>4</v>
      </c>
      <c r="E43" s="1288"/>
      <c r="F43" s="1288"/>
      <c r="G43" s="1288" t="s">
        <v>5</v>
      </c>
      <c r="H43" s="1288"/>
      <c r="I43" s="1289" t="s">
        <v>6</v>
      </c>
      <c r="J43" s="1289"/>
      <c r="K43" s="1289"/>
      <c r="L43" s="1289"/>
      <c r="M43" s="40"/>
      <c r="N43" s="1282" t="s">
        <v>7</v>
      </c>
      <c r="O43" s="1282"/>
      <c r="P43" s="41"/>
    </row>
    <row r="44" spans="1:21" s="5" customFormat="1" ht="15.75" customHeight="1">
      <c r="A44" s="1290" t="s">
        <v>8</v>
      </c>
      <c r="B44" s="1290"/>
      <c r="C44" s="1290"/>
      <c r="D44" s="1291" t="s">
        <v>9</v>
      </c>
      <c r="E44" s="1291"/>
      <c r="F44" s="1291"/>
      <c r="G44" s="1285" t="s">
        <v>10</v>
      </c>
      <c r="H44" s="1285"/>
      <c r="J44" s="1292" t="s">
        <v>11</v>
      </c>
      <c r="K44" s="1292"/>
      <c r="L44" s="1292"/>
      <c r="M44" s="42" t="s">
        <v>12</v>
      </c>
      <c r="N44" s="1292" t="s">
        <v>13</v>
      </c>
      <c r="O44" s="1292"/>
    </row>
    <row r="45" spans="1:21" ht="15.75" customHeight="1">
      <c r="A45" s="8"/>
      <c r="B45" s="1"/>
      <c r="C45" s="1"/>
      <c r="D45" s="8"/>
      <c r="E45" s="1"/>
      <c r="F45" s="1"/>
      <c r="G45" s="4"/>
      <c r="H45" s="1"/>
      <c r="I45" s="1"/>
      <c r="J45" s="1"/>
      <c r="K45" s="1"/>
      <c r="L45" s="1"/>
      <c r="M45" s="42" t="s">
        <v>14</v>
      </c>
      <c r="N45" s="1293" t="s">
        <v>15</v>
      </c>
      <c r="O45" s="1293"/>
      <c r="P45" s="1293"/>
      <c r="Q45" s="1293"/>
      <c r="R45" s="1"/>
      <c r="S45" s="1"/>
      <c r="T45" s="1"/>
      <c r="U45" s="1"/>
    </row>
    <row r="46" spans="1:21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42" t="s">
        <v>16</v>
      </c>
      <c r="N46" s="1"/>
      <c r="O46" s="1294"/>
      <c r="P46" s="1294"/>
      <c r="Q46" s="1"/>
      <c r="R46" s="1"/>
      <c r="S46" s="1"/>
      <c r="T46" s="1"/>
      <c r="U46" s="1"/>
    </row>
    <row r="47" spans="1:21" ht="39" customHeight="1">
      <c r="A47" s="44" t="s">
        <v>17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6"/>
      <c r="N47" s="46"/>
      <c r="O47" s="47"/>
      <c r="P47" s="47"/>
      <c r="Q47" s="47"/>
      <c r="R47" s="47"/>
      <c r="S47" s="47"/>
      <c r="T47" s="47"/>
      <c r="U47" s="47"/>
    </row>
    <row r="48" spans="1:21" ht="15.75" customHeight="1">
      <c r="A48" s="48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50" spans="1:17" s="49" customFormat="1" ht="33" customHeight="1">
      <c r="A50" s="50" t="s">
        <v>18</v>
      </c>
    </row>
    <row r="51" spans="1:17" s="49" customFormat="1" ht="45.75" customHeight="1">
      <c r="A51" s="50" t="s">
        <v>19</v>
      </c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51"/>
      <c r="K52" s="1"/>
      <c r="L52" s="1"/>
      <c r="M52" s="1"/>
      <c r="N52" s="1"/>
      <c r="O52" s="1"/>
      <c r="P52" s="1"/>
      <c r="Q52" s="1"/>
    </row>
    <row r="53" spans="1:17" ht="54.75" customHeight="1">
      <c r="A53" s="52" t="s">
        <v>20</v>
      </c>
      <c r="B53" s="47"/>
      <c r="C53" s="47"/>
      <c r="D53" s="47"/>
      <c r="E53" s="47"/>
      <c r="F53" s="47"/>
      <c r="G53" s="47"/>
      <c r="H53" s="47"/>
      <c r="I53" s="47"/>
      <c r="J53" s="47"/>
      <c r="K53" s="1"/>
      <c r="L53" s="1"/>
      <c r="M53" s="1"/>
      <c r="N53" s="1"/>
      <c r="O53" s="1"/>
      <c r="P53" s="1"/>
      <c r="Q53" s="1"/>
    </row>
    <row r="54" spans="1:17" ht="15.75" customHeight="1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1"/>
      <c r="L54" s="1"/>
      <c r="M54" s="1"/>
      <c r="N54" s="1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33" customHeight="1">
      <c r="A56" s="53" t="s">
        <v>21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5"/>
      <c r="O56" s="1"/>
      <c r="P56" s="1"/>
      <c r="Q56" s="1"/>
    </row>
  </sheetData>
  <mergeCells count="20">
    <mergeCell ref="N45:Q45"/>
    <mergeCell ref="O46:P46"/>
    <mergeCell ref="A44:C44"/>
    <mergeCell ref="D44:F44"/>
    <mergeCell ref="G44:H44"/>
    <mergeCell ref="J44:L44"/>
    <mergeCell ref="N44:O44"/>
    <mergeCell ref="N11:O11"/>
    <mergeCell ref="C30:P30"/>
    <mergeCell ref="C31:P31"/>
    <mergeCell ref="A43:C43"/>
    <mergeCell ref="D43:F43"/>
    <mergeCell ref="G43:H43"/>
    <mergeCell ref="I43:L43"/>
    <mergeCell ref="N43:O43"/>
    <mergeCell ref="A1:B1"/>
    <mergeCell ref="A11:C11"/>
    <mergeCell ref="D11:G11"/>
    <mergeCell ref="H11:J11"/>
    <mergeCell ref="K11:M11"/>
  </mergeCells>
  <pageMargins left="0.7" right="0.7" top="0.75" bottom="0.75" header="0.3" footer="0.3"/>
  <pageSetup paperSize="9" firstPageNumber="2147483648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2:EV117"/>
  <sheetViews>
    <sheetView zoomScale="70" workbookViewId="0">
      <pane xSplit="1" topLeftCell="B1" activePane="topRight" state="frozen"/>
      <selection pane="topRight"/>
    </sheetView>
  </sheetViews>
  <sheetFormatPr defaultRowHeight="12.75"/>
  <cols>
    <col min="1" max="1" width="40.85546875" bestFit="1" customWidth="1"/>
    <col min="2" max="2" width="14.7109375" bestFit="1" customWidth="1"/>
    <col min="3" max="3" width="13.5703125" bestFit="1" customWidth="1"/>
    <col min="4" max="4" width="13.5703125" style="1" customWidth="1"/>
    <col min="5" max="5" width="12.28515625" bestFit="1" customWidth="1"/>
    <col min="6" max="6" width="15.140625" customWidth="1"/>
    <col min="7" max="7" width="11.7109375" bestFit="1" customWidth="1"/>
    <col min="8" max="8" width="12.5703125" customWidth="1"/>
    <col min="9" max="9" width="15" customWidth="1"/>
    <col min="10" max="10" width="12.28515625" bestFit="1" customWidth="1"/>
    <col min="11" max="13" width="12.28515625" style="1" customWidth="1"/>
    <col min="14" max="14" width="14.7109375" bestFit="1" customWidth="1"/>
    <col min="15" max="16" width="16.28515625" bestFit="1" customWidth="1"/>
    <col min="17" max="18" width="12.7109375" bestFit="1" customWidth="1"/>
    <col min="19" max="19" width="12.5703125" bestFit="1" customWidth="1"/>
    <col min="20" max="20" width="26.140625" bestFit="1" customWidth="1"/>
    <col min="21" max="21" width="28.42578125" bestFit="1" customWidth="1"/>
    <col min="22" max="22" width="23.28515625" bestFit="1" customWidth="1"/>
    <col min="23" max="23" width="17.7109375" bestFit="1" customWidth="1"/>
    <col min="24" max="24" width="17.140625" bestFit="1" customWidth="1"/>
    <col min="25" max="25" width="16" bestFit="1" customWidth="1"/>
    <col min="26" max="28" width="16" style="1" customWidth="1"/>
    <col min="29" max="29" width="11.28515625" bestFit="1" customWidth="1"/>
    <col min="30" max="30" width="13.28515625" bestFit="1" customWidth="1"/>
    <col min="31" max="31" width="10.28515625" bestFit="1" customWidth="1"/>
    <col min="32" max="32" width="10.42578125" bestFit="1" customWidth="1"/>
    <col min="33" max="33" width="12.5703125" bestFit="1" customWidth="1"/>
    <col min="34" max="34" width="10" bestFit="1" customWidth="1"/>
    <col min="35" max="35" width="11.5703125" bestFit="1" customWidth="1"/>
    <col min="36" max="36" width="11.85546875" bestFit="1" customWidth="1"/>
    <col min="37" max="37" width="9.28515625" bestFit="1" customWidth="1"/>
    <col min="38" max="38" width="9.5703125" bestFit="1" customWidth="1"/>
    <col min="39" max="39" width="12.7109375" bestFit="1" customWidth="1"/>
    <col min="40" max="40" width="12.85546875" bestFit="1" customWidth="1"/>
    <col min="41" max="41" width="10.5703125" bestFit="1" customWidth="1"/>
    <col min="42" max="42" width="12.7109375" bestFit="1" customWidth="1"/>
    <col min="43" max="43" width="10.7109375" bestFit="1" customWidth="1"/>
    <col min="44" max="58" width="10.7109375" style="1" customWidth="1"/>
    <col min="59" max="59" width="11" bestFit="1" customWidth="1"/>
    <col min="60" max="60" width="11.28515625" style="1" bestFit="1" customWidth="1"/>
    <col min="61" max="61" width="11" style="1" bestFit="1" customWidth="1"/>
    <col min="62" max="62" width="16.5703125" style="1" customWidth="1"/>
    <col min="63" max="63" width="11.85546875" style="1" customWidth="1"/>
    <col min="64" max="64" width="10.85546875" customWidth="1"/>
    <col min="65" max="65" width="11.140625" customWidth="1"/>
    <col min="66" max="66" width="9" customWidth="1"/>
  </cols>
  <sheetData>
    <row r="2" spans="1:152" ht="148.15" customHeight="1">
      <c r="A2" s="1307" t="s">
        <v>22</v>
      </c>
      <c r="B2" s="1417" t="s">
        <v>344</v>
      </c>
      <c r="C2" s="1418"/>
      <c r="D2" s="1419"/>
      <c r="E2" s="1324" t="s">
        <v>345</v>
      </c>
      <c r="F2" s="1325"/>
      <c r="G2" s="1325"/>
      <c r="H2" s="1325"/>
      <c r="I2" s="1325"/>
      <c r="J2" s="1325"/>
      <c r="K2" s="1420" t="s">
        <v>346</v>
      </c>
      <c r="L2" s="1420"/>
      <c r="M2" s="1420"/>
      <c r="N2" s="1333" t="s">
        <v>347</v>
      </c>
      <c r="O2" s="1333"/>
      <c r="P2" s="1333"/>
      <c r="Q2" s="1421" t="s">
        <v>348</v>
      </c>
      <c r="R2" s="1421"/>
      <c r="S2" s="1422"/>
      <c r="T2" s="1423" t="s">
        <v>349</v>
      </c>
      <c r="U2" s="1424"/>
      <c r="V2" s="1425"/>
      <c r="W2" s="1426" t="s">
        <v>350</v>
      </c>
      <c r="X2" s="1427"/>
      <c r="Y2" s="1428"/>
      <c r="Z2" s="1429" t="s">
        <v>79</v>
      </c>
      <c r="AA2" s="1430"/>
      <c r="AB2" s="1431"/>
      <c r="AC2" s="1432" t="s">
        <v>80</v>
      </c>
      <c r="AD2" s="1433"/>
      <c r="AE2" s="1433"/>
      <c r="AF2" s="1433"/>
      <c r="AG2" s="1433"/>
      <c r="AH2" s="1434"/>
      <c r="AI2" s="1327" t="s">
        <v>159</v>
      </c>
      <c r="AJ2" s="1327"/>
      <c r="AK2" s="1327"/>
      <c r="AL2" s="1327"/>
      <c r="AM2" s="1327"/>
      <c r="AN2" s="1327"/>
      <c r="AO2" s="1435" t="s">
        <v>81</v>
      </c>
      <c r="AP2" s="1436"/>
      <c r="AQ2" s="1437"/>
      <c r="AR2" s="1438" t="s">
        <v>82</v>
      </c>
      <c r="AS2" s="1439"/>
      <c r="AT2" s="1440"/>
      <c r="AU2" s="1441" t="s">
        <v>83</v>
      </c>
      <c r="AV2" s="1442"/>
      <c r="AW2" s="1443"/>
      <c r="AX2" s="1432" t="s">
        <v>84</v>
      </c>
      <c r="AY2" s="1433"/>
      <c r="AZ2" s="1434"/>
      <c r="BA2" s="1444" t="s">
        <v>85</v>
      </c>
      <c r="BB2" s="1445"/>
      <c r="BC2" s="1446"/>
      <c r="BD2" s="1447" t="s">
        <v>86</v>
      </c>
      <c r="BE2" s="1447"/>
      <c r="BF2" s="1447"/>
      <c r="BG2" s="1359" t="s">
        <v>128</v>
      </c>
      <c r="BH2" s="1359"/>
      <c r="BI2" s="1359"/>
      <c r="BJ2" s="1359"/>
      <c r="BK2" s="1359"/>
      <c r="BL2" s="1359"/>
      <c r="BM2" s="1359"/>
      <c r="BN2" s="1359"/>
      <c r="BO2" s="1359"/>
    </row>
    <row r="3" spans="1:152" s="43" customFormat="1" ht="140.25" customHeight="1">
      <c r="A3" s="1308"/>
      <c r="B3" s="111" t="s">
        <v>351</v>
      </c>
      <c r="C3" s="111" t="s">
        <v>352</v>
      </c>
      <c r="D3" s="111" t="s">
        <v>134</v>
      </c>
      <c r="E3" s="133" t="s">
        <v>129</v>
      </c>
      <c r="F3" s="133" t="s">
        <v>130</v>
      </c>
      <c r="G3" s="133" t="s">
        <v>131</v>
      </c>
      <c r="H3" s="407" t="s">
        <v>353</v>
      </c>
      <c r="I3" s="408" t="s">
        <v>133</v>
      </c>
      <c r="J3" s="407" t="s">
        <v>134</v>
      </c>
      <c r="K3" s="406" t="s">
        <v>354</v>
      </c>
      <c r="L3" s="406" t="s">
        <v>355</v>
      </c>
      <c r="M3" s="406" t="s">
        <v>356</v>
      </c>
      <c r="N3" s="118" t="s">
        <v>357</v>
      </c>
      <c r="O3" s="118" t="s">
        <v>358</v>
      </c>
      <c r="P3" s="118" t="s">
        <v>131</v>
      </c>
      <c r="Q3" s="122" t="s">
        <v>359</v>
      </c>
      <c r="R3" s="122" t="s">
        <v>360</v>
      </c>
      <c r="S3" s="122" t="s">
        <v>134</v>
      </c>
      <c r="T3" s="409" t="s">
        <v>354</v>
      </c>
      <c r="U3" s="409" t="s">
        <v>355</v>
      </c>
      <c r="V3" s="409" t="s">
        <v>356</v>
      </c>
      <c r="W3" s="410" t="s">
        <v>354</v>
      </c>
      <c r="X3" s="410" t="s">
        <v>355</v>
      </c>
      <c r="Y3" s="410" t="s">
        <v>356</v>
      </c>
      <c r="Z3" s="110" t="s">
        <v>129</v>
      </c>
      <c r="AA3" s="110" t="s">
        <v>130</v>
      </c>
      <c r="AB3" s="110" t="s">
        <v>131</v>
      </c>
      <c r="AC3" s="114" t="s">
        <v>135</v>
      </c>
      <c r="AD3" s="114" t="s">
        <v>136</v>
      </c>
      <c r="AE3" s="114" t="s">
        <v>131</v>
      </c>
      <c r="AF3" s="114" t="s">
        <v>353</v>
      </c>
      <c r="AG3" s="114" t="s">
        <v>133</v>
      </c>
      <c r="AH3" s="114" t="s">
        <v>134</v>
      </c>
      <c r="AI3" s="112" t="s">
        <v>135</v>
      </c>
      <c r="AJ3" s="112" t="s">
        <v>136</v>
      </c>
      <c r="AK3" s="112" t="s">
        <v>131</v>
      </c>
      <c r="AL3" s="112" t="s">
        <v>353</v>
      </c>
      <c r="AM3" s="112" t="s">
        <v>133</v>
      </c>
      <c r="AN3" s="112" t="s">
        <v>134</v>
      </c>
      <c r="AO3" s="117" t="s">
        <v>354</v>
      </c>
      <c r="AP3" s="117" t="s">
        <v>355</v>
      </c>
      <c r="AQ3" s="117" t="s">
        <v>356</v>
      </c>
      <c r="AR3" s="411" t="s">
        <v>129</v>
      </c>
      <c r="AS3" s="411" t="s">
        <v>130</v>
      </c>
      <c r="AT3" s="411" t="s">
        <v>131</v>
      </c>
      <c r="AU3" s="135" t="s">
        <v>361</v>
      </c>
      <c r="AV3" s="135" t="s">
        <v>362</v>
      </c>
      <c r="AW3" s="135" t="s">
        <v>356</v>
      </c>
      <c r="AX3" s="114" t="s">
        <v>361</v>
      </c>
      <c r="AY3" s="114" t="s">
        <v>362</v>
      </c>
      <c r="AZ3" s="114" t="s">
        <v>356</v>
      </c>
      <c r="BA3" s="112" t="s">
        <v>363</v>
      </c>
      <c r="BB3" s="412" t="s">
        <v>355</v>
      </c>
      <c r="BC3" s="112" t="s">
        <v>356</v>
      </c>
      <c r="BD3" s="413" t="s">
        <v>364</v>
      </c>
      <c r="BE3" s="413" t="s">
        <v>365</v>
      </c>
      <c r="BF3" s="413" t="s">
        <v>356</v>
      </c>
      <c r="BG3" s="147" t="s">
        <v>366</v>
      </c>
      <c r="BH3" s="132" t="s">
        <v>367</v>
      </c>
      <c r="BI3" s="132" t="s">
        <v>368</v>
      </c>
      <c r="BJ3" s="148" t="s">
        <v>150</v>
      </c>
      <c r="BK3" s="148"/>
      <c r="BL3" s="148"/>
      <c r="BM3" s="148"/>
      <c r="BN3" s="148"/>
      <c r="BO3" s="148" t="s">
        <v>151</v>
      </c>
    </row>
    <row r="4" spans="1:152" s="414" customFormat="1" ht="26.45" customHeight="1">
      <c r="A4" s="150" t="s">
        <v>59</v>
      </c>
      <c r="B4" s="151">
        <f>'к среднему по РА'!K5</f>
        <v>1.3153178352519574</v>
      </c>
      <c r="C4" s="151">
        <f>коэффициенты!E4</f>
        <v>1</v>
      </c>
      <c r="D4" s="151">
        <f t="shared" ref="D4:D14" si="0">IF(B4&gt;2,2*C4,B4*C4)</f>
        <v>1.3153178352519574</v>
      </c>
      <c r="E4" s="151" t="e">
        <f>'к среднему по РА'!S5</f>
        <v>#DIV/0!</v>
      </c>
      <c r="F4" s="151">
        <f>коэффициенты!G4</f>
        <v>1</v>
      </c>
      <c r="G4" s="415" t="e">
        <f t="shared" ref="G4:G14" si="1">IF(E4&gt;2,2*F4,E4*F4)</f>
        <v>#DIV/0!</v>
      </c>
      <c r="H4" s="151" t="e">
        <f>'к среднему по РА'!W5</f>
        <v>#DIV/0!</v>
      </c>
      <c r="I4" s="151">
        <f>коэффициенты!I4</f>
        <v>1</v>
      </c>
      <c r="J4" s="415" t="e">
        <f t="shared" ref="J4:J13" si="2">IF(H4&gt;2,2*I4,H4*I4)</f>
        <v>#DIV/0!</v>
      </c>
      <c r="K4" s="416">
        <f>'к среднему по РА'!Z5</f>
        <v>0</v>
      </c>
      <c r="L4" s="416">
        <f>коэффициенты!K4</f>
        <v>0.9</v>
      </c>
      <c r="M4" s="417">
        <f t="shared" ref="M4:M14" si="3">IF(K4&gt;2,2*L4,K4*L4)</f>
        <v>0</v>
      </c>
      <c r="N4" s="157">
        <f>'к среднему по РА'!AD5</f>
        <v>0</v>
      </c>
      <c r="O4" s="157">
        <f>коэффициенты!M4</f>
        <v>0.8</v>
      </c>
      <c r="P4" s="415">
        <f t="shared" ref="P4:P14" si="4">IF(N4&gt;2,2*O4,N4*O4)</f>
        <v>0</v>
      </c>
      <c r="Q4" s="151" t="e">
        <f>'к среднему по РА'!AM5</f>
        <v>#DIV/0!</v>
      </c>
      <c r="R4" s="151">
        <f>коэффициенты!O4</f>
        <v>0.95</v>
      </c>
      <c r="S4" s="415" t="e">
        <f t="shared" ref="S4:S14" si="5">IF(Q4&gt;2,2*R4,Q4*R4)</f>
        <v>#DIV/0!</v>
      </c>
      <c r="T4" s="151">
        <f>'к среднему по РА'!AU5</f>
        <v>1</v>
      </c>
      <c r="U4" s="151">
        <f>коэффициенты!Q4</f>
        <v>1</v>
      </c>
      <c r="V4" s="415">
        <f t="shared" ref="V4:V14" si="6">IF(T4&gt;2,2*U4,T4*U4)</f>
        <v>1</v>
      </c>
      <c r="W4" s="151">
        <f>'к среднему по РА'!BC5</f>
        <v>1.1926314235085647</v>
      </c>
      <c r="X4" s="151">
        <f>коэффициенты!S4</f>
        <v>1</v>
      </c>
      <c r="Y4" s="415">
        <f t="shared" ref="Y4:Y14" si="7">IF(W4&gt;2,2*X4,W4*X4)</f>
        <v>1.1926314235085647</v>
      </c>
      <c r="Z4" s="416">
        <f>'к среднему по РА'!BJ5</f>
        <v>0.91333878887070374</v>
      </c>
      <c r="AA4" s="416">
        <f>коэффициенты!U4</f>
        <v>0.95</v>
      </c>
      <c r="AB4" s="415">
        <f t="shared" ref="AB4:AB14" si="8">IF(Z4&gt;2,2*AA4,Z4*AA4)</f>
        <v>0.86767184942716846</v>
      </c>
      <c r="AC4" s="157" t="e">
        <f>'к среднему по РА'!BQ5</f>
        <v>#DIV/0!</v>
      </c>
      <c r="AD4" s="157">
        <f>коэффициенты!W4</f>
        <v>1</v>
      </c>
      <c r="AE4" s="415" t="e">
        <f t="shared" ref="AE4:AE14" si="9">IF(AC4&gt;2,2*AD4,AC4*AD4)</f>
        <v>#DIV/0!</v>
      </c>
      <c r="AF4" s="157">
        <f>'к среднему по РА'!BU5</f>
        <v>0.98043312314826436</v>
      </c>
      <c r="AG4" s="157">
        <f>коэффициенты!Y4</f>
        <v>0.8</v>
      </c>
      <c r="AH4" s="415">
        <f t="shared" ref="AH4:AH14" si="10">IF(AF4&gt;2,2*AG4,AF4*AG4)</f>
        <v>0.78434649851861149</v>
      </c>
      <c r="AI4" s="157" t="e">
        <f>'к среднему по РА'!CC5</f>
        <v>#DIV/0!</v>
      </c>
      <c r="AJ4" s="157">
        <f>коэффициенты!AA4</f>
        <v>1</v>
      </c>
      <c r="AK4" s="415" t="e">
        <f t="shared" ref="AK4:AK14" si="11">IF(AI4&gt;2,2*AJ4,AI4*AJ4)</f>
        <v>#DIV/0!</v>
      </c>
      <c r="AL4" s="157" t="e">
        <f>'к среднему по РА'!CG5</f>
        <v>#DIV/0!</v>
      </c>
      <c r="AM4" s="157">
        <f>коэффициенты!AC4</f>
        <v>1</v>
      </c>
      <c r="AN4" s="415" t="e">
        <f t="shared" ref="AN4:AN14" si="12">IF(AL4&gt;2,2*AM4,AL4*AM4)</f>
        <v>#DIV/0!</v>
      </c>
      <c r="AO4" s="157">
        <f>'к среднему по РА'!CO5</f>
        <v>0</v>
      </c>
      <c r="AP4" s="157">
        <f>коэффициенты!AE4</f>
        <v>0.8</v>
      </c>
      <c r="AQ4" s="415">
        <f t="shared" ref="AQ4:AQ14" si="13">IF(AO4&gt;2,2*AP4,AO4*AP4)</f>
        <v>0</v>
      </c>
      <c r="AR4" s="416" t="e">
        <f>'к среднему по РА'!CS5</f>
        <v>#DIV/0!</v>
      </c>
      <c r="AS4" s="416">
        <f>коэффициенты!AG4</f>
        <v>1</v>
      </c>
      <c r="AT4" s="417" t="e">
        <f t="shared" ref="AT4:AT14" si="14">IF(AR4&gt;2,2*AS4,AR4*AS4)</f>
        <v>#DIV/0!</v>
      </c>
      <c r="AU4" s="416" t="e">
        <f>'к среднему по РА'!CV5</f>
        <v>#DIV/0!</v>
      </c>
      <c r="AV4" s="416">
        <f>коэффициенты!AI4</f>
        <v>1</v>
      </c>
      <c r="AW4" s="418" t="e">
        <f t="shared" ref="AW4:AW14" si="15">IF(AU4&gt;2,2*AV4,AU4*AV4)</f>
        <v>#DIV/0!</v>
      </c>
      <c r="AX4" s="419"/>
      <c r="AY4" s="419"/>
      <c r="AZ4" s="419"/>
      <c r="BA4" s="416" t="e">
        <f>'к среднему по РА'!DB5</f>
        <v>#DIV/0!</v>
      </c>
      <c r="BB4" s="416">
        <f>коэффициенты!AM4</f>
        <v>1</v>
      </c>
      <c r="BC4" s="417" t="e">
        <f t="shared" ref="BC4:BC14" si="16">IF(BA4&gt;2,2*BB4,BA4*BB4)</f>
        <v>#DIV/0!</v>
      </c>
      <c r="BD4" s="416">
        <f>'к среднему по РА'!DE5</f>
        <v>0</v>
      </c>
      <c r="BE4" s="416">
        <f>коэффициенты!AO4</f>
        <v>1</v>
      </c>
      <c r="BF4" s="417">
        <f t="shared" ref="BF4:BF14" si="17">IF(BD4&gt;2,2*BE4,BD4*BE4)</f>
        <v>0</v>
      </c>
      <c r="BG4" s="166" t="e">
        <f t="shared" ref="BG4:BG14" si="18">(G4+AE4+AK4)/3</f>
        <v>#DIV/0!</v>
      </c>
      <c r="BH4" s="166" t="e">
        <f t="shared" ref="BH4:BH13" si="19">(D4+J4+S4+AH4+AN4)/5</f>
        <v>#DIV/0!</v>
      </c>
      <c r="BI4" s="166">
        <f t="shared" ref="BI4:BI14" si="20">(V4+Y4+AQ4+P4)/4</f>
        <v>0.54815785587714116</v>
      </c>
      <c r="BJ4" s="167" t="e">
        <f t="shared" ref="BJ4:BJ14" si="21">BG4*0.4+BH4*0.3+BI4*0.3</f>
        <v>#DIV/0!</v>
      </c>
      <c r="BK4" s="167" t="e">
        <f t="shared" ref="BK4:BK14" si="22">(0.4*BG4)</f>
        <v>#DIV/0!</v>
      </c>
      <c r="BL4" s="167" t="e">
        <f t="shared" ref="BL4:BL14" si="23">0.25*$BH4</f>
        <v>#DIV/0!</v>
      </c>
      <c r="BM4" s="167">
        <f t="shared" ref="BM4:BM14" si="24">0.25*$BI4</f>
        <v>0.13703946396928529</v>
      </c>
      <c r="BN4" s="167" t="e">
        <f>0.04*#REF!</f>
        <v>#REF!</v>
      </c>
      <c r="BO4" s="168" t="e">
        <f t="shared" ref="BO4:BO14" si="25">RANK(BJ4,BJ$4:BJ$14,0)</f>
        <v>#DIV/0!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</row>
    <row r="5" spans="1:152" s="414" customFormat="1" ht="21" customHeight="1">
      <c r="A5" s="150" t="s">
        <v>60</v>
      </c>
      <c r="B5" s="151">
        <f>'к среднему по РА'!K6</f>
        <v>0.79247257703824481</v>
      </c>
      <c r="C5" s="151">
        <f>коэффициенты!E5</f>
        <v>1</v>
      </c>
      <c r="D5" s="151">
        <f t="shared" si="0"/>
        <v>0.79247257703824481</v>
      </c>
      <c r="E5" s="151" t="e">
        <f>'к среднему по РА'!S6</f>
        <v>#DIV/0!</v>
      </c>
      <c r="F5" s="151">
        <f>коэффициенты!G5</f>
        <v>0.8</v>
      </c>
      <c r="G5" s="415" t="e">
        <f t="shared" si="1"/>
        <v>#DIV/0!</v>
      </c>
      <c r="H5" s="151" t="e">
        <f>'к среднему по РА'!W6</f>
        <v>#DIV/0!</v>
      </c>
      <c r="I5" s="151">
        <f>коэффициенты!I5</f>
        <v>0.8</v>
      </c>
      <c r="J5" s="415" t="e">
        <f t="shared" si="2"/>
        <v>#DIV/0!</v>
      </c>
      <c r="K5" s="416">
        <f>'к среднему по РА'!Z6</f>
        <v>0</v>
      </c>
      <c r="L5" s="416">
        <f>коэффициенты!K5</f>
        <v>1</v>
      </c>
      <c r="M5" s="417">
        <f t="shared" si="3"/>
        <v>0</v>
      </c>
      <c r="N5" s="157">
        <f>'к среднему по РА'!AD6</f>
        <v>0</v>
      </c>
      <c r="O5" s="157">
        <f>коэффициенты!M5</f>
        <v>1</v>
      </c>
      <c r="P5" s="415">
        <f t="shared" si="4"/>
        <v>0</v>
      </c>
      <c r="Q5" s="151" t="e">
        <f>'к среднему по РА'!AM6</f>
        <v>#DIV/0!</v>
      </c>
      <c r="R5" s="151">
        <f>коэффициенты!O5</f>
        <v>1</v>
      </c>
      <c r="S5" s="415" t="e">
        <f t="shared" si="5"/>
        <v>#DIV/0!</v>
      </c>
      <c r="T5" s="151">
        <f>'к среднему по РА'!AU6</f>
        <v>1</v>
      </c>
      <c r="U5" s="151">
        <f>коэффициенты!Q5</f>
        <v>1</v>
      </c>
      <c r="V5" s="415">
        <f t="shared" si="6"/>
        <v>1</v>
      </c>
      <c r="W5" s="151">
        <f>'к среднему по РА'!BC6</f>
        <v>1.2271116361488481</v>
      </c>
      <c r="X5" s="151">
        <f>коэффициенты!S5</f>
        <v>1</v>
      </c>
      <c r="Y5" s="415">
        <f t="shared" si="7"/>
        <v>1.2271116361488481</v>
      </c>
      <c r="Z5" s="416">
        <f>'к среднему по РА'!BJ6</f>
        <v>0.92757774140752858</v>
      </c>
      <c r="AA5" s="416">
        <f>коэффициенты!U5</f>
        <v>1</v>
      </c>
      <c r="AB5" s="415">
        <f t="shared" si="8"/>
        <v>0.92757774140752858</v>
      </c>
      <c r="AC5" s="157" t="e">
        <f>'к среднему по РА'!BQ6</f>
        <v>#DIV/0!</v>
      </c>
      <c r="AD5" s="157">
        <f>коэффициенты!W5</f>
        <v>1</v>
      </c>
      <c r="AE5" s="415" t="e">
        <f t="shared" si="9"/>
        <v>#DIV/0!</v>
      </c>
      <c r="AF5" s="157">
        <f>'к среднему по РА'!BU6</f>
        <v>0.48861109302484979</v>
      </c>
      <c r="AG5" s="157">
        <f>коэффициенты!Y5</f>
        <v>1</v>
      </c>
      <c r="AH5" s="415">
        <f t="shared" si="10"/>
        <v>0.48861109302484979</v>
      </c>
      <c r="AI5" s="157" t="e">
        <f>'к среднему по РА'!CC6</f>
        <v>#DIV/0!</v>
      </c>
      <c r="AJ5" s="157">
        <f>коэффициенты!AA5</f>
        <v>1</v>
      </c>
      <c r="AK5" s="415" t="e">
        <f t="shared" si="11"/>
        <v>#DIV/0!</v>
      </c>
      <c r="AL5" s="157" t="e">
        <f>'к среднему по РА'!CG6</f>
        <v>#DIV/0!</v>
      </c>
      <c r="AM5" s="157">
        <f>коэффициенты!AC5</f>
        <v>1</v>
      </c>
      <c r="AN5" s="415" t="e">
        <f t="shared" si="12"/>
        <v>#DIV/0!</v>
      </c>
      <c r="AO5" s="157">
        <f>'к среднему по РА'!CO6</f>
        <v>0</v>
      </c>
      <c r="AP5" s="157">
        <f>коэффициенты!AE5</f>
        <v>0.8</v>
      </c>
      <c r="AQ5" s="415">
        <f t="shared" si="13"/>
        <v>0</v>
      </c>
      <c r="AR5" s="416" t="e">
        <f>'к среднему по РА'!CS6</f>
        <v>#DIV/0!</v>
      </c>
      <c r="AS5" s="416">
        <f>коэффициенты!AG5</f>
        <v>0.95</v>
      </c>
      <c r="AT5" s="417" t="e">
        <f t="shared" si="14"/>
        <v>#DIV/0!</v>
      </c>
      <c r="AU5" s="416" t="e">
        <f>'к среднему по РА'!CV6</f>
        <v>#DIV/0!</v>
      </c>
      <c r="AV5" s="416">
        <f>коэффициенты!AI5</f>
        <v>1</v>
      </c>
      <c r="AW5" s="418" t="e">
        <f t="shared" si="15"/>
        <v>#DIV/0!</v>
      </c>
      <c r="AX5" s="416" t="e">
        <f>'к среднему по РА'!CY6</f>
        <v>#DIV/0!</v>
      </c>
      <c r="AY5" s="416">
        <f>коэффициенты!AK5</f>
        <v>1</v>
      </c>
      <c r="AZ5" s="418" t="e">
        <f t="shared" ref="AZ5:AZ14" si="26">IF(AX5&gt;2,2*AY5,AX5*AY5)</f>
        <v>#DIV/0!</v>
      </c>
      <c r="BA5" s="416" t="e">
        <f>'к среднему по РА'!DB6</f>
        <v>#DIV/0!</v>
      </c>
      <c r="BB5" s="416">
        <f>коэффициенты!AM5</f>
        <v>1</v>
      </c>
      <c r="BC5" s="417" t="e">
        <f t="shared" si="16"/>
        <v>#DIV/0!</v>
      </c>
      <c r="BD5" s="416">
        <f>'к среднему по РА'!DE6</f>
        <v>0</v>
      </c>
      <c r="BE5" s="416">
        <f>коэффициенты!AO5</f>
        <v>0.8</v>
      </c>
      <c r="BF5" s="417">
        <f t="shared" si="17"/>
        <v>0</v>
      </c>
      <c r="BG5" s="166" t="e">
        <f t="shared" si="18"/>
        <v>#DIV/0!</v>
      </c>
      <c r="BH5" s="166" t="e">
        <f t="shared" si="19"/>
        <v>#DIV/0!</v>
      </c>
      <c r="BI5" s="166">
        <f t="shared" si="20"/>
        <v>0.55677790903721203</v>
      </c>
      <c r="BJ5" s="167" t="e">
        <f t="shared" si="21"/>
        <v>#DIV/0!</v>
      </c>
      <c r="BK5" s="167" t="e">
        <f t="shared" si="22"/>
        <v>#DIV/0!</v>
      </c>
      <c r="BL5" s="167" t="e">
        <f t="shared" si="23"/>
        <v>#DIV/0!</v>
      </c>
      <c r="BM5" s="167">
        <f t="shared" si="24"/>
        <v>0.13919447725930301</v>
      </c>
      <c r="BN5" s="167" t="e">
        <f>0.04*#REF!</f>
        <v>#REF!</v>
      </c>
      <c r="BO5" s="168" t="e">
        <f t="shared" si="25"/>
        <v>#DIV/0!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</row>
    <row r="6" spans="1:152" s="414" customFormat="1" ht="24.6" customHeight="1">
      <c r="A6" s="150" t="s">
        <v>61</v>
      </c>
      <c r="B6" s="151">
        <f>'к среднему по РА'!K7</f>
        <v>1.2134598916666692</v>
      </c>
      <c r="C6" s="151">
        <f>коэффициенты!E6</f>
        <v>1</v>
      </c>
      <c r="D6" s="151">
        <f t="shared" si="0"/>
        <v>1.2134598916666692</v>
      </c>
      <c r="E6" s="151" t="e">
        <f>'к среднему по РА'!S7</f>
        <v>#DIV/0!</v>
      </c>
      <c r="F6" s="151">
        <f>коэффициенты!G6</f>
        <v>0.8</v>
      </c>
      <c r="G6" s="415" t="e">
        <f t="shared" si="1"/>
        <v>#DIV/0!</v>
      </c>
      <c r="H6" s="151" t="e">
        <f>'к среднему по РА'!W7</f>
        <v>#DIV/0!</v>
      </c>
      <c r="I6" s="151">
        <f>коэффициенты!I6</f>
        <v>1</v>
      </c>
      <c r="J6" s="415" t="e">
        <f t="shared" si="2"/>
        <v>#DIV/0!</v>
      </c>
      <c r="K6" s="416">
        <f>'к среднему по РА'!Z7</f>
        <v>0</v>
      </c>
      <c r="L6" s="416">
        <f>коэффициенты!K6</f>
        <v>0.95</v>
      </c>
      <c r="M6" s="417">
        <f t="shared" si="3"/>
        <v>0</v>
      </c>
      <c r="N6" s="157">
        <f>'к среднему по РА'!AD7</f>
        <v>0</v>
      </c>
      <c r="O6" s="157">
        <f>коэффициенты!M6</f>
        <v>0.8</v>
      </c>
      <c r="P6" s="415">
        <f t="shared" si="4"/>
        <v>0</v>
      </c>
      <c r="Q6" s="151" t="e">
        <f>'к среднему по РА'!AM7</f>
        <v>#DIV/0!</v>
      </c>
      <c r="R6" s="151">
        <f>коэффициенты!O6</f>
        <v>1</v>
      </c>
      <c r="S6" s="415" t="e">
        <f t="shared" si="5"/>
        <v>#DIV/0!</v>
      </c>
      <c r="T6" s="151">
        <f>'к среднему по РА'!AU7</f>
        <v>1</v>
      </c>
      <c r="U6" s="151">
        <f>коэффициенты!Q6</f>
        <v>1</v>
      </c>
      <c r="V6" s="415">
        <f t="shared" si="6"/>
        <v>1</v>
      </c>
      <c r="W6" s="151">
        <f>'к среднему по РА'!BC7</f>
        <v>1.204246323416416</v>
      </c>
      <c r="X6" s="151">
        <f>коэффициенты!S6</f>
        <v>1</v>
      </c>
      <c r="Y6" s="415">
        <f t="shared" si="7"/>
        <v>1.204246323416416</v>
      </c>
      <c r="Z6" s="416">
        <f>'к среднему по РА'!BJ7</f>
        <v>1.0061352425978751</v>
      </c>
      <c r="AA6" s="416">
        <f>коэффициенты!U6</f>
        <v>0.8</v>
      </c>
      <c r="AB6" s="415">
        <f t="shared" si="8"/>
        <v>0.80490819407830017</v>
      </c>
      <c r="AC6" s="157" t="e">
        <f>'к среднему по РА'!BQ7</f>
        <v>#DIV/0!</v>
      </c>
      <c r="AD6" s="157">
        <f>коэффициенты!W6</f>
        <v>1</v>
      </c>
      <c r="AE6" s="415" t="e">
        <f t="shared" si="9"/>
        <v>#DIV/0!</v>
      </c>
      <c r="AF6" s="157">
        <f>'к среднему по РА'!BU7</f>
        <v>1.7072212764454773</v>
      </c>
      <c r="AG6" s="157">
        <f>коэффициенты!Y6</f>
        <v>1</v>
      </c>
      <c r="AH6" s="415">
        <f t="shared" si="10"/>
        <v>1.7072212764454773</v>
      </c>
      <c r="AI6" s="157" t="e">
        <f>'к среднему по РА'!CC7</f>
        <v>#DIV/0!</v>
      </c>
      <c r="AJ6" s="157">
        <f>коэффициенты!AA6</f>
        <v>1</v>
      </c>
      <c r="AK6" s="415" t="e">
        <f t="shared" si="11"/>
        <v>#DIV/0!</v>
      </c>
      <c r="AL6" s="157" t="e">
        <f>'к среднему по РА'!CG7</f>
        <v>#DIV/0!</v>
      </c>
      <c r="AM6" s="157">
        <f>коэффициенты!AC6</f>
        <v>0.95</v>
      </c>
      <c r="AN6" s="415" t="e">
        <f t="shared" si="12"/>
        <v>#DIV/0!</v>
      </c>
      <c r="AO6" s="157">
        <f>'к среднему по РА'!CO7</f>
        <v>0</v>
      </c>
      <c r="AP6" s="157">
        <f>коэффициенты!AE6</f>
        <v>0.8</v>
      </c>
      <c r="AQ6" s="415">
        <f t="shared" si="13"/>
        <v>0</v>
      </c>
      <c r="AR6" s="416" t="e">
        <f>'к среднему по РА'!CS7</f>
        <v>#DIV/0!</v>
      </c>
      <c r="AS6" s="416">
        <f>коэффициенты!AG6</f>
        <v>0.95</v>
      </c>
      <c r="AT6" s="417" t="e">
        <f t="shared" si="14"/>
        <v>#DIV/0!</v>
      </c>
      <c r="AU6" s="416" t="e">
        <f>'к среднему по РА'!CV7</f>
        <v>#DIV/0!</v>
      </c>
      <c r="AV6" s="416">
        <f>коэффициенты!AI6</f>
        <v>1</v>
      </c>
      <c r="AW6" s="418" t="e">
        <f t="shared" si="15"/>
        <v>#DIV/0!</v>
      </c>
      <c r="AX6" s="416" t="e">
        <f>'к среднему по РА'!CY7</f>
        <v>#DIV/0!</v>
      </c>
      <c r="AY6" s="416">
        <f>коэффициенты!AK6</f>
        <v>0.8</v>
      </c>
      <c r="AZ6" s="418" t="e">
        <f t="shared" si="26"/>
        <v>#DIV/0!</v>
      </c>
      <c r="BA6" s="416" t="e">
        <f>'к среднему по РА'!DB7</f>
        <v>#DIV/0!</v>
      </c>
      <c r="BB6" s="416">
        <f>коэффициенты!AM6</f>
        <v>1</v>
      </c>
      <c r="BC6" s="417" t="e">
        <f t="shared" si="16"/>
        <v>#DIV/0!</v>
      </c>
      <c r="BD6" s="416">
        <f>'к среднему по РА'!DE7</f>
        <v>0</v>
      </c>
      <c r="BE6" s="416">
        <f>коэффициенты!AO6</f>
        <v>1</v>
      </c>
      <c r="BF6" s="417">
        <f t="shared" si="17"/>
        <v>0</v>
      </c>
      <c r="BG6" s="166" t="e">
        <f t="shared" si="18"/>
        <v>#DIV/0!</v>
      </c>
      <c r="BH6" s="166" t="e">
        <f t="shared" si="19"/>
        <v>#DIV/0!</v>
      </c>
      <c r="BI6" s="166">
        <f t="shared" si="20"/>
        <v>0.55106158085410395</v>
      </c>
      <c r="BJ6" s="167" t="e">
        <f t="shared" si="21"/>
        <v>#DIV/0!</v>
      </c>
      <c r="BK6" s="167" t="e">
        <f t="shared" si="22"/>
        <v>#DIV/0!</v>
      </c>
      <c r="BL6" s="167" t="e">
        <f t="shared" si="23"/>
        <v>#DIV/0!</v>
      </c>
      <c r="BM6" s="167">
        <f t="shared" si="24"/>
        <v>0.13776539521352599</v>
      </c>
      <c r="BN6" s="167" t="e">
        <f>0.04*#REF!</f>
        <v>#REF!</v>
      </c>
      <c r="BO6" s="168" t="e">
        <f t="shared" si="25"/>
        <v>#DIV/0!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</row>
    <row r="7" spans="1:152" s="414" customFormat="1" ht="18.600000000000001" customHeight="1">
      <c r="A7" s="150" t="s">
        <v>62</v>
      </c>
      <c r="B7" s="151">
        <f>'к среднему по РА'!K8</f>
        <v>0.7245744176696669</v>
      </c>
      <c r="C7" s="151">
        <f>коэффициенты!E7</f>
        <v>1</v>
      </c>
      <c r="D7" s="151">
        <f t="shared" si="0"/>
        <v>0.7245744176696669</v>
      </c>
      <c r="E7" s="151" t="e">
        <f>'к среднему по РА'!S8</f>
        <v>#DIV/0!</v>
      </c>
      <c r="F7" s="151">
        <f>коэффициенты!G7</f>
        <v>0.8</v>
      </c>
      <c r="G7" s="415" t="e">
        <f t="shared" si="1"/>
        <v>#DIV/0!</v>
      </c>
      <c r="H7" s="151" t="e">
        <f>'к среднему по РА'!W8</f>
        <v>#DIV/0!</v>
      </c>
      <c r="I7" s="151">
        <f>коэффициенты!I7</f>
        <v>0.8</v>
      </c>
      <c r="J7" s="415" t="e">
        <f t="shared" si="2"/>
        <v>#DIV/0!</v>
      </c>
      <c r="K7" s="416">
        <f>'к среднему по РА'!Z8</f>
        <v>0</v>
      </c>
      <c r="L7" s="416">
        <f>коэффициенты!K7</f>
        <v>1</v>
      </c>
      <c r="M7" s="417">
        <f t="shared" si="3"/>
        <v>0</v>
      </c>
      <c r="N7" s="157">
        <f>'к среднему по РА'!AD8</f>
        <v>0</v>
      </c>
      <c r="O7" s="157">
        <f>коэффициенты!M7</f>
        <v>1</v>
      </c>
      <c r="P7" s="415">
        <f t="shared" si="4"/>
        <v>0</v>
      </c>
      <c r="Q7" s="151" t="e">
        <f>'к среднему по РА'!AM8</f>
        <v>#DIV/0!</v>
      </c>
      <c r="R7" s="151">
        <f>коэффициенты!O7</f>
        <v>1</v>
      </c>
      <c r="S7" s="415" t="e">
        <f t="shared" si="5"/>
        <v>#DIV/0!</v>
      </c>
      <c r="T7" s="151">
        <f>'к среднему по РА'!AU8</f>
        <v>1</v>
      </c>
      <c r="U7" s="151">
        <f>коэффициенты!Q7</f>
        <v>1</v>
      </c>
      <c r="V7" s="415">
        <f t="shared" si="6"/>
        <v>1</v>
      </c>
      <c r="W7" s="151">
        <f>'к среднему по РА'!BC8</f>
        <v>1.199444995486409</v>
      </c>
      <c r="X7" s="151">
        <f>коэффициенты!S7</f>
        <v>0.95</v>
      </c>
      <c r="Y7" s="415">
        <f t="shared" si="7"/>
        <v>1.1394727457120886</v>
      </c>
      <c r="Z7" s="416">
        <f>'к среднему по РА'!BJ8</f>
        <v>0.90161332545161832</v>
      </c>
      <c r="AA7" s="416">
        <f>коэффициенты!U7</f>
        <v>1</v>
      </c>
      <c r="AB7" s="415">
        <f t="shared" si="8"/>
        <v>0.90161332545161832</v>
      </c>
      <c r="AC7" s="157" t="e">
        <f>'к среднему по РА'!BQ8</f>
        <v>#DIV/0!</v>
      </c>
      <c r="AD7" s="157">
        <f>коэффициенты!W7</f>
        <v>1</v>
      </c>
      <c r="AE7" s="415" t="e">
        <f t="shared" si="9"/>
        <v>#DIV/0!</v>
      </c>
      <c r="AF7" s="157">
        <f>'к среднему по РА'!BU8</f>
        <v>2.1138360687625339</v>
      </c>
      <c r="AG7" s="157">
        <f>коэффициенты!Y7</f>
        <v>1</v>
      </c>
      <c r="AH7" s="415">
        <f t="shared" si="10"/>
        <v>2</v>
      </c>
      <c r="AI7" s="157" t="e">
        <f>'к среднему по РА'!CC8</f>
        <v>#DIV/0!</v>
      </c>
      <c r="AJ7" s="157">
        <f>коэффициенты!AA7</f>
        <v>0.95</v>
      </c>
      <c r="AK7" s="415" t="e">
        <f t="shared" si="11"/>
        <v>#DIV/0!</v>
      </c>
      <c r="AL7" s="157" t="e">
        <f>'к среднему по РА'!CG8</f>
        <v>#DIV/0!</v>
      </c>
      <c r="AM7" s="157">
        <f>коэффициенты!AC7</f>
        <v>1</v>
      </c>
      <c r="AN7" s="415" t="e">
        <f t="shared" si="12"/>
        <v>#DIV/0!</v>
      </c>
      <c r="AO7" s="157">
        <f>'к среднему по РА'!CO8</f>
        <v>0</v>
      </c>
      <c r="AP7" s="157">
        <f>коэффициенты!AE7</f>
        <v>0.8</v>
      </c>
      <c r="AQ7" s="415">
        <f t="shared" si="13"/>
        <v>0</v>
      </c>
      <c r="AR7" s="416" t="e">
        <f>'к среднему по РА'!CS8</f>
        <v>#DIV/0!</v>
      </c>
      <c r="AS7" s="416">
        <f>коэффициенты!AG7</f>
        <v>0.95</v>
      </c>
      <c r="AT7" s="417" t="e">
        <f t="shared" si="14"/>
        <v>#DIV/0!</v>
      </c>
      <c r="AU7" s="416" t="e">
        <f>'к среднему по РА'!CV8</f>
        <v>#DIV/0!</v>
      </c>
      <c r="AV7" s="416">
        <f>коэффициенты!AI7</f>
        <v>0.8</v>
      </c>
      <c r="AW7" s="418" t="e">
        <f t="shared" si="15"/>
        <v>#DIV/0!</v>
      </c>
      <c r="AX7" s="416" t="e">
        <f>'к среднему по РА'!CY8</f>
        <v>#DIV/0!</v>
      </c>
      <c r="AY7" s="416">
        <f>коэффициенты!AK7</f>
        <v>0.8</v>
      </c>
      <c r="AZ7" s="418" t="e">
        <f t="shared" si="26"/>
        <v>#DIV/0!</v>
      </c>
      <c r="BA7" s="416" t="e">
        <f>'к среднему по РА'!DB8</f>
        <v>#DIV/0!</v>
      </c>
      <c r="BB7" s="416">
        <f>коэффициенты!AM7</f>
        <v>1</v>
      </c>
      <c r="BC7" s="417" t="e">
        <f t="shared" si="16"/>
        <v>#DIV/0!</v>
      </c>
      <c r="BD7" s="416">
        <f>'к среднему по РА'!DE8</f>
        <v>0</v>
      </c>
      <c r="BE7" s="416">
        <f>коэффициенты!AO7</f>
        <v>1</v>
      </c>
      <c r="BF7" s="417">
        <f t="shared" si="17"/>
        <v>0</v>
      </c>
      <c r="BG7" s="166" t="e">
        <f t="shared" si="18"/>
        <v>#DIV/0!</v>
      </c>
      <c r="BH7" s="166" t="e">
        <f t="shared" si="19"/>
        <v>#DIV/0!</v>
      </c>
      <c r="BI7" s="166">
        <f t="shared" si="20"/>
        <v>0.53486818642802214</v>
      </c>
      <c r="BJ7" s="167" t="e">
        <f t="shared" si="21"/>
        <v>#DIV/0!</v>
      </c>
      <c r="BK7" s="167" t="e">
        <f t="shared" si="22"/>
        <v>#DIV/0!</v>
      </c>
      <c r="BL7" s="167" t="e">
        <f t="shared" si="23"/>
        <v>#DIV/0!</v>
      </c>
      <c r="BM7" s="167">
        <f t="shared" si="24"/>
        <v>0.13371704660700554</v>
      </c>
      <c r="BN7" s="167" t="e">
        <f>0.04*#REF!</f>
        <v>#REF!</v>
      </c>
      <c r="BO7" s="168" t="e">
        <f t="shared" si="25"/>
        <v>#DIV/0!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</row>
    <row r="8" spans="1:152" s="414" customFormat="1" ht="19.899999999999999" customHeight="1">
      <c r="A8" s="150" t="s">
        <v>63</v>
      </c>
      <c r="B8" s="151">
        <f>'к среднему по РА'!K9</f>
        <v>1.2305250686715548</v>
      </c>
      <c r="C8" s="151">
        <f>коэффициенты!E8</f>
        <v>1</v>
      </c>
      <c r="D8" s="151">
        <f t="shared" si="0"/>
        <v>1.2305250686715548</v>
      </c>
      <c r="E8" s="151" t="e">
        <f>'к среднему по РА'!S9</f>
        <v>#DIV/0!</v>
      </c>
      <c r="F8" s="151">
        <f>коэффициенты!G8</f>
        <v>0.8</v>
      </c>
      <c r="G8" s="415" t="e">
        <f t="shared" si="1"/>
        <v>#DIV/0!</v>
      </c>
      <c r="H8" s="151" t="e">
        <f>'к среднему по РА'!W9</f>
        <v>#DIV/0!</v>
      </c>
      <c r="I8" s="151">
        <f>коэффициенты!I8</f>
        <v>1</v>
      </c>
      <c r="J8" s="415" t="e">
        <f t="shared" si="2"/>
        <v>#DIV/0!</v>
      </c>
      <c r="K8" s="416">
        <f>'к среднему по РА'!Z9</f>
        <v>0</v>
      </c>
      <c r="L8" s="416">
        <f>коэффициенты!K8</f>
        <v>1</v>
      </c>
      <c r="M8" s="417">
        <f t="shared" si="3"/>
        <v>0</v>
      </c>
      <c r="N8" s="157">
        <f>'к среднему по РА'!AD9</f>
        <v>0</v>
      </c>
      <c r="O8" s="157">
        <f>коэффициенты!M8</f>
        <v>1</v>
      </c>
      <c r="P8" s="415">
        <f t="shared" si="4"/>
        <v>0</v>
      </c>
      <c r="Q8" s="151" t="e">
        <f>'к среднему по РА'!AM9</f>
        <v>#DIV/0!</v>
      </c>
      <c r="R8" s="151">
        <f>коэффициенты!O8</f>
        <v>1</v>
      </c>
      <c r="S8" s="415" t="e">
        <f t="shared" si="5"/>
        <v>#DIV/0!</v>
      </c>
      <c r="T8" s="151">
        <f>'к среднему по РА'!AU9</f>
        <v>1</v>
      </c>
      <c r="U8" s="151">
        <f>коэффициенты!Q8</f>
        <v>1</v>
      </c>
      <c r="V8" s="415">
        <f t="shared" si="6"/>
        <v>1</v>
      </c>
      <c r="W8" s="151">
        <f>'к среднему по РА'!BC9</f>
        <v>1.2197282929710573</v>
      </c>
      <c r="X8" s="151">
        <f>коэффициенты!S8</f>
        <v>1</v>
      </c>
      <c r="Y8" s="415">
        <f t="shared" si="7"/>
        <v>1.2197282929710573</v>
      </c>
      <c r="Z8" s="416">
        <f>'к среднему по РА'!BJ9</f>
        <v>0.87798690671031099</v>
      </c>
      <c r="AA8" s="416">
        <f>коэффициенты!U8</f>
        <v>0.8</v>
      </c>
      <c r="AB8" s="415">
        <f t="shared" si="8"/>
        <v>0.70238952536824883</v>
      </c>
      <c r="AC8" s="157" t="e">
        <f>'к среднему по РА'!BQ9</f>
        <v>#DIV/0!</v>
      </c>
      <c r="AD8" s="157">
        <f>коэффициенты!W8</f>
        <v>0.95</v>
      </c>
      <c r="AE8" s="415" t="e">
        <f t="shared" si="9"/>
        <v>#DIV/0!</v>
      </c>
      <c r="AF8" s="157">
        <f>'к среднему по РА'!BU9</f>
        <v>1.0852837055606197</v>
      </c>
      <c r="AG8" s="157">
        <f>коэффициенты!Y8</f>
        <v>1</v>
      </c>
      <c r="AH8" s="415">
        <f t="shared" si="10"/>
        <v>1.0852837055606197</v>
      </c>
      <c r="AI8" s="157" t="e">
        <f>'к среднему по РА'!CC9</f>
        <v>#DIV/0!</v>
      </c>
      <c r="AJ8" s="157">
        <f>коэффициенты!AA8</f>
        <v>0.95</v>
      </c>
      <c r="AK8" s="415" t="e">
        <f t="shared" si="11"/>
        <v>#DIV/0!</v>
      </c>
      <c r="AL8" s="157" t="e">
        <f>'к среднему по РА'!CG9</f>
        <v>#DIV/0!</v>
      </c>
      <c r="AM8" s="157">
        <f>коэффициенты!AC8</f>
        <v>0.8</v>
      </c>
      <c r="AN8" s="415" t="e">
        <f t="shared" si="12"/>
        <v>#DIV/0!</v>
      </c>
      <c r="AO8" s="157">
        <f>'к среднему по РА'!CO9</f>
        <v>0</v>
      </c>
      <c r="AP8" s="157">
        <f>коэффициенты!AE8</f>
        <v>0.8</v>
      </c>
      <c r="AQ8" s="415">
        <f t="shared" si="13"/>
        <v>0</v>
      </c>
      <c r="AR8" s="416" t="e">
        <f>'к среднему по РА'!CS9</f>
        <v>#DIV/0!</v>
      </c>
      <c r="AS8" s="416">
        <f>коэффициенты!AG8</f>
        <v>0.95</v>
      </c>
      <c r="AT8" s="417" t="e">
        <f t="shared" si="14"/>
        <v>#DIV/0!</v>
      </c>
      <c r="AU8" s="416" t="e">
        <f>'к среднему по РА'!CV9</f>
        <v>#DIV/0!</v>
      </c>
      <c r="AV8" s="416">
        <f>коэффициенты!AI8</f>
        <v>0.8</v>
      </c>
      <c r="AW8" s="418" t="e">
        <f t="shared" si="15"/>
        <v>#DIV/0!</v>
      </c>
      <c r="AX8" s="416" t="e">
        <f>'к среднему по РА'!CY9</f>
        <v>#DIV/0!</v>
      </c>
      <c r="AY8" s="416">
        <f>коэффициенты!AK8</f>
        <v>0.8</v>
      </c>
      <c r="AZ8" s="418" t="e">
        <f t="shared" si="26"/>
        <v>#DIV/0!</v>
      </c>
      <c r="BA8" s="416" t="e">
        <f>'к среднему по РА'!DB9</f>
        <v>#DIV/0!</v>
      </c>
      <c r="BB8" s="416">
        <f>коэффициенты!AM8</f>
        <v>1</v>
      </c>
      <c r="BC8" s="417" t="e">
        <f t="shared" si="16"/>
        <v>#DIV/0!</v>
      </c>
      <c r="BD8" s="416">
        <f>'к среднему по РА'!DE9</f>
        <v>0</v>
      </c>
      <c r="BE8" s="416">
        <f>коэффициенты!AO8</f>
        <v>0.8</v>
      </c>
      <c r="BF8" s="417">
        <f t="shared" si="17"/>
        <v>0</v>
      </c>
      <c r="BG8" s="166" t="e">
        <f t="shared" si="18"/>
        <v>#DIV/0!</v>
      </c>
      <c r="BH8" s="166" t="e">
        <f t="shared" si="19"/>
        <v>#DIV/0!</v>
      </c>
      <c r="BI8" s="166">
        <f t="shared" si="20"/>
        <v>0.55493207324276428</v>
      </c>
      <c r="BJ8" s="167" t="e">
        <f t="shared" si="21"/>
        <v>#DIV/0!</v>
      </c>
      <c r="BK8" s="167" t="e">
        <f t="shared" si="22"/>
        <v>#DIV/0!</v>
      </c>
      <c r="BL8" s="167" t="e">
        <f t="shared" si="23"/>
        <v>#DIV/0!</v>
      </c>
      <c r="BM8" s="167">
        <f t="shared" si="24"/>
        <v>0.13873301831069107</v>
      </c>
      <c r="BN8" s="167" t="e">
        <f>0.04*#REF!</f>
        <v>#REF!</v>
      </c>
      <c r="BO8" s="168" t="e">
        <f t="shared" si="25"/>
        <v>#DIV/0!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</row>
    <row r="9" spans="1:152" s="414" customFormat="1" ht="20.45" customHeight="1">
      <c r="A9" s="150" t="s">
        <v>64</v>
      </c>
      <c r="B9" s="151">
        <f>'к среднему по РА'!K10</f>
        <v>0.53244613095102988</v>
      </c>
      <c r="C9" s="151">
        <f>коэффициенты!E9</f>
        <v>1</v>
      </c>
      <c r="D9" s="151">
        <f t="shared" si="0"/>
        <v>0.53244613095102988</v>
      </c>
      <c r="E9" s="151" t="e">
        <f>'к среднему по РА'!S10</f>
        <v>#DIV/0!</v>
      </c>
      <c r="F9" s="151">
        <f>коэффициенты!G9</f>
        <v>1</v>
      </c>
      <c r="G9" s="415" t="e">
        <f t="shared" si="1"/>
        <v>#DIV/0!</v>
      </c>
      <c r="H9" s="151" t="e">
        <f>'к среднему по РА'!W10</f>
        <v>#DIV/0!</v>
      </c>
      <c r="I9" s="151">
        <f>коэффициенты!I9</f>
        <v>1</v>
      </c>
      <c r="J9" s="415" t="e">
        <f t="shared" si="2"/>
        <v>#DIV/0!</v>
      </c>
      <c r="K9" s="416" t="e">
        <f>'к среднему по РА'!Z10</f>
        <v>#DIV/0!</v>
      </c>
      <c r="L9" s="416" t="e">
        <f>коэффициенты!K9</f>
        <v>#DIV/0!</v>
      </c>
      <c r="M9" s="417" t="e">
        <f t="shared" si="3"/>
        <v>#DIV/0!</v>
      </c>
      <c r="N9" s="157">
        <f>'к среднему по РА'!AD10</f>
        <v>0</v>
      </c>
      <c r="O9" s="157">
        <f>коэффициенты!M9</f>
        <v>0.8</v>
      </c>
      <c r="P9" s="415">
        <f t="shared" si="4"/>
        <v>0</v>
      </c>
      <c r="Q9" s="151" t="e">
        <f>'к среднему по РА'!AM10</f>
        <v>#DIV/0!</v>
      </c>
      <c r="R9" s="151">
        <f>коэффициенты!O9</f>
        <v>0.95</v>
      </c>
      <c r="S9" s="415" t="e">
        <f t="shared" si="5"/>
        <v>#DIV/0!</v>
      </c>
      <c r="T9" s="151">
        <f>'к среднему по РА'!AU10</f>
        <v>1</v>
      </c>
      <c r="U9" s="151">
        <f>коэффициенты!Q9</f>
        <v>1</v>
      </c>
      <c r="V9" s="415">
        <f t="shared" si="6"/>
        <v>1</v>
      </c>
      <c r="W9" s="151">
        <f>'к среднему по РА'!BC10</f>
        <v>1.2268163024217364</v>
      </c>
      <c r="X9" s="151">
        <f>коэффициенты!S9</f>
        <v>1</v>
      </c>
      <c r="Y9" s="415">
        <f t="shared" si="7"/>
        <v>1.2268163024217364</v>
      </c>
      <c r="Z9" s="416">
        <f>'к среднему по РА'!BJ10</f>
        <v>0.91669394435351881</v>
      </c>
      <c r="AA9" s="416">
        <f>коэффициенты!U9</f>
        <v>1</v>
      </c>
      <c r="AB9" s="415">
        <f t="shared" si="8"/>
        <v>0.91669394435351881</v>
      </c>
      <c r="AC9" s="157" t="e">
        <f>'к среднему по РА'!BQ10</f>
        <v>#DIV/0!</v>
      </c>
      <c r="AD9" s="157">
        <f>коэффициенты!W9</f>
        <v>0.9</v>
      </c>
      <c r="AE9" s="415" t="e">
        <f t="shared" si="9"/>
        <v>#DIV/0!</v>
      </c>
      <c r="AF9" s="157">
        <f>'к среднему по РА'!BU10</f>
        <v>0.43381011850501361</v>
      </c>
      <c r="AG9" s="157">
        <f>коэффициенты!Y9</f>
        <v>1</v>
      </c>
      <c r="AH9" s="415">
        <f t="shared" si="10"/>
        <v>0.43381011850501361</v>
      </c>
      <c r="AI9" s="157" t="e">
        <f>'к среднему по РА'!CC10</f>
        <v>#DIV/0!</v>
      </c>
      <c r="AJ9" s="157">
        <f>коэффициенты!AA9</f>
        <v>0.95</v>
      </c>
      <c r="AK9" s="415" t="e">
        <f t="shared" si="11"/>
        <v>#DIV/0!</v>
      </c>
      <c r="AL9" s="157" t="e">
        <f>'к среднему по РА'!CG10</f>
        <v>#DIV/0!</v>
      </c>
      <c r="AM9" s="157">
        <f>коэффициенты!AC9</f>
        <v>1</v>
      </c>
      <c r="AN9" s="415" t="e">
        <f t="shared" si="12"/>
        <v>#DIV/0!</v>
      </c>
      <c r="AO9" s="157">
        <f>'к среднему по РА'!CO10</f>
        <v>0</v>
      </c>
      <c r="AP9" s="157">
        <f>коэффициенты!AE9</f>
        <v>0.8</v>
      </c>
      <c r="AQ9" s="415">
        <f t="shared" si="13"/>
        <v>0</v>
      </c>
      <c r="AR9" s="416" t="e">
        <f>'к среднему по РА'!CS10</f>
        <v>#DIV/0!</v>
      </c>
      <c r="AS9" s="416">
        <f>коэффициенты!AG9</f>
        <v>0.95</v>
      </c>
      <c r="AT9" s="417" t="e">
        <f t="shared" si="14"/>
        <v>#DIV/0!</v>
      </c>
      <c r="AU9" s="416" t="e">
        <f>'к среднему по РА'!CV10</f>
        <v>#DIV/0!</v>
      </c>
      <c r="AV9" s="416" t="e">
        <f>коэффициенты!AI9</f>
        <v>#DIV/0!</v>
      </c>
      <c r="AW9" s="418" t="e">
        <f t="shared" si="15"/>
        <v>#DIV/0!</v>
      </c>
      <c r="AX9" s="416" t="e">
        <f>'к среднему по РА'!CY10</f>
        <v>#DIV/0!</v>
      </c>
      <c r="AY9" s="416" t="e">
        <f>коэффициенты!AK9</f>
        <v>#DIV/0!</v>
      </c>
      <c r="AZ9" s="418" t="e">
        <f t="shared" si="26"/>
        <v>#DIV/0!</v>
      </c>
      <c r="BA9" s="416" t="e">
        <f>'к среднему по РА'!DB10</f>
        <v>#DIV/0!</v>
      </c>
      <c r="BB9" s="416">
        <f>коэффициенты!AM9</f>
        <v>1</v>
      </c>
      <c r="BC9" s="417" t="e">
        <f t="shared" si="16"/>
        <v>#DIV/0!</v>
      </c>
      <c r="BD9" s="416">
        <f>'к среднему по РА'!DE10</f>
        <v>0</v>
      </c>
      <c r="BE9" s="416">
        <f>коэффициенты!AO9</f>
        <v>1</v>
      </c>
      <c r="BF9" s="417">
        <f t="shared" si="17"/>
        <v>0</v>
      </c>
      <c r="BG9" s="166" t="e">
        <f t="shared" si="18"/>
        <v>#DIV/0!</v>
      </c>
      <c r="BH9" s="166" t="e">
        <f t="shared" si="19"/>
        <v>#DIV/0!</v>
      </c>
      <c r="BI9" s="166">
        <f t="shared" si="20"/>
        <v>0.55670407560543411</v>
      </c>
      <c r="BJ9" s="167" t="e">
        <f t="shared" si="21"/>
        <v>#DIV/0!</v>
      </c>
      <c r="BK9" s="167" t="e">
        <f t="shared" si="22"/>
        <v>#DIV/0!</v>
      </c>
      <c r="BL9" s="167" t="e">
        <f t="shared" si="23"/>
        <v>#DIV/0!</v>
      </c>
      <c r="BM9" s="167">
        <f t="shared" si="24"/>
        <v>0.13917601890135853</v>
      </c>
      <c r="BN9" s="167" t="e">
        <f>0.04*#REF!</f>
        <v>#REF!</v>
      </c>
      <c r="BO9" s="168" t="e">
        <f t="shared" si="25"/>
        <v>#DIV/0!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</row>
    <row r="10" spans="1:152" s="414" customFormat="1" ht="18" customHeight="1">
      <c r="A10" s="150" t="s">
        <v>65</v>
      </c>
      <c r="B10" s="151">
        <f>'к среднему по РА'!K11</f>
        <v>0.70170379040783493</v>
      </c>
      <c r="C10" s="151">
        <f>коэффициенты!E10</f>
        <v>1</v>
      </c>
      <c r="D10" s="151">
        <f t="shared" si="0"/>
        <v>0.70170379040783493</v>
      </c>
      <c r="E10" s="151" t="e">
        <f>'к среднему по РА'!S11</f>
        <v>#DIV/0!</v>
      </c>
      <c r="F10" s="151">
        <f>коэффициенты!G10</f>
        <v>0.8</v>
      </c>
      <c r="G10" s="415" t="e">
        <f t="shared" si="1"/>
        <v>#DIV/0!</v>
      </c>
      <c r="H10" s="151" t="e">
        <f>'к среднему по РА'!W11</f>
        <v>#DIV/0!</v>
      </c>
      <c r="I10" s="151">
        <f>коэффициенты!I10</f>
        <v>1</v>
      </c>
      <c r="J10" s="415" t="e">
        <f t="shared" si="2"/>
        <v>#DIV/0!</v>
      </c>
      <c r="K10" s="416">
        <f>'к среднему по РА'!Z11</f>
        <v>0</v>
      </c>
      <c r="L10" s="416">
        <f>коэффициенты!K10</f>
        <v>1</v>
      </c>
      <c r="M10" s="417">
        <f t="shared" si="3"/>
        <v>0</v>
      </c>
      <c r="N10" s="157">
        <f>'к среднему по РА'!AD11</f>
        <v>0</v>
      </c>
      <c r="O10" s="157">
        <f>коэффициенты!M10</f>
        <v>0.8</v>
      </c>
      <c r="P10" s="415">
        <f t="shared" si="4"/>
        <v>0</v>
      </c>
      <c r="Q10" s="151" t="e">
        <f>'к среднему по РА'!AM11</f>
        <v>#DIV/0!</v>
      </c>
      <c r="R10" s="151">
        <f>коэффициенты!O10</f>
        <v>0.8</v>
      </c>
      <c r="S10" s="415" t="e">
        <f t="shared" si="5"/>
        <v>#DIV/0!</v>
      </c>
      <c r="T10" s="151">
        <f>'к среднему по РА'!AU11</f>
        <v>1</v>
      </c>
      <c r="U10" s="151">
        <f>коэффициенты!Q10</f>
        <v>1</v>
      </c>
      <c r="V10" s="415">
        <f t="shared" si="6"/>
        <v>1</v>
      </c>
      <c r="W10" s="151">
        <f>'к среднему по РА'!BC11</f>
        <v>1.20375428740915</v>
      </c>
      <c r="X10" s="151">
        <f>коэффициенты!S10</f>
        <v>1</v>
      </c>
      <c r="Y10" s="415">
        <f t="shared" si="7"/>
        <v>1.20375428740915</v>
      </c>
      <c r="Z10" s="416">
        <f>'к среднему по РА'!BJ11</f>
        <v>0.85935438220947447</v>
      </c>
      <c r="AA10" s="416">
        <f>коэффициенты!U10</f>
        <v>1</v>
      </c>
      <c r="AB10" s="415">
        <f t="shared" si="8"/>
        <v>0.85935438220947447</v>
      </c>
      <c r="AC10" s="157" t="e">
        <f>'к среднему по РА'!BQ11</f>
        <v>#DIV/0!</v>
      </c>
      <c r="AD10" s="157">
        <f>коэффициенты!W10</f>
        <v>0.8</v>
      </c>
      <c r="AE10" s="415" t="e">
        <f t="shared" si="9"/>
        <v>#DIV/0!</v>
      </c>
      <c r="AF10" s="157">
        <f>'к среднему по РА'!BU11</f>
        <v>0.45628298722999033</v>
      </c>
      <c r="AG10" s="157">
        <f>коэффициенты!Y10</f>
        <v>1</v>
      </c>
      <c r="AH10" s="415">
        <f t="shared" si="10"/>
        <v>0.45628298722999033</v>
      </c>
      <c r="AI10" s="157" t="e">
        <f>'к среднему по РА'!CC11</f>
        <v>#DIV/0!</v>
      </c>
      <c r="AJ10" s="157">
        <f>коэффициенты!AA10</f>
        <v>1</v>
      </c>
      <c r="AK10" s="415" t="e">
        <f t="shared" si="11"/>
        <v>#DIV/0!</v>
      </c>
      <c r="AL10" s="157" t="e">
        <f>'к среднему по РА'!CG11</f>
        <v>#DIV/0!</v>
      </c>
      <c r="AM10" s="157">
        <f>коэффициенты!AC10</f>
        <v>0.95</v>
      </c>
      <c r="AN10" s="415" t="e">
        <f t="shared" si="12"/>
        <v>#DIV/0!</v>
      </c>
      <c r="AO10" s="157">
        <f>'к среднему по РА'!CO11</f>
        <v>0</v>
      </c>
      <c r="AP10" s="157">
        <f>коэффициенты!AE10</f>
        <v>0.8</v>
      </c>
      <c r="AQ10" s="415">
        <f t="shared" si="13"/>
        <v>0</v>
      </c>
      <c r="AR10" s="416" t="e">
        <f>'к среднему по РА'!CS11</f>
        <v>#DIV/0!</v>
      </c>
      <c r="AS10" s="416">
        <f>коэффициенты!AG10</f>
        <v>0.95</v>
      </c>
      <c r="AT10" s="417" t="e">
        <f t="shared" si="14"/>
        <v>#DIV/0!</v>
      </c>
      <c r="AU10" s="416" t="e">
        <f>'к среднему по РА'!CV11</f>
        <v>#DIV/0!</v>
      </c>
      <c r="AV10" s="416">
        <f>коэффициенты!AI10</f>
        <v>1</v>
      </c>
      <c r="AW10" s="418" t="e">
        <f t="shared" si="15"/>
        <v>#DIV/0!</v>
      </c>
      <c r="AX10" s="416" t="e">
        <f>'к среднему по РА'!CY11</f>
        <v>#DIV/0!</v>
      </c>
      <c r="AY10" s="416">
        <f>коэффициенты!AK10</f>
        <v>1</v>
      </c>
      <c r="AZ10" s="418" t="e">
        <f t="shared" si="26"/>
        <v>#DIV/0!</v>
      </c>
      <c r="BA10" s="416" t="e">
        <f>'к среднему по РА'!DB11</f>
        <v>#DIV/0!</v>
      </c>
      <c r="BB10" s="416">
        <f>коэффициенты!AM10</f>
        <v>1</v>
      </c>
      <c r="BC10" s="417" t="e">
        <f t="shared" si="16"/>
        <v>#DIV/0!</v>
      </c>
      <c r="BD10" s="416">
        <f>'к среднему по РА'!DE11</f>
        <v>0</v>
      </c>
      <c r="BE10" s="416">
        <f>коэффициенты!AO10</f>
        <v>1</v>
      </c>
      <c r="BF10" s="417">
        <f t="shared" si="17"/>
        <v>0</v>
      </c>
      <c r="BG10" s="166" t="e">
        <f t="shared" si="18"/>
        <v>#DIV/0!</v>
      </c>
      <c r="BH10" s="166" t="e">
        <f t="shared" si="19"/>
        <v>#DIV/0!</v>
      </c>
      <c r="BI10" s="166">
        <f t="shared" si="20"/>
        <v>0.55093857185228745</v>
      </c>
      <c r="BJ10" s="167" t="e">
        <f t="shared" si="21"/>
        <v>#DIV/0!</v>
      </c>
      <c r="BK10" s="167" t="e">
        <f t="shared" si="22"/>
        <v>#DIV/0!</v>
      </c>
      <c r="BL10" s="167" t="e">
        <f t="shared" si="23"/>
        <v>#DIV/0!</v>
      </c>
      <c r="BM10" s="167">
        <f t="shared" si="24"/>
        <v>0.13773464296307186</v>
      </c>
      <c r="BN10" s="167" t="e">
        <f>0.04*#REF!</f>
        <v>#REF!</v>
      </c>
      <c r="BO10" s="168" t="e">
        <f t="shared" si="25"/>
        <v>#DIV/0!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</row>
    <row r="11" spans="1:152" s="414" customFormat="1" ht="20.45" customHeight="1">
      <c r="A11" s="150" t="s">
        <v>66</v>
      </c>
      <c r="B11" s="151">
        <f>'к среднему по РА'!K12</f>
        <v>0.8027380228550135</v>
      </c>
      <c r="C11" s="151">
        <f>коэффициенты!E11</f>
        <v>1</v>
      </c>
      <c r="D11" s="151">
        <f>IF(B11&gt;2,2*C11,B11*C11)</f>
        <v>0.8027380228550135</v>
      </c>
      <c r="E11" s="151" t="e">
        <f>'к среднему по РА'!S12</f>
        <v>#DIV/0!</v>
      </c>
      <c r="F11" s="151">
        <f>коэффициенты!G11</f>
        <v>1</v>
      </c>
      <c r="G11" s="415" t="e">
        <f t="shared" si="1"/>
        <v>#DIV/0!</v>
      </c>
      <c r="H11" s="151" t="e">
        <f>'к среднему по РА'!W12</f>
        <v>#DIV/0!</v>
      </c>
      <c r="I11" s="151">
        <f>коэффициенты!I11</f>
        <v>1</v>
      </c>
      <c r="J11" s="415" t="e">
        <f t="shared" si="2"/>
        <v>#DIV/0!</v>
      </c>
      <c r="K11" s="416">
        <f>'к среднему по РА'!Z12</f>
        <v>0</v>
      </c>
      <c r="L11" s="416">
        <f>коэффициенты!K11</f>
        <v>1</v>
      </c>
      <c r="M11" s="417">
        <f t="shared" si="3"/>
        <v>0</v>
      </c>
      <c r="N11" s="157">
        <f>'к среднему по РА'!AD12</f>
        <v>0</v>
      </c>
      <c r="O11" s="157">
        <f>коэффициенты!M11</f>
        <v>0.8</v>
      </c>
      <c r="P11" s="415">
        <f t="shared" si="4"/>
        <v>0</v>
      </c>
      <c r="Q11" s="151" t="e">
        <f>'к среднему по РА'!AM12</f>
        <v>#DIV/0!</v>
      </c>
      <c r="R11" s="151">
        <f>коэффициенты!O11</f>
        <v>1</v>
      </c>
      <c r="S11" s="415" t="e">
        <f>IF(Q11&gt;2,2*R11,Q11*R11)</f>
        <v>#DIV/0!</v>
      </c>
      <c r="T11" s="151">
        <f>'к среднему по РА'!AU12</f>
        <v>1</v>
      </c>
      <c r="U11" s="151">
        <f>коэффициенты!Q11</f>
        <v>1</v>
      </c>
      <c r="V11" s="415">
        <f t="shared" si="6"/>
        <v>1</v>
      </c>
      <c r="W11" s="151">
        <f>'к среднему по РА'!BC12</f>
        <v>1.1931482575310099</v>
      </c>
      <c r="X11" s="151">
        <f>коэффициенты!S11</f>
        <v>1</v>
      </c>
      <c r="Y11" s="415">
        <f t="shared" si="7"/>
        <v>1.1931482575310099</v>
      </c>
      <c r="Z11" s="416">
        <f>'к среднему по РА'!BJ12</f>
        <v>0.80395039847766814</v>
      </c>
      <c r="AA11" s="416">
        <f>коэффициенты!U11</f>
        <v>0.8</v>
      </c>
      <c r="AB11" s="415">
        <f t="shared" si="8"/>
        <v>0.64316031878213453</v>
      </c>
      <c r="AC11" s="157" t="e">
        <f>'к среднему по РА'!BQ12</f>
        <v>#DIV/0!</v>
      </c>
      <c r="AD11" s="157">
        <f>коэффициенты!W11</f>
        <v>1</v>
      </c>
      <c r="AE11" s="415" t="e">
        <f t="shared" si="9"/>
        <v>#DIV/0!</v>
      </c>
      <c r="AF11" s="157">
        <f>'к среднему по РА'!BU12</f>
        <v>2.5533113035551502</v>
      </c>
      <c r="AG11" s="157">
        <f>коэффициенты!Y11</f>
        <v>1</v>
      </c>
      <c r="AH11" s="415">
        <f t="shared" si="10"/>
        <v>2</v>
      </c>
      <c r="AI11" s="157" t="e">
        <f>'к среднему по РА'!CC12</f>
        <v>#DIV/0!</v>
      </c>
      <c r="AJ11" s="157">
        <f>коэффициенты!AA11</f>
        <v>0.9</v>
      </c>
      <c r="AK11" s="415" t="e">
        <f t="shared" si="11"/>
        <v>#DIV/0!</v>
      </c>
      <c r="AL11" s="157" t="e">
        <f>'к среднему по РА'!CG12</f>
        <v>#DIV/0!</v>
      </c>
      <c r="AM11" s="157">
        <f>коэффициенты!AC11</f>
        <v>0.9</v>
      </c>
      <c r="AN11" s="415" t="e">
        <f t="shared" si="12"/>
        <v>#DIV/0!</v>
      </c>
      <c r="AO11" s="157">
        <f>'к среднему по РА'!CO12</f>
        <v>0</v>
      </c>
      <c r="AP11" s="157">
        <f>коэффициенты!AE11</f>
        <v>1</v>
      </c>
      <c r="AQ11" s="415">
        <f t="shared" si="13"/>
        <v>0</v>
      </c>
      <c r="AR11" s="416" t="e">
        <f>'к среднему по РА'!CS12</f>
        <v>#DIV/0!</v>
      </c>
      <c r="AS11" s="416">
        <f>коэффициенты!AG11</f>
        <v>0.95</v>
      </c>
      <c r="AT11" s="417" t="e">
        <f t="shared" si="14"/>
        <v>#DIV/0!</v>
      </c>
      <c r="AU11" s="416" t="e">
        <f>'к среднему по РА'!CV12</f>
        <v>#DIV/0!</v>
      </c>
      <c r="AV11" s="416" t="e">
        <f>коэффициенты!AI11</f>
        <v>#DIV/0!</v>
      </c>
      <c r="AW11" s="418" t="e">
        <f t="shared" si="15"/>
        <v>#DIV/0!</v>
      </c>
      <c r="AX11" s="416" t="e">
        <f>'к среднему по РА'!CY12</f>
        <v>#DIV/0!</v>
      </c>
      <c r="AY11" s="416">
        <f>коэффициенты!AK11</f>
        <v>1</v>
      </c>
      <c r="AZ11" s="418" t="e">
        <f t="shared" si="26"/>
        <v>#DIV/0!</v>
      </c>
      <c r="BA11" s="416" t="e">
        <f>'к среднему по РА'!DB12</f>
        <v>#DIV/0!</v>
      </c>
      <c r="BB11" s="416">
        <f>коэффициенты!AM11</f>
        <v>1</v>
      </c>
      <c r="BC11" s="417" t="e">
        <f t="shared" si="16"/>
        <v>#DIV/0!</v>
      </c>
      <c r="BD11" s="416">
        <f>'к среднему по РА'!DE12</f>
        <v>0</v>
      </c>
      <c r="BE11" s="416">
        <f>коэффициенты!AO11</f>
        <v>0.9</v>
      </c>
      <c r="BF11" s="417">
        <f t="shared" si="17"/>
        <v>0</v>
      </c>
      <c r="BG11" s="166" t="e">
        <f t="shared" si="18"/>
        <v>#DIV/0!</v>
      </c>
      <c r="BH11" s="166" t="e">
        <f t="shared" si="19"/>
        <v>#DIV/0!</v>
      </c>
      <c r="BI11" s="166">
        <f t="shared" si="20"/>
        <v>0.54828706438275243</v>
      </c>
      <c r="BJ11" s="167" t="e">
        <f>BG11*0.4+BH11*0.3+BI11*0.3</f>
        <v>#DIV/0!</v>
      </c>
      <c r="BK11" s="167" t="e">
        <f t="shared" si="22"/>
        <v>#DIV/0!</v>
      </c>
      <c r="BL11" s="167" t="e">
        <f t="shared" si="23"/>
        <v>#DIV/0!</v>
      </c>
      <c r="BM11" s="167">
        <f t="shared" si="24"/>
        <v>0.13707176609568811</v>
      </c>
      <c r="BN11" s="167" t="e">
        <f>0.04*#REF!</f>
        <v>#REF!</v>
      </c>
      <c r="BO11" s="168" t="e">
        <f t="shared" si="25"/>
        <v>#DIV/0!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</row>
    <row r="12" spans="1:152" s="414" customFormat="1" ht="19.899999999999999" customHeight="1">
      <c r="A12" s="150" t="s">
        <v>67</v>
      </c>
      <c r="B12" s="151">
        <f>'к среднему по РА'!K13</f>
        <v>0</v>
      </c>
      <c r="C12" s="151">
        <f>коэффициенты!E12</f>
        <v>0.8</v>
      </c>
      <c r="D12" s="151">
        <f t="shared" si="0"/>
        <v>0</v>
      </c>
      <c r="E12" s="151" t="e">
        <f>'к среднему по РА'!S13</f>
        <v>#DIV/0!</v>
      </c>
      <c r="F12" s="151" t="e">
        <f>коэффициенты!G12</f>
        <v>#DIV/0!</v>
      </c>
      <c r="G12" s="415" t="e">
        <f t="shared" si="1"/>
        <v>#DIV/0!</v>
      </c>
      <c r="H12" s="151" t="e">
        <f>'к среднему по РА'!W13</f>
        <v>#DIV/0!</v>
      </c>
      <c r="I12" s="151">
        <f>коэффициенты!I12</f>
        <v>0.8</v>
      </c>
      <c r="J12" s="415" t="e">
        <f t="shared" si="2"/>
        <v>#DIV/0!</v>
      </c>
      <c r="K12" s="416" t="e">
        <f>'к среднему по РА'!Z13</f>
        <v>#VALUE!</v>
      </c>
      <c r="L12" s="416">
        <f>коэффициенты!K12</f>
        <v>1</v>
      </c>
      <c r="M12" s="417" t="e">
        <f t="shared" si="3"/>
        <v>#VALUE!</v>
      </c>
      <c r="N12" s="157">
        <f>'к среднему по РА'!AD13</f>
        <v>0</v>
      </c>
      <c r="O12" s="157">
        <f>коэффициенты!M12</f>
        <v>0.8</v>
      </c>
      <c r="P12" s="415">
        <f t="shared" si="4"/>
        <v>0</v>
      </c>
      <c r="Q12" s="151" t="e">
        <f>'к среднему по РА'!AM13</f>
        <v>#DIV/0!</v>
      </c>
      <c r="R12" s="151">
        <f>коэффициенты!O12</f>
        <v>0.8</v>
      </c>
      <c r="S12" s="415" t="e">
        <f t="shared" si="5"/>
        <v>#DIV/0!</v>
      </c>
      <c r="T12" s="151" t="e">
        <f>'к среднему по РА'!AU13</f>
        <v>#DIV/0!</v>
      </c>
      <c r="U12" s="151" t="e">
        <f>коэффициенты!Q12</f>
        <v>#DIV/0!</v>
      </c>
      <c r="V12" s="415" t="e">
        <f t="shared" si="6"/>
        <v>#DIV/0!</v>
      </c>
      <c r="W12" s="151" t="e">
        <f>'к среднему по РА'!BC13</f>
        <v>#DIV/0!</v>
      </c>
      <c r="X12" s="151" t="e">
        <f>коэффициенты!S12</f>
        <v>#DIV/0!</v>
      </c>
      <c r="Y12" s="415" t="e">
        <f t="shared" si="7"/>
        <v>#DIV/0!</v>
      </c>
      <c r="Z12" s="416">
        <f>'к среднему по РА'!BJ13</f>
        <v>0</v>
      </c>
      <c r="AA12" s="416" t="e">
        <f>коэффициенты!U12</f>
        <v>#DIV/0!</v>
      </c>
      <c r="AB12" s="415" t="e">
        <f t="shared" si="8"/>
        <v>#DIV/0!</v>
      </c>
      <c r="AC12" s="157" t="e">
        <f>'к среднему по РА'!BQ13</f>
        <v>#DIV/0!</v>
      </c>
      <c r="AD12" s="157">
        <f>коэффициенты!W12</f>
        <v>0.8</v>
      </c>
      <c r="AE12" s="415" t="e">
        <f t="shared" si="9"/>
        <v>#DIV/0!</v>
      </c>
      <c r="AF12" s="157">
        <f>'к среднему по РА'!BU13</f>
        <v>0</v>
      </c>
      <c r="AG12" s="157">
        <f>коэффициенты!Y12</f>
        <v>0.8</v>
      </c>
      <c r="AH12" s="415">
        <f t="shared" si="10"/>
        <v>0</v>
      </c>
      <c r="AI12" s="157" t="e">
        <f>'к среднему по РА'!CC13</f>
        <v>#DIV/0!</v>
      </c>
      <c r="AJ12" s="157">
        <f>коэффициенты!AA12</f>
        <v>1</v>
      </c>
      <c r="AK12" s="415" t="e">
        <f t="shared" si="11"/>
        <v>#DIV/0!</v>
      </c>
      <c r="AL12" s="157" t="e">
        <f>'к среднему по РА'!CG13</f>
        <v>#DIV/0!</v>
      </c>
      <c r="AM12" s="157" t="e">
        <f>коэффициенты!AC12</f>
        <v>#DIV/0!</v>
      </c>
      <c r="AN12" s="415" t="e">
        <f t="shared" si="12"/>
        <v>#DIV/0!</v>
      </c>
      <c r="AO12" s="157">
        <f>'к среднему по РА'!CO13</f>
        <v>0</v>
      </c>
      <c r="AP12" s="157">
        <f>коэффициенты!AE12</f>
        <v>1</v>
      </c>
      <c r="AQ12" s="415">
        <f t="shared" si="13"/>
        <v>0</v>
      </c>
      <c r="AR12" s="416" t="e">
        <f>'к среднему по РА'!CS13</f>
        <v>#DIV/0!</v>
      </c>
      <c r="AS12" s="416">
        <f>коэффициенты!AG12</f>
        <v>0.8</v>
      </c>
      <c r="AT12" s="417" t="e">
        <f t="shared" si="14"/>
        <v>#DIV/0!</v>
      </c>
      <c r="AU12" s="416" t="e">
        <f>'к среднему по РА'!CV13</f>
        <v>#DIV/0!</v>
      </c>
      <c r="AV12" s="416">
        <f>коэффициенты!AI12</f>
        <v>0.8</v>
      </c>
      <c r="AW12" s="418" t="e">
        <f t="shared" si="15"/>
        <v>#DIV/0!</v>
      </c>
      <c r="AX12" s="416" t="e">
        <f>'к среднему по РА'!CY13</f>
        <v>#DIV/0!</v>
      </c>
      <c r="AY12" s="416">
        <f>коэффициенты!AK12</f>
        <v>0.8</v>
      </c>
      <c r="AZ12" s="418" t="e">
        <f t="shared" si="26"/>
        <v>#DIV/0!</v>
      </c>
      <c r="BA12" s="416" t="e">
        <f>'к среднему по РА'!DB13</f>
        <v>#DIV/0!</v>
      </c>
      <c r="BB12" s="416">
        <f>коэффициенты!AM12</f>
        <v>0.8</v>
      </c>
      <c r="BC12" s="417" t="e">
        <f t="shared" si="16"/>
        <v>#DIV/0!</v>
      </c>
      <c r="BD12" s="416" t="e">
        <f>'к среднему по РА'!DE13</f>
        <v>#DIV/0!</v>
      </c>
      <c r="BE12" s="416">
        <f>коэффициенты!AO12</f>
        <v>0.8</v>
      </c>
      <c r="BF12" s="417" t="e">
        <f t="shared" si="17"/>
        <v>#DIV/0!</v>
      </c>
      <c r="BG12" s="166" t="e">
        <f t="shared" si="18"/>
        <v>#DIV/0!</v>
      </c>
      <c r="BH12" s="166" t="e">
        <f t="shared" si="19"/>
        <v>#DIV/0!</v>
      </c>
      <c r="BI12" s="166" t="e">
        <f t="shared" si="20"/>
        <v>#DIV/0!</v>
      </c>
      <c r="BJ12" s="167" t="e">
        <f t="shared" si="21"/>
        <v>#DIV/0!</v>
      </c>
      <c r="BK12" s="167" t="e">
        <f t="shared" si="22"/>
        <v>#DIV/0!</v>
      </c>
      <c r="BL12" s="167" t="e">
        <f t="shared" si="23"/>
        <v>#DIV/0!</v>
      </c>
      <c r="BM12" s="167" t="e">
        <f t="shared" si="24"/>
        <v>#DIV/0!</v>
      </c>
      <c r="BN12" s="167" t="e">
        <f>0.04*#REF!</f>
        <v>#REF!</v>
      </c>
      <c r="BO12" s="168" t="e">
        <f t="shared" si="25"/>
        <v>#DIV/0!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</row>
    <row r="13" spans="1:152" s="414" customFormat="1" ht="21.6" customHeight="1">
      <c r="A13" s="150" t="s">
        <v>68</v>
      </c>
      <c r="B13" s="151">
        <f>'к среднему по РА'!K14</f>
        <v>0.73833699544303877</v>
      </c>
      <c r="C13" s="151">
        <f>коэффициенты!E13</f>
        <v>1</v>
      </c>
      <c r="D13" s="151">
        <f t="shared" si="0"/>
        <v>0.73833699544303877</v>
      </c>
      <c r="E13" s="151" t="e">
        <f>'к среднему по РА'!S14</f>
        <v>#DIV/0!</v>
      </c>
      <c r="F13" s="151">
        <f>коэффициенты!G13</f>
        <v>1</v>
      </c>
      <c r="G13" s="415" t="e">
        <f t="shared" si="1"/>
        <v>#DIV/0!</v>
      </c>
      <c r="H13" s="151" t="e">
        <f>'к среднему по РА'!W14</f>
        <v>#DIV/0!</v>
      </c>
      <c r="I13" s="151">
        <f>коэффициенты!I13</f>
        <v>1</v>
      </c>
      <c r="J13" s="415" t="e">
        <f t="shared" si="2"/>
        <v>#DIV/0!</v>
      </c>
      <c r="K13" s="416">
        <f>'к среднему по РА'!Z14</f>
        <v>0</v>
      </c>
      <c r="L13" s="416">
        <f>коэффициенты!K13</f>
        <v>0.8</v>
      </c>
      <c r="M13" s="417">
        <f t="shared" si="3"/>
        <v>0</v>
      </c>
      <c r="N13" s="157">
        <f>'к среднему по РА'!AD14</f>
        <v>0</v>
      </c>
      <c r="O13" s="157">
        <f>коэффициенты!M13</f>
        <v>0.8</v>
      </c>
      <c r="P13" s="415">
        <f t="shared" si="4"/>
        <v>0</v>
      </c>
      <c r="Q13" s="151" t="e">
        <f>'к среднему по РА'!AM14</f>
        <v>#DIV/0!</v>
      </c>
      <c r="R13" s="151">
        <f>коэффициенты!O13</f>
        <v>1</v>
      </c>
      <c r="S13" s="415" t="e">
        <f t="shared" si="5"/>
        <v>#DIV/0!</v>
      </c>
      <c r="T13" s="151" t="e">
        <f>'к среднему по РА'!AU14</f>
        <v>#DIV/0!</v>
      </c>
      <c r="U13" s="151">
        <f>коэффициенты!Q13</f>
        <v>1</v>
      </c>
      <c r="V13" s="415" t="e">
        <f t="shared" si="6"/>
        <v>#DIV/0!</v>
      </c>
      <c r="W13" s="151">
        <f>'к среднему по РА'!BC14</f>
        <v>1.2812780549749554</v>
      </c>
      <c r="X13" s="151">
        <f>коэффициенты!S13</f>
        <v>1</v>
      </c>
      <c r="Y13" s="415">
        <f t="shared" si="7"/>
        <v>1.2812780549749554</v>
      </c>
      <c r="Z13" s="416">
        <f>'к среднему по РА'!BJ14</f>
        <v>1.0993453355155482E-2</v>
      </c>
      <c r="AA13" s="416">
        <f>коэффициенты!U13</f>
        <v>1</v>
      </c>
      <c r="AB13" s="415">
        <f t="shared" si="8"/>
        <v>1.0993453355155482E-2</v>
      </c>
      <c r="AC13" s="157" t="e">
        <f>'к среднему по РА'!BQ14</f>
        <v>#DIV/0!</v>
      </c>
      <c r="AD13" s="157">
        <f>коэффициенты!W13</f>
        <v>1</v>
      </c>
      <c r="AE13" s="415" t="e">
        <f t="shared" si="9"/>
        <v>#DIV/0!</v>
      </c>
      <c r="AF13" s="157">
        <f>'к среднему по РА'!BU14</f>
        <v>3.1136982892493208</v>
      </c>
      <c r="AG13" s="157">
        <f>коэффициенты!Y13</f>
        <v>1</v>
      </c>
      <c r="AH13" s="415">
        <f t="shared" si="10"/>
        <v>2</v>
      </c>
      <c r="AI13" s="157" t="e">
        <f>'к среднему по РА'!CC14</f>
        <v>#DIV/0!</v>
      </c>
      <c r="AJ13" s="157">
        <f>коэффициенты!AA13</f>
        <v>1</v>
      </c>
      <c r="AK13" s="415" t="e">
        <f t="shared" si="11"/>
        <v>#DIV/0!</v>
      </c>
      <c r="AL13" s="157" t="e">
        <f>'к среднему по РА'!CG14</f>
        <v>#DIV/0!</v>
      </c>
      <c r="AM13" s="157">
        <f>коэффициенты!AC13</f>
        <v>1</v>
      </c>
      <c r="AN13" s="415" t="e">
        <f t="shared" si="12"/>
        <v>#DIV/0!</v>
      </c>
      <c r="AO13" s="157">
        <f>'к среднему по РА'!CO14</f>
        <v>0</v>
      </c>
      <c r="AP13" s="157">
        <f>коэффициенты!AE13</f>
        <v>1</v>
      </c>
      <c r="AQ13" s="415">
        <f t="shared" si="13"/>
        <v>0</v>
      </c>
      <c r="AR13" s="416" t="e">
        <f>'к среднему по РА'!CS14</f>
        <v>#DIV/0!</v>
      </c>
      <c r="AS13" s="416">
        <f>коэффициенты!AG13</f>
        <v>1</v>
      </c>
      <c r="AT13" s="417" t="e">
        <f t="shared" si="14"/>
        <v>#DIV/0!</v>
      </c>
      <c r="AU13" s="416" t="e">
        <f>'к среднему по РА'!CV14</f>
        <v>#DIV/0!</v>
      </c>
      <c r="AV13" s="416">
        <f>коэффициенты!AI13</f>
        <v>0.8</v>
      </c>
      <c r="AW13" s="418" t="e">
        <f t="shared" si="15"/>
        <v>#DIV/0!</v>
      </c>
      <c r="AX13" s="416" t="e">
        <f>'к среднему по РА'!CY14</f>
        <v>#DIV/0!</v>
      </c>
      <c r="AY13" s="416">
        <f>коэффициенты!AK13</f>
        <v>1</v>
      </c>
      <c r="AZ13" s="418" t="e">
        <f t="shared" si="26"/>
        <v>#DIV/0!</v>
      </c>
      <c r="BA13" s="416" t="e">
        <f>'к среднему по РА'!DB14</f>
        <v>#DIV/0!</v>
      </c>
      <c r="BB13" s="416">
        <f>коэффициенты!AM13</f>
        <v>1</v>
      </c>
      <c r="BC13" s="417" t="e">
        <f t="shared" si="16"/>
        <v>#DIV/0!</v>
      </c>
      <c r="BD13" s="416">
        <f>'к среднему по РА'!DE14</f>
        <v>0</v>
      </c>
      <c r="BE13" s="416">
        <f>коэффициенты!AO13</f>
        <v>0.8</v>
      </c>
      <c r="BF13" s="417">
        <f t="shared" si="17"/>
        <v>0</v>
      </c>
      <c r="BG13" s="166" t="e">
        <f t="shared" si="18"/>
        <v>#DIV/0!</v>
      </c>
      <c r="BH13" s="166" t="e">
        <f t="shared" si="19"/>
        <v>#DIV/0!</v>
      </c>
      <c r="BI13" s="166" t="e">
        <f t="shared" si="20"/>
        <v>#DIV/0!</v>
      </c>
      <c r="BJ13" s="167" t="e">
        <f t="shared" si="21"/>
        <v>#DIV/0!</v>
      </c>
      <c r="BK13" s="167" t="e">
        <f t="shared" si="22"/>
        <v>#DIV/0!</v>
      </c>
      <c r="BL13" s="167" t="e">
        <f t="shared" si="23"/>
        <v>#DIV/0!</v>
      </c>
      <c r="BM13" s="167" t="e">
        <f t="shared" si="24"/>
        <v>#DIV/0!</v>
      </c>
      <c r="BN13" s="167" t="e">
        <f>0.04*#REF!</f>
        <v>#REF!</v>
      </c>
      <c r="BO13" s="168" t="e">
        <f t="shared" si="25"/>
        <v>#DIV/0!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</row>
    <row r="14" spans="1:152" s="414" customFormat="1" ht="20.45" customHeight="1">
      <c r="A14" s="169" t="s">
        <v>69</v>
      </c>
      <c r="B14" s="151">
        <f>'к среднему по РА'!K15</f>
        <v>0.78850226920548327</v>
      </c>
      <c r="C14" s="151">
        <f>коэффициенты!E14</f>
        <v>1</v>
      </c>
      <c r="D14" s="151">
        <f t="shared" si="0"/>
        <v>0.78850226920548327</v>
      </c>
      <c r="E14" s="151" t="e">
        <f>'к среднему по РА'!S15</f>
        <v>#DIV/0!</v>
      </c>
      <c r="F14" s="151">
        <f>коэффициенты!G14</f>
        <v>1</v>
      </c>
      <c r="G14" s="415" t="e">
        <f t="shared" si="1"/>
        <v>#DIV/0!</v>
      </c>
      <c r="H14" s="151" t="e">
        <f>'к среднему по РА'!W15</f>
        <v>#DIV/0!</v>
      </c>
      <c r="I14" s="151">
        <f>коэффициенты!I14</f>
        <v>1</v>
      </c>
      <c r="J14" s="415" t="e">
        <f>IF(H14&gt;2,2*I14,H14*I14)</f>
        <v>#DIV/0!</v>
      </c>
      <c r="K14" s="416">
        <f>'к среднему по РА'!Z15</f>
        <v>0</v>
      </c>
      <c r="L14" s="416">
        <f>коэффициенты!K14</f>
        <v>1</v>
      </c>
      <c r="M14" s="417">
        <f t="shared" si="3"/>
        <v>0</v>
      </c>
      <c r="N14" s="157">
        <f>'к среднему по РА'!AD15</f>
        <v>0</v>
      </c>
      <c r="O14" s="157">
        <f>коэффициенты!M14</f>
        <v>1</v>
      </c>
      <c r="P14" s="415">
        <f t="shared" si="4"/>
        <v>0</v>
      </c>
      <c r="Q14" s="151" t="e">
        <f>'к среднему по РА'!AM15</f>
        <v>#DIV/0!</v>
      </c>
      <c r="R14" s="151">
        <f>коэффициенты!O14</f>
        <v>0.95</v>
      </c>
      <c r="S14" s="415" t="e">
        <f t="shared" si="5"/>
        <v>#DIV/0!</v>
      </c>
      <c r="T14" s="151">
        <f>'к среднему по РА'!AU15</f>
        <v>1</v>
      </c>
      <c r="U14" s="151">
        <f>коэффициенты!Q14</f>
        <v>1</v>
      </c>
      <c r="V14" s="415">
        <f t="shared" si="6"/>
        <v>1</v>
      </c>
      <c r="W14" s="151">
        <f>'к среднему по РА'!BC15</f>
        <v>1.1720318960425282</v>
      </c>
      <c r="X14" s="151">
        <f>коэффициенты!S14</f>
        <v>1</v>
      </c>
      <c r="Y14" s="415">
        <f t="shared" si="7"/>
        <v>1.1720318960425282</v>
      </c>
      <c r="Z14" s="416">
        <f>'к среднему по РА'!BJ15</f>
        <v>0.9206072570002608</v>
      </c>
      <c r="AA14" s="416">
        <f>коэффициенты!U14</f>
        <v>1</v>
      </c>
      <c r="AB14" s="415">
        <f t="shared" si="8"/>
        <v>0.9206072570002608</v>
      </c>
      <c r="AC14" s="157" t="e">
        <f>'к среднему по РА'!BQ15</f>
        <v>#DIV/0!</v>
      </c>
      <c r="AD14" s="157">
        <f>коэффициенты!W14</f>
        <v>0.9</v>
      </c>
      <c r="AE14" s="415" t="e">
        <f t="shared" si="9"/>
        <v>#DIV/0!</v>
      </c>
      <c r="AF14" s="157">
        <f>'к среднему по РА'!BU15</f>
        <v>0.54352078643878554</v>
      </c>
      <c r="AG14" s="157">
        <f>коэффициенты!Y14</f>
        <v>1</v>
      </c>
      <c r="AH14" s="415">
        <f t="shared" si="10"/>
        <v>0.54352078643878554</v>
      </c>
      <c r="AI14" s="157" t="e">
        <f>'к среднему по РА'!CC15</f>
        <v>#DIV/0!</v>
      </c>
      <c r="AJ14" s="157">
        <f>коэффициенты!AA14</f>
        <v>0.95</v>
      </c>
      <c r="AK14" s="415" t="e">
        <f t="shared" si="11"/>
        <v>#DIV/0!</v>
      </c>
      <c r="AL14" s="157" t="e">
        <f>'к среднему по РА'!CG15</f>
        <v>#DIV/0!</v>
      </c>
      <c r="AM14" s="157">
        <f>коэффициенты!AC14</f>
        <v>0.9</v>
      </c>
      <c r="AN14" s="415" t="e">
        <f t="shared" si="12"/>
        <v>#DIV/0!</v>
      </c>
      <c r="AO14" s="157">
        <f>'к среднему по РА'!CO15</f>
        <v>0</v>
      </c>
      <c r="AP14" s="157">
        <f>коэффициенты!AE14</f>
        <v>0.9</v>
      </c>
      <c r="AQ14" s="415">
        <f t="shared" si="13"/>
        <v>0</v>
      </c>
      <c r="AR14" s="416" t="e">
        <f>'к среднему по РА'!CS15</f>
        <v>#DIV/0!</v>
      </c>
      <c r="AS14" s="416">
        <f>коэффициенты!AG14</f>
        <v>0.95</v>
      </c>
      <c r="AT14" s="417" t="e">
        <f t="shared" si="14"/>
        <v>#DIV/0!</v>
      </c>
      <c r="AU14" s="416" t="e">
        <f>'к среднему по РА'!CV15</f>
        <v>#DIV/0!</v>
      </c>
      <c r="AV14" s="416">
        <f>коэффициенты!AI14</f>
        <v>1</v>
      </c>
      <c r="AW14" s="418" t="e">
        <f t="shared" si="15"/>
        <v>#DIV/0!</v>
      </c>
      <c r="AX14" s="416" t="e">
        <f>'к среднему по РА'!CY15</f>
        <v>#DIV/0!</v>
      </c>
      <c r="AY14" s="416">
        <f>коэффициенты!AK14</f>
        <v>0.8</v>
      </c>
      <c r="AZ14" s="418" t="e">
        <f t="shared" si="26"/>
        <v>#DIV/0!</v>
      </c>
      <c r="BA14" s="416" t="e">
        <f>'к среднему по РА'!DB15</f>
        <v>#DIV/0!</v>
      </c>
      <c r="BB14" s="416">
        <f>коэффициенты!AM14</f>
        <v>1</v>
      </c>
      <c r="BC14" s="417" t="e">
        <f t="shared" si="16"/>
        <v>#DIV/0!</v>
      </c>
      <c r="BD14" s="416">
        <f>'к среднему по РА'!DE15</f>
        <v>0</v>
      </c>
      <c r="BE14" s="416">
        <f>коэффициенты!AO14</f>
        <v>1</v>
      </c>
      <c r="BF14" s="417">
        <f t="shared" si="17"/>
        <v>0</v>
      </c>
      <c r="BG14" s="166" t="e">
        <f t="shared" si="18"/>
        <v>#DIV/0!</v>
      </c>
      <c r="BH14" s="166" t="e">
        <f>(D14+J14+S14+AH14+AN14)/5</f>
        <v>#DIV/0!</v>
      </c>
      <c r="BI14" s="166">
        <f t="shared" si="20"/>
        <v>0.54300797401063206</v>
      </c>
      <c r="BJ14" s="167" t="e">
        <f t="shared" si="21"/>
        <v>#DIV/0!</v>
      </c>
      <c r="BK14" s="167" t="e">
        <f t="shared" si="22"/>
        <v>#DIV/0!</v>
      </c>
      <c r="BL14" s="167" t="e">
        <f t="shared" si="23"/>
        <v>#DIV/0!</v>
      </c>
      <c r="BM14" s="167">
        <f t="shared" si="24"/>
        <v>0.13575199350265801</v>
      </c>
      <c r="BN14" s="167" t="e">
        <f>0.04*#REF!</f>
        <v>#REF!</v>
      </c>
      <c r="BO14" s="168" t="e">
        <f t="shared" si="25"/>
        <v>#DIV/0!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</row>
    <row r="15" spans="1:152" ht="15.75">
      <c r="A15" s="101" t="s">
        <v>70</v>
      </c>
      <c r="B15" s="103"/>
      <c r="C15" s="103"/>
      <c r="D15" s="103"/>
      <c r="E15" s="171"/>
      <c r="F15" s="172"/>
      <c r="G15" s="103"/>
      <c r="H15" s="103"/>
      <c r="I15" s="103"/>
      <c r="J15" s="103"/>
      <c r="K15" s="420"/>
      <c r="L15" s="421"/>
      <c r="M15" s="180"/>
      <c r="N15" s="171"/>
      <c r="O15" s="171"/>
      <c r="P15" s="103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422"/>
      <c r="AB15" s="423"/>
      <c r="AC15" s="173"/>
      <c r="AD15" s="173"/>
      <c r="AE15" s="173"/>
      <c r="AF15" s="103"/>
      <c r="AG15" s="103"/>
      <c r="AH15" s="103"/>
      <c r="AI15" s="173"/>
      <c r="AJ15" s="173"/>
      <c r="AK15" s="103"/>
      <c r="AL15" s="103"/>
      <c r="AM15" s="103"/>
      <c r="AN15" s="103"/>
      <c r="AO15" s="174"/>
      <c r="AP15" s="174"/>
      <c r="AQ15" s="103"/>
      <c r="AR15" s="423"/>
      <c r="AS15" s="423"/>
      <c r="AT15" s="423"/>
      <c r="AU15" s="424"/>
      <c r="AV15" s="424"/>
      <c r="AW15" s="424"/>
      <c r="AX15" s="176"/>
      <c r="AY15" s="176"/>
      <c r="AZ15" s="176"/>
      <c r="BA15" s="425"/>
      <c r="BB15" s="425"/>
      <c r="BC15" s="425"/>
      <c r="BD15" s="174"/>
      <c r="BE15" s="176"/>
      <c r="BF15" s="173"/>
      <c r="BG15" s="168"/>
      <c r="BH15" s="168"/>
      <c r="BI15" s="168"/>
      <c r="BJ15" s="167"/>
      <c r="BK15" s="168"/>
      <c r="BL15" s="168"/>
      <c r="BM15" s="168"/>
      <c r="BN15" s="168"/>
      <c r="BO15" s="168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</row>
    <row r="16" spans="1:152">
      <c r="A16" s="1"/>
      <c r="B16" s="1"/>
      <c r="C16" s="1"/>
      <c r="E16" s="1"/>
      <c r="F16" s="1"/>
      <c r="G16" s="1"/>
      <c r="H16" s="1"/>
      <c r="I16" s="1"/>
      <c r="J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BG16" s="1"/>
      <c r="BL16" s="1"/>
      <c r="BM16" s="1"/>
      <c r="BN16" s="1"/>
    </row>
    <row r="17" spans="2:59">
      <c r="BG17" s="1"/>
    </row>
    <row r="18" spans="2:59">
      <c r="B18" s="1"/>
      <c r="C18" s="1"/>
      <c r="E18" s="1"/>
      <c r="F18" s="1"/>
      <c r="BG18" s="1"/>
    </row>
    <row r="19" spans="2:59" ht="15" customHeight="1">
      <c r="B19" s="1"/>
      <c r="C19" s="1"/>
      <c r="E19" s="1"/>
      <c r="F19" s="1"/>
      <c r="BG19" s="1"/>
    </row>
    <row r="20" spans="2:59">
      <c r="B20" s="1"/>
      <c r="C20" s="1"/>
      <c r="E20" s="1"/>
      <c r="F20" s="1"/>
      <c r="BG20" s="1"/>
    </row>
    <row r="21" spans="2:59">
      <c r="B21" s="1"/>
      <c r="C21" s="1"/>
      <c r="E21" s="1"/>
      <c r="F21" s="1"/>
      <c r="BG21" s="1"/>
    </row>
    <row r="22" spans="2:59">
      <c r="B22" s="1"/>
      <c r="C22" s="1"/>
      <c r="E22" s="1"/>
      <c r="F22" s="1"/>
      <c r="BG22" s="1"/>
    </row>
    <row r="23" spans="2:59">
      <c r="B23" s="1"/>
      <c r="C23" s="1"/>
      <c r="E23" s="1"/>
      <c r="F23" s="1"/>
      <c r="BG23" s="1"/>
    </row>
    <row r="24" spans="2:59">
      <c r="B24" s="1"/>
      <c r="C24" s="1"/>
      <c r="E24" s="1"/>
      <c r="F24" s="1"/>
      <c r="BG24" s="1"/>
    </row>
    <row r="25" spans="2:59">
      <c r="B25" s="1"/>
      <c r="C25" s="1"/>
      <c r="E25" s="1"/>
      <c r="F25" s="1"/>
      <c r="BG25" s="1"/>
    </row>
    <row r="26" spans="2:59">
      <c r="B26" s="1"/>
      <c r="C26" s="1"/>
      <c r="E26" s="1"/>
      <c r="F26" s="1"/>
      <c r="BG26" s="1"/>
    </row>
    <row r="27" spans="2:59">
      <c r="B27" s="1"/>
      <c r="C27" s="1"/>
      <c r="E27" s="1"/>
      <c r="F27" s="1"/>
      <c r="BG27" s="1"/>
    </row>
    <row r="28" spans="2:59">
      <c r="B28" s="1"/>
      <c r="C28" s="1"/>
      <c r="E28" s="1"/>
      <c r="F28" s="1"/>
      <c r="BG28" s="1"/>
    </row>
    <row r="29" spans="2:59">
      <c r="B29" s="1"/>
      <c r="C29" s="1"/>
      <c r="E29" s="1"/>
      <c r="F29" s="1"/>
      <c r="BG29" s="1"/>
    </row>
    <row r="30" spans="2:59">
      <c r="B30" s="1"/>
      <c r="C30" s="1"/>
      <c r="E30" s="1"/>
      <c r="F30" s="1"/>
      <c r="BG30" s="1"/>
    </row>
    <row r="31" spans="2:59">
      <c r="B31" s="1"/>
      <c r="C31" s="1"/>
      <c r="E31" s="1"/>
      <c r="F31" s="1"/>
      <c r="BG31" s="1"/>
    </row>
    <row r="32" spans="2:59">
      <c r="B32" s="1"/>
      <c r="C32" s="1"/>
      <c r="E32" s="1"/>
      <c r="F32" s="1"/>
      <c r="BG32" s="1"/>
    </row>
    <row r="33" spans="2:59">
      <c r="B33" s="1"/>
      <c r="C33" s="1"/>
      <c r="E33" s="1"/>
      <c r="F33" s="1"/>
      <c r="BG33" s="1"/>
    </row>
    <row r="34" spans="2:59">
      <c r="BG34" s="1"/>
    </row>
    <row r="35" spans="2:59">
      <c r="BG35" s="1"/>
    </row>
    <row r="36" spans="2:59">
      <c r="BG36" s="1"/>
    </row>
    <row r="37" spans="2:59">
      <c r="BG37" s="1"/>
    </row>
    <row r="38" spans="2:59">
      <c r="BG38" s="1"/>
    </row>
    <row r="39" spans="2:59">
      <c r="BG39" s="1"/>
    </row>
    <row r="40" spans="2:59">
      <c r="BG40" s="1"/>
    </row>
    <row r="41" spans="2:59">
      <c r="BG41" s="1"/>
    </row>
    <row r="42" spans="2:59">
      <c r="BG42" s="1"/>
    </row>
    <row r="43" spans="2:59">
      <c r="BG43" s="1"/>
    </row>
    <row r="44" spans="2:59">
      <c r="BG44" s="1"/>
    </row>
    <row r="45" spans="2:59">
      <c r="BG45" s="1"/>
    </row>
    <row r="46" spans="2:59">
      <c r="BG46" s="1"/>
    </row>
    <row r="47" spans="2:59">
      <c r="BG47" s="1"/>
    </row>
    <row r="48" spans="2:59">
      <c r="BG48" s="1"/>
    </row>
    <row r="49" spans="59:59">
      <c r="BG49" s="1"/>
    </row>
    <row r="50" spans="59:59">
      <c r="BG50" s="1"/>
    </row>
    <row r="51" spans="59:59">
      <c r="BG51" s="1"/>
    </row>
    <row r="52" spans="59:59">
      <c r="BG52" s="1"/>
    </row>
    <row r="53" spans="59:59">
      <c r="BG53" s="1"/>
    </row>
    <row r="54" spans="59:59">
      <c r="BG54" s="1"/>
    </row>
    <row r="55" spans="59:59">
      <c r="BG55" s="1"/>
    </row>
    <row r="56" spans="59:59">
      <c r="BG56" s="1"/>
    </row>
    <row r="57" spans="59:59">
      <c r="BG57" s="1"/>
    </row>
    <row r="58" spans="59:59">
      <c r="BG58" s="1"/>
    </row>
    <row r="59" spans="59:59">
      <c r="BG59" s="1"/>
    </row>
    <row r="60" spans="59:59">
      <c r="BG60" s="1"/>
    </row>
    <row r="61" spans="59:59">
      <c r="BG61" s="1"/>
    </row>
    <row r="62" spans="59:59">
      <c r="BG62" s="1"/>
    </row>
    <row r="63" spans="59:59">
      <c r="BG63" s="1"/>
    </row>
    <row r="64" spans="59:59">
      <c r="BG64" s="1"/>
    </row>
    <row r="65" spans="59:59">
      <c r="BG65" s="1"/>
    </row>
    <row r="66" spans="59:59">
      <c r="BG66" s="1"/>
    </row>
    <row r="67" spans="59:59">
      <c r="BG67" s="1"/>
    </row>
    <row r="68" spans="59:59">
      <c r="BG68" s="1"/>
    </row>
    <row r="69" spans="59:59">
      <c r="BG69" s="1"/>
    </row>
    <row r="70" spans="59:59">
      <c r="BG70" s="1"/>
    </row>
    <row r="71" spans="59:59">
      <c r="BG71" s="1"/>
    </row>
    <row r="72" spans="59:59">
      <c r="BG72" s="1"/>
    </row>
    <row r="73" spans="59:59">
      <c r="BG73" s="1"/>
    </row>
    <row r="74" spans="59:59">
      <c r="BG74" s="1"/>
    </row>
    <row r="75" spans="59:59">
      <c r="BG75" s="1"/>
    </row>
    <row r="76" spans="59:59">
      <c r="BG76" s="1"/>
    </row>
    <row r="77" spans="59:59">
      <c r="BG77" s="1"/>
    </row>
    <row r="78" spans="59:59">
      <c r="BG78" s="1"/>
    </row>
    <row r="79" spans="59:59">
      <c r="BG79" s="1"/>
    </row>
    <row r="80" spans="59:59">
      <c r="BG80" s="1"/>
    </row>
    <row r="81" spans="59:59">
      <c r="BG81" s="1"/>
    </row>
    <row r="82" spans="59:59">
      <c r="BG82" s="1"/>
    </row>
    <row r="83" spans="59:59">
      <c r="BG83" s="1"/>
    </row>
    <row r="84" spans="59:59">
      <c r="BG84" s="1"/>
    </row>
    <row r="85" spans="59:59">
      <c r="BG85" s="1"/>
    </row>
    <row r="86" spans="59:59">
      <c r="BG86" s="1"/>
    </row>
    <row r="87" spans="59:59">
      <c r="BG87" s="1"/>
    </row>
    <row r="88" spans="59:59">
      <c r="BG88" s="1"/>
    </row>
    <row r="89" spans="59:59">
      <c r="BG89" s="1"/>
    </row>
    <row r="90" spans="59:59">
      <c r="BG90" s="1"/>
    </row>
    <row r="91" spans="59:59">
      <c r="BG91" s="1"/>
    </row>
    <row r="92" spans="59:59">
      <c r="BG92" s="1"/>
    </row>
    <row r="93" spans="59:59">
      <c r="BG93" s="1"/>
    </row>
    <row r="94" spans="59:59">
      <c r="BG94" s="1"/>
    </row>
    <row r="95" spans="59:59">
      <c r="BG95" s="1"/>
    </row>
    <row r="96" spans="59:59">
      <c r="BG96" s="1"/>
    </row>
    <row r="97" spans="59:59">
      <c r="BG97" s="1"/>
    </row>
    <row r="98" spans="59:59">
      <c r="BG98" s="1"/>
    </row>
    <row r="99" spans="59:59">
      <c r="BG99" s="1"/>
    </row>
    <row r="100" spans="59:59">
      <c r="BG100" s="1"/>
    </row>
    <row r="101" spans="59:59">
      <c r="BG101" s="1"/>
    </row>
    <row r="102" spans="59:59">
      <c r="BG102" s="1"/>
    </row>
    <row r="103" spans="59:59">
      <c r="BG103" s="1"/>
    </row>
    <row r="104" spans="59:59">
      <c r="BG104" s="1"/>
    </row>
    <row r="105" spans="59:59">
      <c r="BG105" s="1"/>
    </row>
    <row r="106" spans="59:59">
      <c r="BG106" s="1"/>
    </row>
    <row r="107" spans="59:59">
      <c r="BG107" s="1"/>
    </row>
    <row r="108" spans="59:59">
      <c r="BG108" s="1"/>
    </row>
    <row r="109" spans="59:59">
      <c r="BG109" s="1"/>
    </row>
    <row r="110" spans="59:59">
      <c r="BG110" s="1"/>
    </row>
    <row r="111" spans="59:59">
      <c r="BG111" s="1"/>
    </row>
    <row r="112" spans="59:59">
      <c r="BG112" s="1"/>
    </row>
    <row r="113" spans="59:59">
      <c r="BG113" s="1"/>
    </row>
    <row r="114" spans="59:59">
      <c r="BG114" s="1"/>
    </row>
    <row r="115" spans="59:59">
      <c r="BG115" s="1"/>
    </row>
    <row r="116" spans="59:59">
      <c r="BG116" s="1"/>
    </row>
    <row r="117" spans="59:59">
      <c r="BG117" s="1"/>
    </row>
  </sheetData>
  <protectedRanges>
    <protectedRange sqref="K4:L14" name="Диапазон1"/>
    <protectedRange sqref="Z15 Z4:AA14" name="Диапазон1_1"/>
    <protectedRange sqref="AR4:AS14" name="Диапазон1_2"/>
    <protectedRange sqref="AU4:AV14 AX4:AY14" name="Диапазон1_3"/>
    <protectedRange sqref="BA4:BB14" name="Диапазон1_4"/>
    <protectedRange sqref="BD4:BE14" name="Диапазон1_5"/>
  </protectedRanges>
  <mergeCells count="18">
    <mergeCell ref="BA2:BC2"/>
    <mergeCell ref="BD2:BF2"/>
    <mergeCell ref="BG2:BO2"/>
    <mergeCell ref="AI2:AN2"/>
    <mergeCell ref="AO2:AQ2"/>
    <mergeCell ref="AR2:AT2"/>
    <mergeCell ref="AU2:AW2"/>
    <mergeCell ref="AX2:AZ2"/>
    <mergeCell ref="Q2:S2"/>
    <mergeCell ref="T2:V2"/>
    <mergeCell ref="W2:Y2"/>
    <mergeCell ref="Z2:AB2"/>
    <mergeCell ref="AC2:AH2"/>
    <mergeCell ref="A2:A3"/>
    <mergeCell ref="B2:D2"/>
    <mergeCell ref="E2:J2"/>
    <mergeCell ref="K2:M2"/>
    <mergeCell ref="N2:P2"/>
  </mergeCells>
  <pageMargins left="0.70866141732283472" right="0.70866141732283472" top="0.74803149606299213" bottom="0.74803149606299213" header="0.31496062992125984" footer="0.31496062992125984"/>
  <pageSetup paperSize="9" scale="91" firstPageNumber="2147483648" fitToWidth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AAM32"/>
  <sheetViews>
    <sheetView zoomScale="60" workbookViewId="0">
      <pane xSplit="1" topLeftCell="B1" activePane="topRight" state="frozen"/>
      <selection pane="topRight"/>
    </sheetView>
  </sheetViews>
  <sheetFormatPr defaultRowHeight="12.75"/>
  <cols>
    <col min="1" max="1" width="32" bestFit="1" customWidth="1"/>
    <col min="2" max="2" width="15" bestFit="1" customWidth="1"/>
    <col min="3" max="3" width="15.7109375" bestFit="1" customWidth="1"/>
    <col min="4" max="4" width="20" customWidth="1"/>
    <col min="5" max="5" width="16.85546875" customWidth="1"/>
    <col min="6" max="8" width="16.85546875" style="1" customWidth="1"/>
    <col min="9" max="9" width="15.140625" bestFit="1" customWidth="1"/>
    <col min="10" max="10" width="10.28515625" style="1" customWidth="1"/>
    <col min="11" max="11" width="16.42578125" bestFit="1" customWidth="1"/>
    <col min="12" max="12" width="12.7109375" style="1" customWidth="1"/>
    <col min="13" max="13" width="16.140625" style="1" customWidth="1"/>
    <col min="14" max="15" width="13.140625" style="1" customWidth="1"/>
    <col min="16" max="16" width="13" style="1" customWidth="1"/>
    <col min="17" max="17" width="13.140625" style="1" customWidth="1"/>
    <col min="18" max="18" width="12.5703125" style="1" customWidth="1"/>
    <col min="19" max="19" width="14.7109375" style="1" bestFit="1" customWidth="1"/>
    <col min="20" max="20" width="14.7109375" style="1" customWidth="1"/>
    <col min="21" max="21" width="14.28515625" style="1" bestFit="1" customWidth="1"/>
    <col min="22" max="22" width="14.28515625" style="1" customWidth="1"/>
    <col min="23" max="23" width="12.140625" style="1" bestFit="1" customWidth="1"/>
    <col min="24" max="24" width="19.28515625" style="1" customWidth="1"/>
    <col min="25" max="27" width="12.140625" style="1" customWidth="1"/>
    <col min="28" max="28" width="13.5703125" style="1" bestFit="1" customWidth="1"/>
    <col min="29" max="29" width="13.5703125" style="1" customWidth="1"/>
    <col min="30" max="30" width="13.85546875" style="1" bestFit="1" customWidth="1"/>
    <col min="31" max="36" width="13.85546875" style="1" customWidth="1"/>
    <col min="37" max="37" width="14.5703125" bestFit="1" customWidth="1"/>
    <col min="38" max="38" width="14.5703125" style="1" customWidth="1"/>
    <col min="39" max="39" width="14.140625" bestFit="1" customWidth="1"/>
    <col min="40" max="40" width="18.28515625" style="1" customWidth="1"/>
    <col min="41" max="41" width="19.42578125" style="1" customWidth="1"/>
    <col min="42" max="42" width="27.85546875" style="1" customWidth="1"/>
    <col min="43" max="43" width="30.7109375" style="1" customWidth="1"/>
    <col min="44" max="44" width="21.7109375" style="1" customWidth="1"/>
    <col min="45" max="45" width="17.85546875" customWidth="1"/>
    <col min="46" max="46" width="15.5703125" style="1" customWidth="1"/>
    <col min="47" max="47" width="18.85546875" customWidth="1"/>
    <col min="48" max="48" width="20.85546875" style="1" customWidth="1"/>
    <col min="49" max="49" width="19.42578125" style="1" customWidth="1"/>
    <col min="50" max="50" width="20" style="1" customWidth="1"/>
    <col min="51" max="51" width="17.5703125" style="1" customWidth="1"/>
    <col min="52" max="52" width="20" style="1" customWidth="1"/>
    <col min="53" max="53" width="16.42578125" bestFit="1" customWidth="1"/>
    <col min="54" max="54" width="16.42578125" style="1" customWidth="1"/>
    <col min="55" max="55" width="15.7109375" bestFit="1" customWidth="1"/>
    <col min="56" max="66" width="15.7109375" style="1" customWidth="1"/>
    <col min="67" max="67" width="14.28515625" style="1" bestFit="1" customWidth="1"/>
    <col min="68" max="68" width="14.28515625" style="1" customWidth="1"/>
    <col min="69" max="69" width="12.28515625" style="1" bestFit="1" customWidth="1"/>
    <col min="70" max="70" width="12.28515625" style="1" customWidth="1"/>
    <col min="71" max="71" width="13.7109375" bestFit="1" customWidth="1"/>
    <col min="72" max="72" width="13.7109375" style="1" customWidth="1"/>
    <col min="73" max="73" width="13.140625" bestFit="1" customWidth="1"/>
    <col min="74" max="78" width="13.140625" style="1" customWidth="1"/>
    <col min="79" max="79" width="13.42578125" bestFit="1" customWidth="1"/>
    <col min="80" max="80" width="13.42578125" style="1" customWidth="1"/>
    <col min="81" max="81" width="11.7109375" bestFit="1" customWidth="1"/>
    <col min="82" max="82" width="11.7109375" style="1" customWidth="1"/>
    <col min="83" max="83" width="12.85546875" style="1" bestFit="1" customWidth="1"/>
    <col min="84" max="84" width="12.85546875" style="1" customWidth="1"/>
    <col min="85" max="85" width="13.28515625" style="1" bestFit="1" customWidth="1"/>
    <col min="86" max="90" width="13.28515625" style="1" customWidth="1"/>
    <col min="91" max="91" width="15.7109375" style="1" bestFit="1" customWidth="1"/>
    <col min="92" max="92" width="15.7109375" style="1" customWidth="1"/>
    <col min="93" max="93" width="15.28515625" style="1" bestFit="1" customWidth="1"/>
    <col min="94" max="94" width="15.28515625" hidden="1" customWidth="1"/>
    <col min="95" max="96" width="15.28515625" style="1" hidden="1" customWidth="1"/>
    <col min="97" max="97" width="21" hidden="1" customWidth="1"/>
    <col min="98" max="98" width="18.85546875" hidden="1" customWidth="1"/>
    <col min="99" max="99" width="18.85546875" style="1" hidden="1" customWidth="1"/>
    <col min="100" max="100" width="18.85546875" hidden="1" customWidth="1"/>
    <col min="101" max="101" width="22.7109375" hidden="1" customWidth="1"/>
    <col min="102" max="102" width="22.7109375" style="1" hidden="1" customWidth="1"/>
    <col min="103" max="103" width="28.140625" hidden="1" customWidth="1"/>
    <col min="104" max="104" width="15.140625" hidden="1" customWidth="1"/>
    <col min="105" max="105" width="15.140625" style="1" hidden="1" customWidth="1"/>
    <col min="106" max="106" width="15.85546875" hidden="1" customWidth="1"/>
    <col min="107" max="107" width="14.85546875" hidden="1" customWidth="1"/>
    <col min="108" max="108" width="14.85546875" style="1" hidden="1" customWidth="1"/>
    <col min="109" max="109" width="16" hidden="1" customWidth="1"/>
  </cols>
  <sheetData>
    <row r="1" spans="1:715" ht="15" customHeight="1">
      <c r="A1" s="1"/>
      <c r="B1" s="1"/>
      <c r="C1" s="1"/>
      <c r="D1" s="1"/>
      <c r="E1" s="1"/>
      <c r="I1" s="1"/>
      <c r="K1" s="1"/>
      <c r="AK1" s="1"/>
      <c r="AM1" s="1"/>
      <c r="AS1" s="1"/>
      <c r="AU1" s="1"/>
      <c r="BA1" s="1"/>
      <c r="BC1" s="1"/>
      <c r="BS1" s="1"/>
      <c r="BU1" s="1"/>
      <c r="CA1" s="1"/>
      <c r="CC1" s="1"/>
      <c r="CP1" s="1"/>
      <c r="CS1" s="1"/>
      <c r="CT1" s="1"/>
      <c r="CV1" s="1"/>
      <c r="CW1" s="1"/>
      <c r="CY1" s="1"/>
      <c r="CZ1" s="1"/>
      <c r="DB1" s="1"/>
      <c r="DC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</row>
    <row r="2" spans="1:715" s="85" customFormat="1" ht="210" customHeight="1">
      <c r="A2" s="1307" t="s">
        <v>22</v>
      </c>
      <c r="B2" s="1309" t="s">
        <v>369</v>
      </c>
      <c r="C2" s="1311" t="s">
        <v>370</v>
      </c>
      <c r="D2" s="1451" t="s">
        <v>371</v>
      </c>
      <c r="E2" s="1452"/>
      <c r="F2" s="1452"/>
      <c r="G2" s="1452"/>
      <c r="H2" s="1452"/>
      <c r="I2" s="1452"/>
      <c r="J2" s="1452"/>
      <c r="K2" s="1453"/>
      <c r="L2" s="1454" t="s">
        <v>372</v>
      </c>
      <c r="M2" s="1455"/>
      <c r="N2" s="1455"/>
      <c r="O2" s="1455"/>
      <c r="P2" s="1455"/>
      <c r="Q2" s="1455"/>
      <c r="R2" s="1455"/>
      <c r="S2" s="1455"/>
      <c r="T2" s="1455"/>
      <c r="U2" s="1455"/>
      <c r="V2" s="1455"/>
      <c r="W2" s="1456"/>
      <c r="X2" s="1457" t="s">
        <v>373</v>
      </c>
      <c r="Y2" s="1458"/>
      <c r="Z2" s="1459"/>
      <c r="AA2" s="1460" t="s">
        <v>77</v>
      </c>
      <c r="AB2" s="1461"/>
      <c r="AC2" s="1461"/>
      <c r="AD2" s="1462"/>
      <c r="AE2" s="1463" t="s">
        <v>29</v>
      </c>
      <c r="AF2" s="1464"/>
      <c r="AG2" s="1464"/>
      <c r="AH2" s="1464"/>
      <c r="AI2" s="1464"/>
      <c r="AJ2" s="1464"/>
      <c r="AK2" s="1464"/>
      <c r="AL2" s="1464"/>
      <c r="AM2" s="1465"/>
      <c r="AN2" s="1466" t="s">
        <v>78</v>
      </c>
      <c r="AO2" s="1467"/>
      <c r="AP2" s="1467"/>
      <c r="AQ2" s="1467"/>
      <c r="AR2" s="1467"/>
      <c r="AS2" s="1467"/>
      <c r="AT2" s="1467"/>
      <c r="AU2" s="1468"/>
      <c r="AV2" s="1469" t="s">
        <v>34</v>
      </c>
      <c r="AW2" s="1470"/>
      <c r="AX2" s="1470"/>
      <c r="AY2" s="1470"/>
      <c r="AZ2" s="1470"/>
      <c r="BA2" s="1470"/>
      <c r="BB2" s="1470"/>
      <c r="BC2" s="1471"/>
      <c r="BD2" s="1472" t="s">
        <v>79</v>
      </c>
      <c r="BE2" s="1473"/>
      <c r="BF2" s="1473"/>
      <c r="BG2" s="1473"/>
      <c r="BH2" s="1473"/>
      <c r="BI2" s="1473"/>
      <c r="BJ2" s="1474"/>
      <c r="BK2" s="1475" t="s">
        <v>80</v>
      </c>
      <c r="BL2" s="1476"/>
      <c r="BM2" s="1476"/>
      <c r="BN2" s="1476"/>
      <c r="BO2" s="1476"/>
      <c r="BP2" s="1476"/>
      <c r="BQ2" s="1476"/>
      <c r="BR2" s="1476"/>
      <c r="BS2" s="1476"/>
      <c r="BT2" s="1476"/>
      <c r="BU2" s="1477"/>
      <c r="BV2" s="1478" t="s">
        <v>25</v>
      </c>
      <c r="BW2" s="1479"/>
      <c r="BX2" s="1479"/>
      <c r="BY2" s="1479"/>
      <c r="BZ2" s="1479"/>
      <c r="CA2" s="1479"/>
      <c r="CB2" s="1479"/>
      <c r="CC2" s="1479"/>
      <c r="CD2" s="1479"/>
      <c r="CE2" s="1479"/>
      <c r="CF2" s="1479"/>
      <c r="CG2" s="1480"/>
      <c r="CH2" s="1481" t="s">
        <v>374</v>
      </c>
      <c r="CI2" s="1482"/>
      <c r="CJ2" s="1482"/>
      <c r="CK2" s="1482"/>
      <c r="CL2" s="1482"/>
      <c r="CM2" s="1482"/>
      <c r="CN2" s="1482"/>
      <c r="CO2" s="1483"/>
      <c r="CP2" s="1484" t="s">
        <v>82</v>
      </c>
      <c r="CQ2" s="1485"/>
      <c r="CR2" s="1485"/>
      <c r="CS2" s="1486"/>
      <c r="CT2" s="1487" t="s">
        <v>83</v>
      </c>
      <c r="CU2" s="1488"/>
      <c r="CV2" s="1489"/>
      <c r="CW2" s="1490" t="s">
        <v>84</v>
      </c>
      <c r="CX2" s="1490"/>
      <c r="CY2" s="1490"/>
      <c r="CZ2" s="1491" t="s">
        <v>85</v>
      </c>
      <c r="DA2" s="1492"/>
      <c r="DB2" s="1493"/>
      <c r="DC2" s="1494" t="s">
        <v>86</v>
      </c>
      <c r="DD2" s="1495"/>
      <c r="DE2" s="1496"/>
    </row>
    <row r="3" spans="1:715" s="85" customFormat="1" ht="136.5" customHeight="1">
      <c r="A3" s="1448"/>
      <c r="B3" s="1449"/>
      <c r="C3" s="1450"/>
      <c r="D3" s="435"/>
      <c r="E3" s="436"/>
      <c r="F3" s="1497" t="s">
        <v>375</v>
      </c>
      <c r="G3" s="1497"/>
      <c r="H3" s="1497" t="s">
        <v>376</v>
      </c>
      <c r="I3" s="1497"/>
      <c r="J3" s="1497"/>
      <c r="K3" s="1497"/>
      <c r="L3" s="1498" t="s">
        <v>377</v>
      </c>
      <c r="M3" s="1499"/>
      <c r="N3" s="1500"/>
      <c r="O3" s="438"/>
      <c r="P3" s="1454" t="s">
        <v>378</v>
      </c>
      <c r="Q3" s="1455"/>
      <c r="R3" s="1455"/>
      <c r="S3" s="1456"/>
      <c r="T3" s="1454" t="s">
        <v>379</v>
      </c>
      <c r="U3" s="1455"/>
      <c r="V3" s="1455"/>
      <c r="W3" s="1456"/>
      <c r="X3" s="430"/>
      <c r="Y3" s="431"/>
      <c r="Z3" s="432"/>
      <c r="AA3" s="439"/>
      <c r="AB3" s="440"/>
      <c r="AC3" s="440"/>
      <c r="AD3" s="441"/>
      <c r="AE3" s="1501" t="s">
        <v>380</v>
      </c>
      <c r="AF3" s="1502"/>
      <c r="AG3" s="1502"/>
      <c r="AH3" s="442"/>
      <c r="AI3" s="442"/>
      <c r="AJ3" s="1501" t="s">
        <v>381</v>
      </c>
      <c r="AK3" s="1502"/>
      <c r="AL3" s="1502"/>
      <c r="AM3" s="443"/>
      <c r="AN3" s="1466" t="s">
        <v>382</v>
      </c>
      <c r="AO3" s="1468"/>
      <c r="AP3" s="1466" t="s">
        <v>383</v>
      </c>
      <c r="AQ3" s="1468"/>
      <c r="AR3" s="1503" t="s">
        <v>384</v>
      </c>
      <c r="AS3" s="1503"/>
      <c r="AT3" s="1503"/>
      <c r="AU3" s="1503"/>
      <c r="AV3" s="1504" t="s">
        <v>385</v>
      </c>
      <c r="AW3" s="1505"/>
      <c r="AX3" s="1504" t="s">
        <v>386</v>
      </c>
      <c r="AY3" s="1505"/>
      <c r="AZ3" s="1426" t="s">
        <v>387</v>
      </c>
      <c r="BA3" s="1427"/>
      <c r="BB3" s="1427"/>
      <c r="BC3" s="1428"/>
      <c r="BD3" s="1506" t="s">
        <v>388</v>
      </c>
      <c r="BE3" s="1506"/>
      <c r="BF3" s="1506"/>
      <c r="BG3" s="1506" t="s">
        <v>389</v>
      </c>
      <c r="BH3" s="1506"/>
      <c r="BI3" s="1506"/>
      <c r="BJ3" s="1506"/>
      <c r="BK3" s="1507" t="s">
        <v>377</v>
      </c>
      <c r="BL3" s="1507"/>
      <c r="BM3" s="446"/>
      <c r="BN3" s="1507" t="s">
        <v>390</v>
      </c>
      <c r="BO3" s="1507"/>
      <c r="BP3" s="1507"/>
      <c r="BQ3" s="1507"/>
      <c r="BR3" s="1475" t="s">
        <v>391</v>
      </c>
      <c r="BS3" s="1476"/>
      <c r="BT3" s="1476"/>
      <c r="BU3" s="1477"/>
      <c r="BV3" s="1491" t="s">
        <v>392</v>
      </c>
      <c r="BW3" s="1492"/>
      <c r="BX3" s="1493"/>
      <c r="BY3" s="434"/>
      <c r="BZ3" s="1508" t="s">
        <v>393</v>
      </c>
      <c r="CA3" s="1508"/>
      <c r="CB3" s="1508"/>
      <c r="CC3" s="1508"/>
      <c r="CD3" s="1491" t="s">
        <v>394</v>
      </c>
      <c r="CE3" s="1492"/>
      <c r="CF3" s="1492"/>
      <c r="CG3" s="1493"/>
      <c r="CH3" s="1509" t="s">
        <v>395</v>
      </c>
      <c r="CI3" s="1510"/>
      <c r="CJ3" s="1509" t="s">
        <v>396</v>
      </c>
      <c r="CK3" s="1510"/>
      <c r="CL3" s="1511" t="s">
        <v>397</v>
      </c>
      <c r="CM3" s="1511"/>
      <c r="CN3" s="1332" t="s">
        <v>151</v>
      </c>
      <c r="CO3" s="1332" t="s">
        <v>398</v>
      </c>
      <c r="CP3" s="1484" t="s">
        <v>378</v>
      </c>
      <c r="CQ3" s="1485"/>
      <c r="CR3" s="448"/>
      <c r="CS3" s="449"/>
      <c r="CT3" s="450"/>
      <c r="CU3" s="451"/>
      <c r="CV3" s="452"/>
      <c r="CW3" s="433"/>
      <c r="CX3" s="433"/>
      <c r="CY3" s="433"/>
      <c r="CZ3" s="427"/>
      <c r="DA3" s="428"/>
      <c r="DB3" s="429"/>
      <c r="DC3" s="453"/>
      <c r="DD3" s="454"/>
      <c r="DE3" s="455"/>
    </row>
    <row r="4" spans="1:715" s="85" customFormat="1" ht="119.25" customHeight="1">
      <c r="A4" s="1308"/>
      <c r="B4" s="1310"/>
      <c r="C4" s="1312"/>
      <c r="D4" s="456" t="s">
        <v>399</v>
      </c>
      <c r="E4" s="457" t="s">
        <v>398</v>
      </c>
      <c r="F4" s="437" t="s">
        <v>400</v>
      </c>
      <c r="G4" s="437" t="s">
        <v>401</v>
      </c>
      <c r="H4" s="437" t="s">
        <v>400</v>
      </c>
      <c r="I4" s="437" t="s">
        <v>401</v>
      </c>
      <c r="J4" s="456" t="s">
        <v>151</v>
      </c>
      <c r="K4" s="456" t="s">
        <v>398</v>
      </c>
      <c r="L4" s="458" t="s">
        <v>402</v>
      </c>
      <c r="M4" s="458" t="s">
        <v>400</v>
      </c>
      <c r="N4" s="458" t="s">
        <v>401</v>
      </c>
      <c r="O4" s="458" t="s">
        <v>403</v>
      </c>
      <c r="P4" s="458" t="s">
        <v>400</v>
      </c>
      <c r="Q4" s="458" t="s">
        <v>404</v>
      </c>
      <c r="R4" s="459" t="s">
        <v>405</v>
      </c>
      <c r="S4" s="459" t="s">
        <v>398</v>
      </c>
      <c r="T4" s="458" t="s">
        <v>400</v>
      </c>
      <c r="U4" s="458" t="s">
        <v>401</v>
      </c>
      <c r="V4" s="459" t="s">
        <v>151</v>
      </c>
      <c r="W4" s="459" t="s">
        <v>398</v>
      </c>
      <c r="X4" s="460" t="s">
        <v>406</v>
      </c>
      <c r="Y4" s="460" t="s">
        <v>151</v>
      </c>
      <c r="Z4" s="460" t="s">
        <v>398</v>
      </c>
      <c r="AA4" s="461" t="s">
        <v>400</v>
      </c>
      <c r="AB4" s="461" t="s">
        <v>401</v>
      </c>
      <c r="AC4" s="461" t="s">
        <v>151</v>
      </c>
      <c r="AD4" s="461" t="s">
        <v>398</v>
      </c>
      <c r="AE4" s="462" t="s">
        <v>407</v>
      </c>
      <c r="AF4" s="462" t="s">
        <v>401</v>
      </c>
      <c r="AG4" s="462" t="s">
        <v>403</v>
      </c>
      <c r="AH4" s="462" t="s">
        <v>408</v>
      </c>
      <c r="AI4" s="462" t="s">
        <v>409</v>
      </c>
      <c r="AJ4" s="462" t="s">
        <v>400</v>
      </c>
      <c r="AK4" s="462" t="s">
        <v>401</v>
      </c>
      <c r="AL4" s="463" t="s">
        <v>151</v>
      </c>
      <c r="AM4" s="463" t="s">
        <v>398</v>
      </c>
      <c r="AN4" s="464" t="s">
        <v>400</v>
      </c>
      <c r="AO4" s="464" t="s">
        <v>410</v>
      </c>
      <c r="AP4" s="464" t="s">
        <v>411</v>
      </c>
      <c r="AQ4" s="464" t="s">
        <v>410</v>
      </c>
      <c r="AR4" s="444" t="s">
        <v>407</v>
      </c>
      <c r="AS4" s="444" t="s">
        <v>401</v>
      </c>
      <c r="AT4" s="465" t="s">
        <v>151</v>
      </c>
      <c r="AU4" s="465" t="s">
        <v>398</v>
      </c>
      <c r="AV4" s="426" t="s">
        <v>400</v>
      </c>
      <c r="AW4" s="426" t="s">
        <v>401</v>
      </c>
      <c r="AX4" s="426" t="s">
        <v>407</v>
      </c>
      <c r="AY4" s="426" t="s">
        <v>401</v>
      </c>
      <c r="AZ4" s="426" t="s">
        <v>411</v>
      </c>
      <c r="BA4" s="426" t="s">
        <v>410</v>
      </c>
      <c r="BB4" s="466" t="s">
        <v>151</v>
      </c>
      <c r="BC4" s="466" t="s">
        <v>398</v>
      </c>
      <c r="BD4" s="445" t="s">
        <v>402</v>
      </c>
      <c r="BE4" s="445" t="s">
        <v>400</v>
      </c>
      <c r="BF4" s="445" t="s">
        <v>401</v>
      </c>
      <c r="BG4" s="445" t="s">
        <v>400</v>
      </c>
      <c r="BH4" s="445" t="s">
        <v>401</v>
      </c>
      <c r="BI4" s="110" t="s">
        <v>151</v>
      </c>
      <c r="BJ4" s="110" t="s">
        <v>398</v>
      </c>
      <c r="BK4" s="467" t="s">
        <v>400</v>
      </c>
      <c r="BL4" s="467" t="s">
        <v>412</v>
      </c>
      <c r="BM4" s="467" t="s">
        <v>403</v>
      </c>
      <c r="BN4" s="467" t="s">
        <v>400</v>
      </c>
      <c r="BO4" s="467" t="s">
        <v>412</v>
      </c>
      <c r="BP4" s="114" t="s">
        <v>413</v>
      </c>
      <c r="BQ4" s="114" t="s">
        <v>398</v>
      </c>
      <c r="BR4" s="114" t="s">
        <v>400</v>
      </c>
      <c r="BS4" s="114" t="s">
        <v>414</v>
      </c>
      <c r="BT4" s="114" t="s">
        <v>151</v>
      </c>
      <c r="BU4" s="114" t="s">
        <v>398</v>
      </c>
      <c r="BV4" s="427" t="s">
        <v>402</v>
      </c>
      <c r="BW4" s="427" t="s">
        <v>400</v>
      </c>
      <c r="BX4" s="427" t="s">
        <v>401</v>
      </c>
      <c r="BY4" s="427" t="s">
        <v>403</v>
      </c>
      <c r="BZ4" s="427" t="s">
        <v>400</v>
      </c>
      <c r="CA4" s="427" t="s">
        <v>404</v>
      </c>
      <c r="CB4" s="468" t="s">
        <v>405</v>
      </c>
      <c r="CC4" s="468" t="s">
        <v>398</v>
      </c>
      <c r="CD4" s="427" t="s">
        <v>400</v>
      </c>
      <c r="CE4" s="427" t="s">
        <v>401</v>
      </c>
      <c r="CF4" s="468" t="s">
        <v>151</v>
      </c>
      <c r="CG4" s="468" t="s">
        <v>398</v>
      </c>
      <c r="CH4" s="447" t="s">
        <v>411</v>
      </c>
      <c r="CI4" s="117" t="s">
        <v>410</v>
      </c>
      <c r="CJ4" s="447" t="s">
        <v>411</v>
      </c>
      <c r="CK4" s="117" t="s">
        <v>410</v>
      </c>
      <c r="CL4" s="447" t="s">
        <v>411</v>
      </c>
      <c r="CM4" s="117" t="s">
        <v>410</v>
      </c>
      <c r="CN4" s="1332"/>
      <c r="CO4" s="1332"/>
      <c r="CP4" s="469" t="s">
        <v>411</v>
      </c>
      <c r="CQ4" s="469" t="s">
        <v>410</v>
      </c>
      <c r="CR4" s="469" t="s">
        <v>151</v>
      </c>
      <c r="CS4" s="469" t="s">
        <v>398</v>
      </c>
      <c r="CT4" s="470" t="s">
        <v>415</v>
      </c>
      <c r="CU4" s="470" t="s">
        <v>151</v>
      </c>
      <c r="CV4" s="470" t="s">
        <v>398</v>
      </c>
      <c r="CW4" s="471" t="s">
        <v>415</v>
      </c>
      <c r="CX4" s="471" t="s">
        <v>151</v>
      </c>
      <c r="CY4" s="471" t="s">
        <v>398</v>
      </c>
      <c r="CZ4" s="468" t="s">
        <v>416</v>
      </c>
      <c r="DA4" s="468" t="s">
        <v>151</v>
      </c>
      <c r="DB4" s="468" t="s">
        <v>398</v>
      </c>
      <c r="DC4" s="472" t="s">
        <v>417</v>
      </c>
      <c r="DD4" s="472" t="s">
        <v>151</v>
      </c>
      <c r="DE4" s="472" t="s">
        <v>398</v>
      </c>
    </row>
    <row r="5" spans="1:715" s="91" customFormat="1" ht="18.600000000000001" customHeight="1">
      <c r="A5" s="150" t="s">
        <v>59</v>
      </c>
      <c r="B5" s="93">
        <f>Город!E7</f>
        <v>65160</v>
      </c>
      <c r="C5" s="93">
        <f>Город!F7</f>
        <v>64733</v>
      </c>
      <c r="D5" s="219"/>
      <c r="E5" s="473"/>
      <c r="F5" s="474">
        <f>Город!E8</f>
        <v>13095</v>
      </c>
      <c r="G5" s="474">
        <f>Город!F8</f>
        <v>13939</v>
      </c>
      <c r="H5" s="474" t="e">
        <f>#REF!</f>
        <v>#REF!</v>
      </c>
      <c r="I5" s="475">
        <f>Город!E9</f>
        <v>200.96685082872929</v>
      </c>
      <c r="J5" s="476">
        <f t="shared" ref="J5:J15" si="0">RANK(I5,$I$5:$I$15)</f>
        <v>1</v>
      </c>
      <c r="K5" s="477">
        <f t="shared" ref="K5:K15" si="1">I5/$I$16</f>
        <v>1.3153178352519574</v>
      </c>
      <c r="L5" s="478">
        <f>Город!D10</f>
        <v>1387709</v>
      </c>
      <c r="M5" s="478">
        <f>Город!E10</f>
        <v>1398144</v>
      </c>
      <c r="N5" s="478">
        <f>Город!F10</f>
        <v>1771777</v>
      </c>
      <c r="O5" s="478">
        <f t="shared" ref="O5:O15" si="2">RANK(N5,$N$5:$N$15)</f>
        <v>3</v>
      </c>
      <c r="P5" s="151">
        <f>Город!E11</f>
        <v>100.75195880404321</v>
      </c>
      <c r="Q5" s="151">
        <f>Город!F11</f>
        <v>126.72349915316306</v>
      </c>
      <c r="R5" s="479" t="e">
        <f t="shared" ref="R5:R15" si="3">RANK(Q5,$Q$5:$Q$15)</f>
        <v>#DIV/0!</v>
      </c>
      <c r="S5" s="480" t="e">
        <f t="shared" ref="S5:S15" si="4">P5/$P$16</f>
        <v>#DIV/0!</v>
      </c>
      <c r="T5" s="474">
        <f>Город!E12</f>
        <v>21.457090239410682</v>
      </c>
      <c r="U5" s="151">
        <f>Город!F12</f>
        <v>27.370537438400817</v>
      </c>
      <c r="V5" s="479">
        <f t="shared" ref="V5:V15" si="5">RANK(U5,$U$5:$U$15)</f>
        <v>3</v>
      </c>
      <c r="W5" s="477" t="e">
        <f t="shared" ref="W5:W14" si="6">U5/$U$16</f>
        <v>#DIV/0!</v>
      </c>
      <c r="X5" s="151">
        <f>Город!F13</f>
        <v>0.14844466173684531</v>
      </c>
      <c r="Y5" s="479">
        <f t="shared" ref="Y5:Y15" si="7">RANK(X5,$X$5:$X$15,1)</f>
        <v>2</v>
      </c>
      <c r="Z5" s="481">
        <f t="shared" ref="Z5:Z15" si="8">$X$16/X5</f>
        <v>0</v>
      </c>
      <c r="AA5" s="478">
        <f>Город!E17</f>
        <v>1.6</v>
      </c>
      <c r="AB5" s="151">
        <f>Город!F17</f>
        <v>1</v>
      </c>
      <c r="AC5" s="479">
        <f t="shared" ref="AC5:AC15" si="9">RANK(AB5,$AB$5:$AB$15)</f>
        <v>7</v>
      </c>
      <c r="AD5" s="477">
        <f t="shared" ref="AD5:AD15" si="10">IF($AB$16=0,0,IF((AB5/$AB$16)&lt;0,0,AB5/$AB$16))</f>
        <v>0</v>
      </c>
      <c r="AE5" s="478">
        <f>Город!E18</f>
        <v>42293</v>
      </c>
      <c r="AF5" s="478">
        <f>Город!F18</f>
        <v>39249</v>
      </c>
      <c r="AG5" s="482">
        <f t="shared" ref="AG5:AG15" si="11">RANK(AF5,$AF$5:$AF$15)</f>
        <v>2</v>
      </c>
      <c r="AH5" s="478">
        <f t="shared" ref="AH5:AH16" si="12">AF5/AE5*100</f>
        <v>92.802591445392864</v>
      </c>
      <c r="AI5" s="483" t="e">
        <f t="shared" ref="AI5:AI15" si="13">RANK(AH5,$AH$5:$AH$15)</f>
        <v>#DIV/0!</v>
      </c>
      <c r="AJ5" s="151">
        <f>Город!E19</f>
        <v>649.06384284837327</v>
      </c>
      <c r="AK5" s="151">
        <f>Город!F19</f>
        <v>606.32135077935516</v>
      </c>
      <c r="AL5" s="479">
        <f t="shared" ref="AL5:AL15" si="14">RANK(AK5,$AK$5:$AK$15)</f>
        <v>5</v>
      </c>
      <c r="AM5" s="477" t="e">
        <f t="shared" ref="AM5:AM15" si="15">AK5/$AK$16</f>
        <v>#DIV/0!</v>
      </c>
      <c r="AN5" s="478">
        <f>Город!E21</f>
        <v>4233</v>
      </c>
      <c r="AO5" s="478">
        <f>Город!F21</f>
        <v>4038</v>
      </c>
      <c r="AP5" s="478">
        <f>Город!E22</f>
        <v>4233</v>
      </c>
      <c r="AQ5" s="478">
        <f>Город!F22</f>
        <v>4038</v>
      </c>
      <c r="AR5" s="478">
        <f>Город!E20</f>
        <v>100</v>
      </c>
      <c r="AS5" s="151">
        <f>Город!F20</f>
        <v>100</v>
      </c>
      <c r="AT5" s="479" t="e">
        <f t="shared" ref="AT5:AT15" si="16">RANK(AS5,$AS$5:$AS$15)</f>
        <v>#DIV/0!</v>
      </c>
      <c r="AU5" s="477">
        <f t="shared" ref="AU5:AU15" si="17">AS5/$AS$16</f>
        <v>1</v>
      </c>
      <c r="AV5" s="478">
        <f>Город!E24</f>
        <v>10729</v>
      </c>
      <c r="AW5" s="478">
        <f>Город!F24</f>
        <v>11425</v>
      </c>
      <c r="AX5" s="478">
        <f>Город!E25</f>
        <v>13614</v>
      </c>
      <c r="AY5" s="478">
        <f>Город!F25</f>
        <v>14146</v>
      </c>
      <c r="AZ5" s="478">
        <f>Город!E23</f>
        <v>78.81</v>
      </c>
      <c r="BA5" s="151">
        <f>Город!F23</f>
        <v>80.765000000000001</v>
      </c>
      <c r="BB5" s="479" t="e">
        <f t="shared" ref="BB5:BB15" si="18">RANK(BA5,$BA$5:$BA$15)</f>
        <v>#DIV/0!</v>
      </c>
      <c r="BC5" s="477">
        <f t="shared" ref="BC5:BC15" si="19">BA5/$BA$16</f>
        <v>1.1926314235085647</v>
      </c>
      <c r="BD5" s="478"/>
      <c r="BE5" s="478"/>
      <c r="BF5" s="478"/>
      <c r="BG5" s="478"/>
      <c r="BH5" s="484">
        <f>Город!F27</f>
        <v>111.61</v>
      </c>
      <c r="BI5" s="479">
        <f t="shared" ref="BI5:BI15" si="20">RANK(BH5,$BH$5:$BH$15)</f>
        <v>5</v>
      </c>
      <c r="BJ5" s="477">
        <f t="shared" ref="BJ5:BJ14" si="21">(BH5/$BH$16)</f>
        <v>0.91333878887070374</v>
      </c>
      <c r="BK5" s="478">
        <f>Город!E29/1000</f>
        <v>6811.7309999999998</v>
      </c>
      <c r="BL5" s="478">
        <f>Город!F29/1000</f>
        <v>2510.5063</v>
      </c>
      <c r="BM5" s="483" t="e">
        <f t="shared" ref="BM5:BM15" si="22">RANK(BL5,$BL$5:$BL$15)</f>
        <v>#REF!</v>
      </c>
      <c r="BN5" s="478">
        <f>Город!E30</f>
        <v>83.2</v>
      </c>
      <c r="BO5" s="151">
        <f>Город!F30</f>
        <v>102.8</v>
      </c>
      <c r="BP5" s="479">
        <f t="shared" ref="BP5:BP15" si="23">RANK(BO5,$BO$5:$BO$15)</f>
        <v>6</v>
      </c>
      <c r="BQ5" s="477" t="e">
        <f t="shared" ref="BQ5:BQ15" si="24">(BO5/$BO$16)</f>
        <v>#DIV/0!</v>
      </c>
      <c r="BR5" s="478">
        <f>Город!E31</f>
        <v>104.53853591160221</v>
      </c>
      <c r="BS5" s="151">
        <f>Город!F31</f>
        <v>38.782480342329258</v>
      </c>
      <c r="BT5" s="479">
        <f t="shared" ref="BT5:BT15" si="25">RANK(BS5,$BS$5:$BS$15)</f>
        <v>6</v>
      </c>
      <c r="BU5" s="477">
        <f t="shared" ref="BU5:BU15" si="26">(BS5/$BS$16)</f>
        <v>0.98043312314826436</v>
      </c>
      <c r="BV5" s="478">
        <f>Город!D32</f>
        <v>241.16</v>
      </c>
      <c r="BW5" s="478">
        <f>Город!E32</f>
        <v>248.18</v>
      </c>
      <c r="BX5" s="478">
        <f>Город!F32</f>
        <v>249.97</v>
      </c>
      <c r="BY5" s="483">
        <f t="shared" ref="BY5:BY15" si="27">RANK(BX5,$BX$5:$BX$15)</f>
        <v>11</v>
      </c>
      <c r="BZ5" s="478">
        <f>Город!E33</f>
        <v>85.3</v>
      </c>
      <c r="CA5" s="151">
        <f>Город!F33</f>
        <v>97.4</v>
      </c>
      <c r="CB5" s="479">
        <f t="shared" ref="CB5:CB15" si="28">RANK(CA5,$CA$5:$CA$15)</f>
        <v>5</v>
      </c>
      <c r="CC5" s="477" t="e">
        <f t="shared" ref="CC5:CC15" si="29">(CA5/$CA$16)</f>
        <v>#DIV/0!</v>
      </c>
      <c r="CD5" s="485">
        <f>Город!E34</f>
        <v>3.80877839165132</v>
      </c>
      <c r="CE5" s="151">
        <f>Город!F34</f>
        <v>3.8615543849350411</v>
      </c>
      <c r="CF5" s="479">
        <f t="shared" ref="CF5:CF15" si="30">RANK(CE5,$CE$5:$CE$15)</f>
        <v>10</v>
      </c>
      <c r="CG5" s="477" t="e">
        <f t="shared" ref="CG5:CG15" si="31">(CE5/$CE$16)</f>
        <v>#DIV/0!</v>
      </c>
      <c r="CH5" s="478"/>
      <c r="CI5" s="478"/>
      <c r="CJ5" s="478"/>
      <c r="CK5" s="478"/>
      <c r="CL5" s="478">
        <f>Город!E35</f>
        <v>1.04</v>
      </c>
      <c r="CM5" s="151">
        <f>Город!F35</f>
        <v>0.76</v>
      </c>
      <c r="CN5" s="479">
        <f t="shared" ref="CN5:CN15" si="32">RANK(CM5,$CM$5:$CM$15,1)</f>
        <v>2</v>
      </c>
      <c r="CO5" s="477">
        <f t="shared" ref="CO5:CO14" si="33">$CM$16/CM5</f>
        <v>0</v>
      </c>
      <c r="CP5" s="151">
        <f>Город!F31</f>
        <v>38.782480342329258</v>
      </c>
      <c r="CQ5" s="151"/>
      <c r="CR5" s="479">
        <f t="shared" ref="CR5:CR15" si="34">RANK(CP5,$CP$5:$CP$15)</f>
        <v>10</v>
      </c>
      <c r="CS5" s="477" t="e">
        <f t="shared" ref="CS5:CS15" si="35">CP5/$CP$16</f>
        <v>#DIV/0!</v>
      </c>
      <c r="CT5" s="151">
        <f>Город!F39</f>
        <v>92</v>
      </c>
      <c r="CU5" s="479">
        <f t="shared" ref="CU5:CU15" si="36">RANK(CT5,$CT$5:$CT$15)</f>
        <v>4</v>
      </c>
      <c r="CV5" s="477" t="e">
        <f t="shared" ref="CV5:CV15" si="37">CT5/$CT$16</f>
        <v>#DIV/0!</v>
      </c>
      <c r="CW5" s="484"/>
      <c r="CX5" s="484"/>
      <c r="CY5" s="477"/>
      <c r="CZ5" s="151">
        <f>Город!F45</f>
        <v>0.78017718715393136</v>
      </c>
      <c r="DA5" s="479">
        <f t="shared" ref="DA5:DA15" si="38">RANK(CZ5,$CZ$5:$CZ$15)</f>
        <v>10</v>
      </c>
      <c r="DB5" s="477" t="e">
        <f t="shared" ref="DB5:DB15" si="39">CZ5/$CZ$16</f>
        <v>#DIV/0!</v>
      </c>
      <c r="DC5" s="151">
        <f>Город!F48</f>
        <v>6.9347351937811084</v>
      </c>
      <c r="DD5" s="479">
        <f t="shared" ref="DD5:DD15" si="40">RANK(DC5,$DC$5:$DC$15,1)</f>
        <v>8</v>
      </c>
      <c r="DE5" s="481">
        <f t="shared" ref="DE5:DE14" si="41">$DC$16/DC5</f>
        <v>0</v>
      </c>
    </row>
    <row r="6" spans="1:715" s="486" customFormat="1" ht="21" customHeight="1">
      <c r="A6" s="150" t="s">
        <v>188</v>
      </c>
      <c r="B6" s="93">
        <f>'К-Агач'!E7</f>
        <v>18434</v>
      </c>
      <c r="C6" s="93">
        <f>'К-Агач'!F7</f>
        <v>18566</v>
      </c>
      <c r="D6" s="219"/>
      <c r="E6" s="473"/>
      <c r="F6" s="474">
        <f>'К-Агач'!E8</f>
        <v>1675</v>
      </c>
      <c r="G6" s="474">
        <f>'К-Агач'!F8</f>
        <v>2248</v>
      </c>
      <c r="H6" s="474">
        <f>'К-Агач'!E9</f>
        <v>90.8</v>
      </c>
      <c r="I6" s="475">
        <f>'К-Агач'!F9</f>
        <v>121.08154691371324</v>
      </c>
      <c r="J6" s="476">
        <f t="shared" si="0"/>
        <v>5</v>
      </c>
      <c r="K6" s="477">
        <f t="shared" si="1"/>
        <v>0.79247257703824481</v>
      </c>
      <c r="L6" s="478">
        <f>'К-Агач'!D10</f>
        <v>17752</v>
      </c>
      <c r="M6" s="478">
        <f>'К-Агач'!E10</f>
        <v>118343</v>
      </c>
      <c r="N6" s="478">
        <f>'К-Агач'!F10</f>
        <v>98511</v>
      </c>
      <c r="O6" s="478">
        <f t="shared" si="2"/>
        <v>7</v>
      </c>
      <c r="P6" s="151">
        <f>'К-Агач'!E11</f>
        <v>666</v>
      </c>
      <c r="Q6" s="151">
        <f>'К-Агач'!F11</f>
        <v>77.33</v>
      </c>
      <c r="R6" s="479" t="e">
        <f t="shared" si="3"/>
        <v>#DIV/0!</v>
      </c>
      <c r="S6" s="480" t="e">
        <f t="shared" si="4"/>
        <v>#DIV/0!</v>
      </c>
      <c r="T6" s="474">
        <f>'К-Агач'!E12</f>
        <v>6.4</v>
      </c>
      <c r="U6" s="151">
        <f>'К-Агач'!F12</f>
        <v>5.3059894430679737</v>
      </c>
      <c r="V6" s="479">
        <f t="shared" si="5"/>
        <v>9</v>
      </c>
      <c r="W6" s="477" t="e">
        <f t="shared" si="6"/>
        <v>#DIV/0!</v>
      </c>
      <c r="X6" s="151">
        <f>'К-Агач'!F13</f>
        <v>53.18</v>
      </c>
      <c r="Y6" s="479">
        <f t="shared" si="7"/>
        <v>8</v>
      </c>
      <c r="Z6" s="481">
        <f t="shared" si="8"/>
        <v>0</v>
      </c>
      <c r="AA6" s="478">
        <f>'К-Агач'!E17</f>
        <v>9.6999999999999993</v>
      </c>
      <c r="AB6" s="151">
        <f>'К-Агач'!F17</f>
        <v>10.1</v>
      </c>
      <c r="AC6" s="479">
        <f t="shared" si="9"/>
        <v>1</v>
      </c>
      <c r="AD6" s="477">
        <f t="shared" si="10"/>
        <v>0</v>
      </c>
      <c r="AE6" s="478">
        <f>'К-Агач'!E18</f>
        <v>12706</v>
      </c>
      <c r="AF6" s="478">
        <f>'К-Агач'!F18</f>
        <v>16490</v>
      </c>
      <c r="AG6" s="482">
        <f t="shared" si="11"/>
        <v>3</v>
      </c>
      <c r="AH6" s="478">
        <f t="shared" si="12"/>
        <v>129.78120572957658</v>
      </c>
      <c r="AI6" s="483" t="e">
        <f t="shared" si="13"/>
        <v>#DIV/0!</v>
      </c>
      <c r="AJ6" s="151">
        <f>'К-Агач'!E19</f>
        <v>689.26982749267665</v>
      </c>
      <c r="AK6" s="151">
        <f>'К-Агач'!F19</f>
        <v>888.18269955833239</v>
      </c>
      <c r="AL6" s="479">
        <f t="shared" si="14"/>
        <v>3</v>
      </c>
      <c r="AM6" s="477" t="e">
        <f t="shared" si="15"/>
        <v>#DIV/0!</v>
      </c>
      <c r="AN6" s="478">
        <f>'К-Агач'!E21</f>
        <v>1353</v>
      </c>
      <c r="AO6" s="478">
        <f>'К-Агач'!F21</f>
        <v>1387</v>
      </c>
      <c r="AP6" s="478">
        <f>'К-Агач'!E22</f>
        <v>1353</v>
      </c>
      <c r="AQ6" s="478">
        <f>'К-Агач'!F22</f>
        <v>1387</v>
      </c>
      <c r="AR6" s="478">
        <f>'К-Агач'!E20</f>
        <v>100</v>
      </c>
      <c r="AS6" s="151">
        <f>'К-Агач'!F20</f>
        <v>100</v>
      </c>
      <c r="AT6" s="479" t="e">
        <f t="shared" si="16"/>
        <v>#DIV/0!</v>
      </c>
      <c r="AU6" s="477">
        <f t="shared" si="17"/>
        <v>1</v>
      </c>
      <c r="AV6" s="478">
        <f>'К-Агач'!E24</f>
        <v>4681</v>
      </c>
      <c r="AW6" s="478">
        <f>'К-Агач'!F24</f>
        <v>4500</v>
      </c>
      <c r="AX6" s="478">
        <f>'К-Агач'!E25</f>
        <v>5961</v>
      </c>
      <c r="AY6" s="478">
        <f>'К-Агач'!F25</f>
        <v>5414</v>
      </c>
      <c r="AZ6" s="478">
        <f>'К-Агач'!E23</f>
        <v>78.53</v>
      </c>
      <c r="BA6" s="151">
        <f>'К-Агач'!F23</f>
        <v>83.1</v>
      </c>
      <c r="BB6" s="479" t="e">
        <f t="shared" si="18"/>
        <v>#DIV/0!</v>
      </c>
      <c r="BC6" s="477">
        <f t="shared" si="19"/>
        <v>1.2271116361488481</v>
      </c>
      <c r="BD6" s="478"/>
      <c r="BE6" s="478"/>
      <c r="BF6" s="478"/>
      <c r="BG6" s="478"/>
      <c r="BH6" s="484">
        <f>'К-Агач'!F27</f>
        <v>113.35</v>
      </c>
      <c r="BI6" s="479">
        <f t="shared" si="20"/>
        <v>2</v>
      </c>
      <c r="BJ6" s="477">
        <f t="shared" si="21"/>
        <v>0.92757774140752858</v>
      </c>
      <c r="BK6" s="478">
        <f>'К-Агач'!E29/1000</f>
        <v>335.44130000000001</v>
      </c>
      <c r="BL6" s="478">
        <f>'К-Агач'!F29/1000</f>
        <v>358.83870000000002</v>
      </c>
      <c r="BM6" s="483" t="e">
        <f t="shared" si="22"/>
        <v>#REF!</v>
      </c>
      <c r="BN6" s="478">
        <f>'К-Агач'!E30</f>
        <v>95.7</v>
      </c>
      <c r="BO6" s="151">
        <f>'К-Агач'!F30</f>
        <v>137.30000000000001</v>
      </c>
      <c r="BP6" s="479">
        <f t="shared" si="23"/>
        <v>1</v>
      </c>
      <c r="BQ6" s="477" t="e">
        <f t="shared" si="24"/>
        <v>#DIV/0!</v>
      </c>
      <c r="BR6" s="478">
        <f>'К-Агач'!E31</f>
        <v>18.196880763806011</v>
      </c>
      <c r="BS6" s="151">
        <f>'К-Агач'!F31</f>
        <v>19.327733491328235</v>
      </c>
      <c r="BT6" s="479">
        <f t="shared" si="25"/>
        <v>8</v>
      </c>
      <c r="BU6" s="477">
        <f t="shared" si="26"/>
        <v>0.48861109302484979</v>
      </c>
      <c r="BV6" s="478">
        <f>'К-Агач'!D32</f>
        <v>770.24810000000002</v>
      </c>
      <c r="BW6" s="478">
        <f>'К-Агач'!E32</f>
        <v>936.96699999999998</v>
      </c>
      <c r="BX6" s="478">
        <f>'К-Агач'!F32</f>
        <v>961.42639999999994</v>
      </c>
      <c r="BY6" s="483">
        <f t="shared" si="27"/>
        <v>5</v>
      </c>
      <c r="BZ6" s="478">
        <f>'К-Агач'!E33</f>
        <v>101.7</v>
      </c>
      <c r="CA6" s="151">
        <f>'К-Агач'!F33</f>
        <v>99</v>
      </c>
      <c r="CB6" s="479">
        <f t="shared" si="28"/>
        <v>3</v>
      </c>
      <c r="CC6" s="477" t="e">
        <f t="shared" si="29"/>
        <v>#DIV/0!</v>
      </c>
      <c r="CD6" s="485">
        <f>'К-Агач'!E34</f>
        <v>50.83</v>
      </c>
      <c r="CE6" s="151">
        <f>'К-Агач'!F34</f>
        <v>51.783999999999999</v>
      </c>
      <c r="CF6" s="479">
        <f t="shared" si="30"/>
        <v>5</v>
      </c>
      <c r="CG6" s="477" t="e">
        <f t="shared" si="31"/>
        <v>#DIV/0!</v>
      </c>
      <c r="CH6" s="478"/>
      <c r="CI6" s="478"/>
      <c r="CJ6" s="478"/>
      <c r="CK6" s="478"/>
      <c r="CL6" s="478">
        <f>'К-Агач'!E35</f>
        <v>2.6</v>
      </c>
      <c r="CM6" s="151">
        <f>'К-Агач'!F35</f>
        <v>2.2000000000000002</v>
      </c>
      <c r="CN6" s="479">
        <f t="shared" si="32"/>
        <v>10</v>
      </c>
      <c r="CO6" s="477">
        <f t="shared" si="33"/>
        <v>0</v>
      </c>
      <c r="CP6" s="151">
        <f>'К-Агач'!F36</f>
        <v>105.7777777777778</v>
      </c>
      <c r="CQ6" s="151"/>
      <c r="CR6" s="479">
        <f t="shared" si="34"/>
        <v>4</v>
      </c>
      <c r="CS6" s="477" t="e">
        <f t="shared" si="35"/>
        <v>#DIV/0!</v>
      </c>
      <c r="CT6" s="151">
        <f>'К-Агач'!F38</f>
        <v>62</v>
      </c>
      <c r="CU6" s="479">
        <f t="shared" si="36"/>
        <v>7</v>
      </c>
      <c r="CV6" s="477" t="e">
        <f t="shared" si="37"/>
        <v>#DIV/0!</v>
      </c>
      <c r="CW6" s="151">
        <f>'К-Агач'!F41</f>
        <v>50</v>
      </c>
      <c r="CX6" s="479">
        <f t="shared" ref="CX6:CX15" si="42">RANK(CW6,$CW$6:$CW$15)</f>
        <v>3</v>
      </c>
      <c r="CY6" s="477" t="e">
        <f t="shared" ref="CY6:CY15" si="43">CW6/$CW$16</f>
        <v>#DIV/0!</v>
      </c>
      <c r="CZ6" s="151">
        <f>'К-Агач'!F44</f>
        <v>38.195891634415005</v>
      </c>
      <c r="DA6" s="479">
        <f t="shared" si="38"/>
        <v>8</v>
      </c>
      <c r="DB6" s="477" t="e">
        <f t="shared" si="39"/>
        <v>#DIV/0!</v>
      </c>
      <c r="DC6" s="151">
        <f>'К-Агач'!F47</f>
        <v>2.65</v>
      </c>
      <c r="DD6" s="479">
        <f t="shared" si="40"/>
        <v>2</v>
      </c>
      <c r="DE6" s="481">
        <f t="shared" si="41"/>
        <v>0</v>
      </c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  <c r="IS6" s="91"/>
      <c r="IT6" s="91"/>
      <c r="IU6" s="91"/>
      <c r="IV6" s="91"/>
      <c r="IW6" s="91"/>
      <c r="IX6" s="91"/>
      <c r="IY6" s="91"/>
      <c r="IZ6" s="91"/>
      <c r="JA6" s="91"/>
      <c r="JB6" s="91"/>
      <c r="JC6" s="91"/>
      <c r="JD6" s="91"/>
      <c r="JE6" s="91"/>
      <c r="JF6" s="91"/>
      <c r="JG6" s="91"/>
      <c r="JH6" s="91"/>
      <c r="JI6" s="91"/>
      <c r="JJ6" s="91"/>
      <c r="JK6" s="91"/>
      <c r="JL6" s="91"/>
      <c r="JM6" s="91"/>
      <c r="JN6" s="91"/>
      <c r="JO6" s="91"/>
      <c r="JP6" s="91"/>
      <c r="JQ6" s="91"/>
      <c r="JR6" s="91"/>
      <c r="JS6" s="91"/>
      <c r="JT6" s="91"/>
      <c r="JU6" s="91"/>
      <c r="JV6" s="91"/>
      <c r="JW6" s="91"/>
      <c r="JX6" s="91"/>
      <c r="JY6" s="91"/>
      <c r="JZ6" s="91"/>
      <c r="KA6" s="91"/>
      <c r="KB6" s="91"/>
      <c r="KC6" s="91"/>
      <c r="KD6" s="91"/>
      <c r="KE6" s="91"/>
      <c r="KF6" s="91"/>
      <c r="KG6" s="91"/>
      <c r="KH6" s="91"/>
      <c r="KI6" s="91"/>
      <c r="KJ6" s="91"/>
      <c r="KK6" s="91"/>
      <c r="KL6" s="91"/>
      <c r="KM6" s="91"/>
      <c r="KN6" s="91"/>
      <c r="KO6" s="91"/>
      <c r="KP6" s="91"/>
      <c r="KQ6" s="91"/>
      <c r="KR6" s="91"/>
      <c r="KS6" s="91"/>
      <c r="KT6" s="91"/>
      <c r="KU6" s="91"/>
      <c r="KV6" s="91"/>
      <c r="KW6" s="91"/>
      <c r="KX6" s="91"/>
      <c r="KY6" s="91"/>
      <c r="KZ6" s="91"/>
      <c r="LA6" s="91"/>
      <c r="LB6" s="91"/>
      <c r="LC6" s="91"/>
      <c r="LD6" s="91"/>
      <c r="LE6" s="91"/>
      <c r="LF6" s="91"/>
      <c r="LG6" s="91"/>
      <c r="LH6" s="91"/>
      <c r="LI6" s="91"/>
      <c r="LJ6" s="91"/>
      <c r="LK6" s="91"/>
      <c r="LL6" s="91"/>
      <c r="LM6" s="91"/>
      <c r="LN6" s="91"/>
      <c r="LO6" s="91"/>
      <c r="LP6" s="91"/>
      <c r="LQ6" s="91"/>
      <c r="LR6" s="91"/>
      <c r="LS6" s="91"/>
      <c r="LT6" s="91"/>
      <c r="LU6" s="91"/>
      <c r="LV6" s="91"/>
      <c r="LW6" s="91"/>
      <c r="LX6" s="91"/>
      <c r="LY6" s="91"/>
      <c r="LZ6" s="91"/>
      <c r="MA6" s="91"/>
      <c r="MB6" s="91"/>
      <c r="MC6" s="91"/>
      <c r="MD6" s="91"/>
      <c r="ME6" s="91"/>
      <c r="MF6" s="91"/>
      <c r="MG6" s="91"/>
      <c r="MH6" s="91"/>
      <c r="MI6" s="91"/>
      <c r="MJ6" s="91"/>
      <c r="MK6" s="91"/>
      <c r="ML6" s="91"/>
      <c r="MM6" s="91"/>
      <c r="MN6" s="91"/>
      <c r="MO6" s="91"/>
      <c r="MP6" s="91"/>
      <c r="MQ6" s="91"/>
      <c r="MR6" s="91"/>
      <c r="MS6" s="91"/>
      <c r="MT6" s="91"/>
      <c r="MU6" s="91"/>
      <c r="MV6" s="91"/>
      <c r="MW6" s="91"/>
      <c r="MX6" s="91"/>
      <c r="MY6" s="91"/>
      <c r="MZ6" s="91"/>
      <c r="NA6" s="91"/>
      <c r="NB6" s="91"/>
      <c r="NC6" s="91"/>
      <c r="ND6" s="91"/>
      <c r="NE6" s="91"/>
      <c r="NF6" s="91"/>
      <c r="NG6" s="91"/>
      <c r="NH6" s="91"/>
      <c r="NI6" s="91"/>
      <c r="NJ6" s="91"/>
      <c r="NK6" s="91"/>
      <c r="NL6" s="91"/>
      <c r="NM6" s="91"/>
      <c r="NN6" s="91"/>
      <c r="NO6" s="91"/>
      <c r="NP6" s="91"/>
      <c r="NQ6" s="91"/>
      <c r="NR6" s="91"/>
      <c r="NS6" s="91"/>
      <c r="NT6" s="91"/>
      <c r="NU6" s="91"/>
      <c r="NV6" s="91"/>
      <c r="NW6" s="91"/>
      <c r="NX6" s="91"/>
      <c r="NY6" s="91"/>
      <c r="NZ6" s="91"/>
      <c r="OA6" s="91"/>
      <c r="OB6" s="91"/>
      <c r="OC6" s="91"/>
      <c r="OD6" s="91"/>
      <c r="OE6" s="91"/>
      <c r="OF6" s="91"/>
      <c r="OG6" s="91"/>
      <c r="OH6" s="91"/>
      <c r="OI6" s="91"/>
      <c r="OJ6" s="91"/>
      <c r="OK6" s="91"/>
      <c r="OL6" s="91"/>
      <c r="OM6" s="91"/>
      <c r="ON6" s="91"/>
      <c r="OO6" s="91"/>
      <c r="OP6" s="91"/>
      <c r="OQ6" s="91"/>
      <c r="OR6" s="91"/>
      <c r="OS6" s="91"/>
      <c r="OT6" s="91"/>
      <c r="OU6" s="91"/>
      <c r="OV6" s="91"/>
      <c r="OW6" s="91"/>
      <c r="OX6" s="91"/>
      <c r="OY6" s="91"/>
      <c r="OZ6" s="91"/>
      <c r="PA6" s="91"/>
      <c r="PB6" s="91"/>
      <c r="PC6" s="91"/>
      <c r="PD6" s="91"/>
      <c r="PE6" s="91"/>
      <c r="PF6" s="91"/>
      <c r="PG6" s="91"/>
      <c r="PH6" s="91"/>
      <c r="PI6" s="91"/>
      <c r="PJ6" s="91"/>
      <c r="PK6" s="91"/>
      <c r="PL6" s="91"/>
      <c r="PM6" s="91"/>
      <c r="PN6" s="91"/>
      <c r="PO6" s="91"/>
      <c r="PP6" s="91"/>
      <c r="PQ6" s="91"/>
      <c r="PR6" s="91"/>
      <c r="PS6" s="91"/>
      <c r="PT6" s="91"/>
      <c r="PU6" s="91"/>
      <c r="PV6" s="91"/>
      <c r="PW6" s="91"/>
      <c r="PX6" s="91"/>
      <c r="PY6" s="91"/>
      <c r="PZ6" s="91"/>
      <c r="QA6" s="91"/>
      <c r="QB6" s="91"/>
      <c r="QC6" s="91"/>
      <c r="QD6" s="91"/>
      <c r="QE6" s="91"/>
      <c r="QF6" s="91"/>
      <c r="QG6" s="91"/>
      <c r="QH6" s="91"/>
      <c r="QI6" s="91"/>
      <c r="QJ6" s="91"/>
      <c r="QK6" s="91"/>
      <c r="QL6" s="91"/>
      <c r="QM6" s="91"/>
      <c r="QN6" s="91"/>
      <c r="QO6" s="91"/>
      <c r="QP6" s="91"/>
      <c r="QQ6" s="91"/>
      <c r="QR6" s="91"/>
      <c r="QS6" s="91"/>
      <c r="QT6" s="91"/>
      <c r="QU6" s="91"/>
      <c r="QV6" s="91"/>
      <c r="QW6" s="91"/>
      <c r="QX6" s="91"/>
      <c r="QY6" s="91"/>
      <c r="QZ6" s="91"/>
      <c r="RA6" s="91"/>
      <c r="RB6" s="91"/>
      <c r="RC6" s="91"/>
      <c r="RD6" s="91"/>
      <c r="RE6" s="91"/>
      <c r="RF6" s="91"/>
      <c r="RG6" s="91"/>
      <c r="RH6" s="91"/>
      <c r="RI6" s="91"/>
      <c r="RJ6" s="91"/>
      <c r="RK6" s="91"/>
      <c r="RL6" s="91"/>
      <c r="RM6" s="91"/>
      <c r="RN6" s="91"/>
      <c r="RO6" s="91"/>
      <c r="RP6" s="91"/>
      <c r="RQ6" s="91"/>
      <c r="RR6" s="91"/>
      <c r="RS6" s="91"/>
      <c r="RT6" s="91"/>
      <c r="RU6" s="91"/>
      <c r="RV6" s="91"/>
      <c r="RW6" s="91"/>
      <c r="RX6" s="91"/>
      <c r="RY6" s="91"/>
      <c r="RZ6" s="91"/>
      <c r="SA6" s="91"/>
      <c r="SB6" s="91"/>
      <c r="SC6" s="91"/>
      <c r="SD6" s="91"/>
      <c r="SE6" s="91"/>
      <c r="SF6" s="91"/>
      <c r="SG6" s="91"/>
      <c r="SH6" s="91"/>
      <c r="SI6" s="91"/>
      <c r="SJ6" s="91"/>
      <c r="SK6" s="91"/>
      <c r="SL6" s="91"/>
      <c r="SM6" s="91"/>
      <c r="SN6" s="91"/>
      <c r="SO6" s="91"/>
      <c r="SP6" s="91"/>
      <c r="SQ6" s="91"/>
      <c r="SR6" s="91"/>
      <c r="SS6" s="91"/>
      <c r="ST6" s="91"/>
      <c r="SU6" s="91"/>
      <c r="SV6" s="91"/>
      <c r="SW6" s="91"/>
      <c r="SX6" s="91"/>
      <c r="SY6" s="91"/>
      <c r="SZ6" s="91"/>
      <c r="TA6" s="91"/>
      <c r="TB6" s="91"/>
      <c r="TC6" s="91"/>
      <c r="TD6" s="91"/>
      <c r="TE6" s="91"/>
      <c r="TF6" s="91"/>
      <c r="TG6" s="91"/>
      <c r="TH6" s="91"/>
      <c r="TI6" s="91"/>
      <c r="TJ6" s="91"/>
      <c r="TK6" s="91"/>
      <c r="TL6" s="91"/>
      <c r="TM6" s="91"/>
      <c r="TN6" s="91"/>
      <c r="TO6" s="91"/>
      <c r="TP6" s="91"/>
      <c r="TQ6" s="91"/>
      <c r="TR6" s="91"/>
      <c r="TS6" s="91"/>
      <c r="TT6" s="91"/>
      <c r="TU6" s="91"/>
      <c r="TV6" s="91"/>
      <c r="TW6" s="91"/>
      <c r="TX6" s="91"/>
      <c r="TY6" s="91"/>
      <c r="TZ6" s="91"/>
      <c r="UA6" s="91"/>
      <c r="UB6" s="91"/>
      <c r="UC6" s="91"/>
      <c r="UD6" s="91"/>
      <c r="UE6" s="91"/>
      <c r="UF6" s="91"/>
      <c r="UG6" s="91"/>
      <c r="UH6" s="91"/>
      <c r="UI6" s="91"/>
      <c r="UJ6" s="91"/>
      <c r="UK6" s="91"/>
      <c r="UL6" s="91"/>
      <c r="UM6" s="91"/>
      <c r="UN6" s="91"/>
      <c r="UO6" s="91"/>
      <c r="UP6" s="91"/>
      <c r="UQ6" s="91"/>
      <c r="UR6" s="91"/>
      <c r="US6" s="91"/>
      <c r="UT6" s="91"/>
      <c r="UU6" s="91"/>
      <c r="UV6" s="91"/>
      <c r="UW6" s="91"/>
      <c r="UX6" s="91"/>
      <c r="UY6" s="91"/>
      <c r="UZ6" s="91"/>
      <c r="VA6" s="91"/>
      <c r="VB6" s="91"/>
      <c r="VC6" s="91"/>
      <c r="VD6" s="91"/>
      <c r="VE6" s="91"/>
      <c r="VF6" s="91"/>
      <c r="VG6" s="91"/>
      <c r="VH6" s="91"/>
      <c r="VI6" s="91"/>
      <c r="VJ6" s="91"/>
      <c r="VK6" s="91"/>
      <c r="VL6" s="91"/>
      <c r="VM6" s="91"/>
      <c r="VN6" s="91"/>
      <c r="VO6" s="91"/>
      <c r="VP6" s="91"/>
      <c r="VQ6" s="91"/>
      <c r="VR6" s="91"/>
      <c r="VS6" s="91"/>
      <c r="VT6" s="91"/>
      <c r="VU6" s="91"/>
      <c r="VV6" s="91"/>
      <c r="VW6" s="91"/>
      <c r="VX6" s="91"/>
      <c r="VY6" s="91"/>
      <c r="VZ6" s="91"/>
      <c r="WA6" s="91"/>
      <c r="WB6" s="91"/>
      <c r="WC6" s="91"/>
      <c r="WD6" s="91"/>
      <c r="WE6" s="91"/>
      <c r="WF6" s="91"/>
      <c r="WG6" s="91"/>
      <c r="WH6" s="91"/>
      <c r="WI6" s="91"/>
      <c r="WJ6" s="91"/>
      <c r="WK6" s="91"/>
      <c r="WL6" s="91"/>
      <c r="WM6" s="91"/>
      <c r="WN6" s="91"/>
      <c r="WO6" s="91"/>
      <c r="WP6" s="91"/>
      <c r="WQ6" s="91"/>
      <c r="WR6" s="91"/>
      <c r="WS6" s="91"/>
      <c r="WT6" s="91"/>
      <c r="WU6" s="91"/>
      <c r="WV6" s="91"/>
      <c r="WW6" s="91"/>
      <c r="WX6" s="91"/>
      <c r="WY6" s="91"/>
      <c r="WZ6" s="91"/>
      <c r="XA6" s="91"/>
      <c r="XB6" s="91"/>
      <c r="XC6" s="91"/>
      <c r="XD6" s="91"/>
      <c r="XE6" s="91"/>
      <c r="XF6" s="91"/>
      <c r="XG6" s="91"/>
      <c r="XH6" s="91"/>
      <c r="XI6" s="91"/>
      <c r="XJ6" s="91"/>
      <c r="XK6" s="91"/>
      <c r="XL6" s="91"/>
      <c r="XM6" s="91"/>
      <c r="XN6" s="91"/>
      <c r="XO6" s="91"/>
      <c r="XP6" s="91"/>
      <c r="XQ6" s="91"/>
      <c r="XR6" s="91"/>
      <c r="XS6" s="91"/>
      <c r="XT6" s="91"/>
      <c r="XU6" s="91"/>
      <c r="XV6" s="91"/>
      <c r="XW6" s="91"/>
      <c r="XX6" s="91"/>
      <c r="XY6" s="91"/>
      <c r="XZ6" s="91"/>
      <c r="YA6" s="91"/>
      <c r="YB6" s="91"/>
      <c r="YC6" s="91"/>
      <c r="YD6" s="91"/>
      <c r="YE6" s="91"/>
      <c r="YF6" s="91"/>
      <c r="YG6" s="91"/>
      <c r="YH6" s="91"/>
      <c r="YI6" s="91"/>
      <c r="YJ6" s="91"/>
      <c r="YK6" s="91"/>
      <c r="YL6" s="91"/>
      <c r="YM6" s="91"/>
      <c r="YN6" s="91"/>
      <c r="YO6" s="91"/>
      <c r="YP6" s="91"/>
      <c r="YQ6" s="91"/>
      <c r="YR6" s="91"/>
      <c r="YS6" s="91"/>
      <c r="YT6" s="91"/>
      <c r="YU6" s="91"/>
      <c r="YV6" s="91"/>
      <c r="YW6" s="91"/>
      <c r="YX6" s="91"/>
      <c r="YY6" s="91"/>
      <c r="YZ6" s="91"/>
      <c r="ZA6" s="91"/>
      <c r="ZB6" s="91"/>
      <c r="ZC6" s="91"/>
      <c r="ZD6" s="91"/>
      <c r="ZE6" s="91"/>
      <c r="ZF6" s="91"/>
      <c r="ZG6" s="91"/>
      <c r="ZH6" s="91"/>
      <c r="ZI6" s="91"/>
      <c r="ZJ6" s="91"/>
      <c r="ZK6" s="91"/>
      <c r="ZL6" s="91"/>
      <c r="ZM6" s="91"/>
      <c r="ZN6" s="91"/>
      <c r="ZO6" s="91"/>
      <c r="ZP6" s="91"/>
      <c r="ZQ6" s="91"/>
      <c r="ZR6" s="91"/>
      <c r="ZS6" s="91"/>
      <c r="ZT6" s="91"/>
      <c r="ZU6" s="91"/>
      <c r="ZV6" s="91"/>
      <c r="ZW6" s="91"/>
      <c r="ZX6" s="91"/>
      <c r="ZY6" s="91"/>
      <c r="ZZ6" s="91"/>
      <c r="AAA6" s="91"/>
      <c r="AAB6" s="91"/>
      <c r="AAC6" s="91"/>
      <c r="AAD6" s="91"/>
      <c r="AAE6" s="91"/>
      <c r="AAF6" s="91"/>
      <c r="AAG6" s="91"/>
      <c r="AAH6" s="91"/>
      <c r="AAI6" s="91"/>
      <c r="AAJ6" s="91"/>
      <c r="AAK6" s="91"/>
      <c r="AAL6" s="91"/>
      <c r="AAM6" s="91"/>
    </row>
    <row r="7" spans="1:715" s="91" customFormat="1" ht="21" customHeight="1">
      <c r="A7" s="150" t="s">
        <v>61</v>
      </c>
      <c r="B7" s="93">
        <f>Майма!E7</f>
        <v>30553</v>
      </c>
      <c r="C7" s="93">
        <f>Майма!F7</f>
        <v>30803</v>
      </c>
      <c r="D7" s="219"/>
      <c r="E7" s="473"/>
      <c r="F7" s="474">
        <f>Майма!E8</f>
        <v>4469</v>
      </c>
      <c r="G7" s="474">
        <f>Майма!F8</f>
        <v>5711</v>
      </c>
      <c r="H7" s="474">
        <f>Майма!E9</f>
        <v>146.27041534382874</v>
      </c>
      <c r="I7" s="475">
        <f>Майма!F9</f>
        <v>185.40401908904977</v>
      </c>
      <c r="J7" s="476">
        <f t="shared" si="0"/>
        <v>3</v>
      </c>
      <c r="K7" s="477">
        <f t="shared" si="1"/>
        <v>1.2134598916666692</v>
      </c>
      <c r="L7" s="478">
        <f>Майма!D10</f>
        <v>2796726</v>
      </c>
      <c r="M7" s="478">
        <f>Майма!E10</f>
        <v>16250301</v>
      </c>
      <c r="N7" s="478">
        <f>Майма!F10</f>
        <v>33242113</v>
      </c>
      <c r="O7" s="478">
        <f t="shared" si="2"/>
        <v>1</v>
      </c>
      <c r="P7" s="151">
        <f>Майма!E11</f>
        <v>581.04730316806149</v>
      </c>
      <c r="Q7" s="151">
        <f>Майма!F11</f>
        <v>204.56306009347151</v>
      </c>
      <c r="R7" s="479" t="e">
        <f t="shared" si="3"/>
        <v>#DIV/0!</v>
      </c>
      <c r="S7" s="480" t="e">
        <f t="shared" si="4"/>
        <v>#DIV/0!</v>
      </c>
      <c r="T7" s="474">
        <f>Майма!E12</f>
        <v>531.87251661048015</v>
      </c>
      <c r="U7" s="151">
        <f>Майма!F12</f>
        <v>1079.1842677661266</v>
      </c>
      <c r="V7" s="479">
        <f t="shared" si="5"/>
        <v>1</v>
      </c>
      <c r="W7" s="477" t="e">
        <f t="shared" si="6"/>
        <v>#DIV/0!</v>
      </c>
      <c r="X7" s="151">
        <f>Майма!F13</f>
        <v>31.593625498007967</v>
      </c>
      <c r="Y7" s="479">
        <f t="shared" si="7"/>
        <v>6</v>
      </c>
      <c r="Z7" s="481">
        <f t="shared" si="8"/>
        <v>0</v>
      </c>
      <c r="AA7" s="478">
        <f>Майма!E17</f>
        <v>-0.4</v>
      </c>
      <c r="AB7" s="151">
        <f>Майма!F17</f>
        <v>-0.3</v>
      </c>
      <c r="AC7" s="479">
        <f t="shared" si="9"/>
        <v>8</v>
      </c>
      <c r="AD7" s="477">
        <f t="shared" si="10"/>
        <v>0</v>
      </c>
      <c r="AE7" s="478">
        <f>Майма!E18</f>
        <v>46938</v>
      </c>
      <c r="AF7" s="478">
        <f>Майма!F18</f>
        <v>65875</v>
      </c>
      <c r="AG7" s="482">
        <f t="shared" si="11"/>
        <v>1</v>
      </c>
      <c r="AH7" s="478">
        <f t="shared" si="12"/>
        <v>140.34471004303549</v>
      </c>
      <c r="AI7" s="483" t="e">
        <f t="shared" si="13"/>
        <v>#DIV/0!</v>
      </c>
      <c r="AJ7" s="151">
        <f>Майма!E19</f>
        <v>1536.2812162471771</v>
      </c>
      <c r="AK7" s="151">
        <f>Майма!F19</f>
        <v>2138.5903970392492</v>
      </c>
      <c r="AL7" s="479">
        <f t="shared" si="14"/>
        <v>1</v>
      </c>
      <c r="AM7" s="477" t="e">
        <f t="shared" si="15"/>
        <v>#DIV/0!</v>
      </c>
      <c r="AN7" s="478">
        <f>Майма!E21</f>
        <v>2064</v>
      </c>
      <c r="AO7" s="478">
        <f>Майма!F21</f>
        <v>2060</v>
      </c>
      <c r="AP7" s="478">
        <f>Майма!E22</f>
        <v>2064</v>
      </c>
      <c r="AQ7" s="478">
        <f>Майма!F22</f>
        <v>2060</v>
      </c>
      <c r="AR7" s="478">
        <f>Майма!E20</f>
        <v>100</v>
      </c>
      <c r="AS7" s="151">
        <f>Майма!F20</f>
        <v>100</v>
      </c>
      <c r="AT7" s="479" t="e">
        <f t="shared" si="16"/>
        <v>#DIV/0!</v>
      </c>
      <c r="AU7" s="477">
        <f t="shared" si="17"/>
        <v>1</v>
      </c>
      <c r="AV7" s="478">
        <f>Майма!E24</f>
        <v>5381</v>
      </c>
      <c r="AW7" s="478">
        <f>Майма!F24</f>
        <v>5172</v>
      </c>
      <c r="AX7" s="478">
        <f>Майма!E25</f>
        <v>6621</v>
      </c>
      <c r="AY7" s="478">
        <f>Майма!F25</f>
        <v>6342</v>
      </c>
      <c r="AZ7" s="478">
        <f>Майма!E23</f>
        <v>81.271711221869808</v>
      </c>
      <c r="BA7" s="151">
        <f>Майма!F23</f>
        <v>81.551561021759696</v>
      </c>
      <c r="BB7" s="479" t="e">
        <f t="shared" si="18"/>
        <v>#DIV/0!</v>
      </c>
      <c r="BC7" s="477">
        <f t="shared" si="19"/>
        <v>1.204246323416416</v>
      </c>
      <c r="BD7" s="478"/>
      <c r="BE7" s="478"/>
      <c r="BF7" s="478"/>
      <c r="BG7" s="478"/>
      <c r="BH7" s="484">
        <f>Майма!F27</f>
        <v>122.94972664546033</v>
      </c>
      <c r="BI7" s="479">
        <f t="shared" si="20"/>
        <v>1</v>
      </c>
      <c r="BJ7" s="477">
        <f t="shared" si="21"/>
        <v>1.0061352425978751</v>
      </c>
      <c r="BK7" s="478">
        <f>Майма!E29/1000</f>
        <v>1808.0501000000002</v>
      </c>
      <c r="BL7" s="478">
        <f>Майма!F29/1000</f>
        <v>2080.1776999999997</v>
      </c>
      <c r="BM7" s="483" t="e">
        <f t="shared" si="22"/>
        <v>#REF!</v>
      </c>
      <c r="BN7" s="478">
        <f>Майма!E30</f>
        <v>106.5</v>
      </c>
      <c r="BO7" s="151">
        <f>Майма!F30</f>
        <v>113.2</v>
      </c>
      <c r="BP7" s="479">
        <f t="shared" si="23"/>
        <v>3</v>
      </c>
      <c r="BQ7" s="477" t="e">
        <f t="shared" si="24"/>
        <v>#DIV/0!</v>
      </c>
      <c r="BR7" s="478">
        <f>Майма!E31</f>
        <v>59.177498118024417</v>
      </c>
      <c r="BS7" s="151">
        <f>Майма!F31</f>
        <v>67.531659253968769</v>
      </c>
      <c r="BT7" s="479">
        <f t="shared" si="25"/>
        <v>4</v>
      </c>
      <c r="BU7" s="477">
        <f t="shared" si="26"/>
        <v>1.7072212764454773</v>
      </c>
      <c r="BV7" s="478">
        <f>Майма!D32</f>
        <v>635.84</v>
      </c>
      <c r="BW7" s="478">
        <f>Майма!E32</f>
        <v>654.22</v>
      </c>
      <c r="BX7" s="478">
        <f>Майма!F32</f>
        <v>597.62</v>
      </c>
      <c r="BY7" s="483">
        <f t="shared" si="27"/>
        <v>6</v>
      </c>
      <c r="BZ7" s="478">
        <f>Майма!E33</f>
        <v>98.5</v>
      </c>
      <c r="CA7" s="151">
        <f>Майма!F33</f>
        <v>102.9</v>
      </c>
      <c r="CB7" s="479">
        <f t="shared" si="28"/>
        <v>1</v>
      </c>
      <c r="CC7" s="477" t="e">
        <f t="shared" si="29"/>
        <v>#DIV/0!</v>
      </c>
      <c r="CD7" s="485">
        <f>Майма!E34</f>
        <v>21.412627237914446</v>
      </c>
      <c r="CE7" s="151">
        <f>Майма!F34</f>
        <v>19.401357010680776</v>
      </c>
      <c r="CF7" s="479">
        <f t="shared" si="30"/>
        <v>9</v>
      </c>
      <c r="CG7" s="477" t="e">
        <f t="shared" si="31"/>
        <v>#DIV/0!</v>
      </c>
      <c r="CH7" s="478"/>
      <c r="CI7" s="478"/>
      <c r="CJ7" s="478"/>
      <c r="CK7" s="478"/>
      <c r="CL7" s="478">
        <f>Майма!E35</f>
        <v>0.62</v>
      </c>
      <c r="CM7" s="151">
        <f>Майма!F35</f>
        <v>0.35</v>
      </c>
      <c r="CN7" s="479">
        <f t="shared" si="32"/>
        <v>1</v>
      </c>
      <c r="CO7" s="477">
        <f t="shared" si="33"/>
        <v>0</v>
      </c>
      <c r="CP7" s="151">
        <f>Майма!F36</f>
        <v>105.64885496183206</v>
      </c>
      <c r="CQ7" s="151"/>
      <c r="CR7" s="479">
        <f t="shared" si="34"/>
        <v>6</v>
      </c>
      <c r="CS7" s="477" t="e">
        <f t="shared" si="35"/>
        <v>#DIV/0!</v>
      </c>
      <c r="CT7" s="151">
        <f>Майма!F38</f>
        <v>100</v>
      </c>
      <c r="CU7" s="479">
        <f t="shared" si="36"/>
        <v>1</v>
      </c>
      <c r="CV7" s="477" t="e">
        <f t="shared" si="37"/>
        <v>#DIV/0!</v>
      </c>
      <c r="CW7" s="151">
        <f>Майма!F41</f>
        <v>40.229999999999997</v>
      </c>
      <c r="CX7" s="479">
        <f t="shared" si="42"/>
        <v>5</v>
      </c>
      <c r="CY7" s="477" t="e">
        <f t="shared" si="43"/>
        <v>#DIV/0!</v>
      </c>
      <c r="CZ7" s="151">
        <f>Майма!F44</f>
        <v>50.68065796937038</v>
      </c>
      <c r="DA7" s="479">
        <f t="shared" si="38"/>
        <v>7</v>
      </c>
      <c r="DB7" s="477" t="e">
        <f t="shared" si="39"/>
        <v>#DIV/0!</v>
      </c>
      <c r="DC7" s="151">
        <f>Майма!F47</f>
        <v>7.5364467506795156</v>
      </c>
      <c r="DD7" s="479">
        <f t="shared" si="40"/>
        <v>9</v>
      </c>
      <c r="DE7" s="481">
        <f t="shared" si="41"/>
        <v>0</v>
      </c>
    </row>
    <row r="8" spans="1:715" s="91" customFormat="1" ht="21.75" customHeight="1">
      <c r="A8" s="150" t="s">
        <v>62</v>
      </c>
      <c r="B8" s="93">
        <f>Онгудай!E7</f>
        <v>14048</v>
      </c>
      <c r="C8" s="93">
        <f>Онгудай!F7</f>
        <v>14037</v>
      </c>
      <c r="D8" s="219"/>
      <c r="E8" s="473"/>
      <c r="F8" s="474">
        <f>Онгудай!E8</f>
        <v>1183</v>
      </c>
      <c r="G8" s="474">
        <f>Онгудай!F8</f>
        <v>1554</v>
      </c>
      <c r="H8" s="474">
        <f>Онгудай!E9</f>
        <v>84.211275626423699</v>
      </c>
      <c r="I8" s="475">
        <f>Онгудай!F9</f>
        <v>110.70741611455439</v>
      </c>
      <c r="J8" s="476">
        <f t="shared" si="0"/>
        <v>8</v>
      </c>
      <c r="K8" s="477">
        <f t="shared" si="1"/>
        <v>0.7245744176696669</v>
      </c>
      <c r="L8" s="478">
        <f>Онгудай!D10</f>
        <v>101935</v>
      </c>
      <c r="M8" s="478">
        <f>Онгудай!E10</f>
        <v>350758</v>
      </c>
      <c r="N8" s="478">
        <f>Онгудай!F10</f>
        <v>295117</v>
      </c>
      <c r="O8" s="478">
        <f t="shared" si="2"/>
        <v>4</v>
      </c>
      <c r="P8" s="151">
        <f>Онгудай!E11</f>
        <v>344.09967135919948</v>
      </c>
      <c r="Q8" s="151">
        <f>Онгудай!F11</f>
        <v>84.136926313868827</v>
      </c>
      <c r="R8" s="479" t="e">
        <f t="shared" si="3"/>
        <v>#DIV/0!</v>
      </c>
      <c r="S8" s="480" t="e">
        <f t="shared" si="4"/>
        <v>#DIV/0!</v>
      </c>
      <c r="T8" s="474">
        <f>Онгудай!E12</f>
        <v>24.968536446469248</v>
      </c>
      <c r="U8" s="151">
        <f>Онгудай!F12</f>
        <v>21.024221699793404</v>
      </c>
      <c r="V8" s="479">
        <f t="shared" si="5"/>
        <v>4</v>
      </c>
      <c r="W8" s="477" t="e">
        <f t="shared" si="6"/>
        <v>#DIV/0!</v>
      </c>
      <c r="X8" s="151">
        <f>Онгудай!F13</f>
        <v>29.78400909435392</v>
      </c>
      <c r="Y8" s="479">
        <f t="shared" si="7"/>
        <v>5</v>
      </c>
      <c r="Z8" s="481">
        <f t="shared" si="8"/>
        <v>0</v>
      </c>
      <c r="AA8" s="478">
        <f>Онгудай!E17</f>
        <v>-0.5</v>
      </c>
      <c r="AB8" s="151">
        <f>Онгудай!F17</f>
        <v>3.7</v>
      </c>
      <c r="AC8" s="479">
        <f t="shared" si="9"/>
        <v>3</v>
      </c>
      <c r="AD8" s="477">
        <f t="shared" si="10"/>
        <v>0</v>
      </c>
      <c r="AE8" s="478">
        <f>Онгудай!E18</f>
        <v>5156</v>
      </c>
      <c r="AF8" s="478">
        <f>Онгудай!F18</f>
        <v>6868</v>
      </c>
      <c r="AG8" s="482">
        <f t="shared" si="11"/>
        <v>6</v>
      </c>
      <c r="AH8" s="478">
        <f t="shared" si="12"/>
        <v>133.20403413498835</v>
      </c>
      <c r="AI8" s="483" t="e">
        <f t="shared" si="13"/>
        <v>#DIV/0!</v>
      </c>
      <c r="AJ8" s="151">
        <f>Онгудай!E20</f>
        <v>367.02733485193625</v>
      </c>
      <c r="AK8" s="151">
        <f>Онгудай!F20</f>
        <v>489.27833582674361</v>
      </c>
      <c r="AL8" s="479">
        <f t="shared" si="14"/>
        <v>7</v>
      </c>
      <c r="AM8" s="477" t="e">
        <f t="shared" si="15"/>
        <v>#DIV/0!</v>
      </c>
      <c r="AN8" s="478">
        <f>Онгудай!E22</f>
        <v>850</v>
      </c>
      <c r="AO8" s="478">
        <f>Онгудай!F22</f>
        <v>801</v>
      </c>
      <c r="AP8" s="478">
        <f>Онгудай!E23</f>
        <v>850</v>
      </c>
      <c r="AQ8" s="478">
        <f>Онгудай!F23</f>
        <v>801</v>
      </c>
      <c r="AR8" s="478">
        <f>Онгудай!E21</f>
        <v>100</v>
      </c>
      <c r="AS8" s="151">
        <f>Онгудай!F21</f>
        <v>100</v>
      </c>
      <c r="AT8" s="479" t="e">
        <f t="shared" si="16"/>
        <v>#DIV/0!</v>
      </c>
      <c r="AU8" s="477">
        <f t="shared" si="17"/>
        <v>1</v>
      </c>
      <c r="AV8" s="478">
        <f>Онгудай!E25</f>
        <v>2987</v>
      </c>
      <c r="AW8" s="478">
        <f>Онгудай!F25</f>
        <v>2583</v>
      </c>
      <c r="AX8" s="478">
        <f>Онгудай!E26</f>
        <v>3434</v>
      </c>
      <c r="AY8" s="478">
        <f>Онгудай!F26</f>
        <v>3180</v>
      </c>
      <c r="AZ8" s="478">
        <f>Онгудай!E24</f>
        <v>86.983110075713455</v>
      </c>
      <c r="BA8" s="151">
        <f>Онгудай!F24</f>
        <v>81.226415094339615</v>
      </c>
      <c r="BB8" s="479" t="e">
        <f t="shared" si="18"/>
        <v>#DIV/0!</v>
      </c>
      <c r="BC8" s="477">
        <f t="shared" si="19"/>
        <v>1.199444995486409</v>
      </c>
      <c r="BD8" s="478"/>
      <c r="BE8" s="478"/>
      <c r="BF8" s="478"/>
      <c r="BG8" s="478"/>
      <c r="BH8" s="484">
        <f>Онгудай!F28</f>
        <v>110.17714837018777</v>
      </c>
      <c r="BI8" s="479">
        <f t="shared" si="20"/>
        <v>6</v>
      </c>
      <c r="BJ8" s="477">
        <f t="shared" si="21"/>
        <v>0.90161332545161832</v>
      </c>
      <c r="BK8" s="478">
        <f>Онгудай!E30/1000</f>
        <v>1050.7451000000001</v>
      </c>
      <c r="BL8" s="478">
        <f>Онгудай!F30/1000</f>
        <v>1173.7165</v>
      </c>
      <c r="BM8" s="483" t="e">
        <f t="shared" si="22"/>
        <v>#REF!</v>
      </c>
      <c r="BN8" s="478">
        <f>Онгудай!E31</f>
        <v>52.3</v>
      </c>
      <c r="BO8" s="151">
        <f>Онгудай!F31</f>
        <v>111.8</v>
      </c>
      <c r="BP8" s="479">
        <f t="shared" si="23"/>
        <v>4</v>
      </c>
      <c r="BQ8" s="477" t="e">
        <f t="shared" si="24"/>
        <v>#DIV/0!</v>
      </c>
      <c r="BR8" s="478">
        <f>Онгудай!E32</f>
        <v>74.79677534168566</v>
      </c>
      <c r="BS8" s="151">
        <f>Онгудай!F32</f>
        <v>83.615907957540784</v>
      </c>
      <c r="BT8" s="479">
        <f t="shared" si="25"/>
        <v>3</v>
      </c>
      <c r="BU8" s="477">
        <f t="shared" si="26"/>
        <v>2.1138360687625339</v>
      </c>
      <c r="BV8" s="478">
        <f>Онгудай!D33</f>
        <v>1718.49</v>
      </c>
      <c r="BW8" s="478">
        <f>Онгудай!E33</f>
        <v>1736.461</v>
      </c>
      <c r="BX8" s="478">
        <f>Онгудай!F33</f>
        <v>1769.827</v>
      </c>
      <c r="BY8" s="483">
        <f t="shared" si="27"/>
        <v>4</v>
      </c>
      <c r="BZ8" s="478">
        <f>Онгудай!E34</f>
        <v>102.4</v>
      </c>
      <c r="CA8" s="151">
        <f>Онгудай!F34</f>
        <v>97.2</v>
      </c>
      <c r="CB8" s="479">
        <f t="shared" si="28"/>
        <v>6</v>
      </c>
      <c r="CC8" s="477" t="e">
        <f t="shared" si="29"/>
        <v>#DIV/0!</v>
      </c>
      <c r="CD8" s="485">
        <f>Онгудай!E35</f>
        <v>123.60912585421413</v>
      </c>
      <c r="CE8" s="151">
        <f>Онгудай!F35</f>
        <v>126.08299494193916</v>
      </c>
      <c r="CF8" s="479">
        <f t="shared" si="30"/>
        <v>4</v>
      </c>
      <c r="CG8" s="477" t="e">
        <f t="shared" si="31"/>
        <v>#DIV/0!</v>
      </c>
      <c r="CH8" s="478"/>
      <c r="CI8" s="478"/>
      <c r="CJ8" s="478"/>
      <c r="CK8" s="478"/>
      <c r="CL8" s="478">
        <f>Онгудай!E36</f>
        <v>2.5</v>
      </c>
      <c r="CM8" s="151">
        <f>Онгудай!F36</f>
        <v>1.8</v>
      </c>
      <c r="CN8" s="479">
        <f t="shared" si="32"/>
        <v>6</v>
      </c>
      <c r="CO8" s="477">
        <f t="shared" si="33"/>
        <v>0</v>
      </c>
      <c r="CP8" s="151">
        <f>Онгудай!F37</f>
        <v>104.90400185056674</v>
      </c>
      <c r="CQ8" s="151"/>
      <c r="CR8" s="479">
        <f t="shared" si="34"/>
        <v>9</v>
      </c>
      <c r="CS8" s="477" t="e">
        <f t="shared" si="35"/>
        <v>#DIV/0!</v>
      </c>
      <c r="CT8" s="151">
        <f>Онгудай!F39</f>
        <v>60</v>
      </c>
      <c r="CU8" s="479">
        <f t="shared" si="36"/>
        <v>8</v>
      </c>
      <c r="CV8" s="477" t="e">
        <f t="shared" si="37"/>
        <v>#DIV/0!</v>
      </c>
      <c r="CW8" s="151">
        <f>Онгудай!F42</f>
        <v>45</v>
      </c>
      <c r="CX8" s="479">
        <f t="shared" si="42"/>
        <v>4</v>
      </c>
      <c r="CY8" s="477" t="e">
        <f t="shared" si="43"/>
        <v>#DIV/0!</v>
      </c>
      <c r="CZ8" s="151">
        <f>Онгудай!F45</f>
        <v>15.751158173395103</v>
      </c>
      <c r="DA8" s="479">
        <f t="shared" si="38"/>
        <v>9</v>
      </c>
      <c r="DB8" s="477" t="e">
        <f t="shared" si="39"/>
        <v>#DIV/0!</v>
      </c>
      <c r="DC8" s="151">
        <f>Онгудай!F48</f>
        <v>3.6434296818071412</v>
      </c>
      <c r="DD8" s="479">
        <f t="shared" si="40"/>
        <v>5</v>
      </c>
      <c r="DE8" s="481">
        <f t="shared" si="41"/>
        <v>0</v>
      </c>
    </row>
    <row r="9" spans="1:715" s="91" customFormat="1" ht="19.5" customHeight="1">
      <c r="A9" s="150" t="s">
        <v>63</v>
      </c>
      <c r="B9" s="93">
        <f>Турочак!E7</f>
        <v>11041</v>
      </c>
      <c r="C9" s="93">
        <f>Турочак!F7</f>
        <v>10877</v>
      </c>
      <c r="D9" s="219"/>
      <c r="E9" s="473"/>
      <c r="F9" s="474">
        <f>Турочак!E8</f>
        <v>1523</v>
      </c>
      <c r="G9" s="474">
        <f>Турочак!F8</f>
        <v>2045</v>
      </c>
      <c r="H9" s="474">
        <f>Турочак!E9</f>
        <v>137.94</v>
      </c>
      <c r="I9" s="475">
        <f>Турочак!F9</f>
        <v>188.01140020226165</v>
      </c>
      <c r="J9" s="476">
        <f t="shared" si="0"/>
        <v>2</v>
      </c>
      <c r="K9" s="477">
        <f t="shared" si="1"/>
        <v>1.2305250686715548</v>
      </c>
      <c r="L9" s="478">
        <f>Турочак!D10</f>
        <v>382149</v>
      </c>
      <c r="M9" s="478">
        <f>Турочак!E10</f>
        <v>2183167</v>
      </c>
      <c r="N9" s="478">
        <f>Турочак!F10</f>
        <v>2569702</v>
      </c>
      <c r="O9" s="478">
        <f t="shared" si="2"/>
        <v>2</v>
      </c>
      <c r="P9" s="151">
        <f>Турочак!E11</f>
        <v>571.29999999999995</v>
      </c>
      <c r="Q9" s="151">
        <f>Турочак!F11</f>
        <v>117.71</v>
      </c>
      <c r="R9" s="479" t="e">
        <f t="shared" si="3"/>
        <v>#DIV/0!</v>
      </c>
      <c r="S9" s="480" t="e">
        <f t="shared" si="4"/>
        <v>#DIV/0!</v>
      </c>
      <c r="T9" s="474">
        <f>Турочак!E12</f>
        <v>197.73272348519157</v>
      </c>
      <c r="U9" s="151">
        <f>Турочак!F12</f>
        <v>236.25098832398641</v>
      </c>
      <c r="V9" s="479">
        <f t="shared" si="5"/>
        <v>2</v>
      </c>
      <c r="W9" s="477" t="e">
        <f t="shared" si="6"/>
        <v>#DIV/0!</v>
      </c>
      <c r="X9" s="151">
        <f>Турочак!F13</f>
        <v>28.56332501</v>
      </c>
      <c r="Y9" s="479">
        <f t="shared" si="7"/>
        <v>4</v>
      </c>
      <c r="Z9" s="481">
        <f t="shared" si="8"/>
        <v>0</v>
      </c>
      <c r="AA9" s="478">
        <f>Турочак!E17</f>
        <v>-2.1</v>
      </c>
      <c r="AB9" s="151">
        <f>Турочак!F17</f>
        <v>-2.6</v>
      </c>
      <c r="AC9" s="479">
        <f t="shared" si="9"/>
        <v>11</v>
      </c>
      <c r="AD9" s="477">
        <f t="shared" si="10"/>
        <v>0</v>
      </c>
      <c r="AE9" s="478">
        <f>Турочак!E18</f>
        <v>7363</v>
      </c>
      <c r="AF9" s="478">
        <f>Турочак!F18</f>
        <v>13424</v>
      </c>
      <c r="AG9" s="482">
        <f t="shared" si="11"/>
        <v>4</v>
      </c>
      <c r="AH9" s="478">
        <f t="shared" si="12"/>
        <v>182.31699035719134</v>
      </c>
      <c r="AI9" s="483" t="e">
        <f t="shared" si="13"/>
        <v>#DIV/0!</v>
      </c>
      <c r="AJ9" s="151">
        <f>Турочак!E19</f>
        <v>666.88</v>
      </c>
      <c r="AK9" s="151">
        <f>Турочак!F19</f>
        <v>1234.95</v>
      </c>
      <c r="AL9" s="479">
        <f t="shared" si="14"/>
        <v>2</v>
      </c>
      <c r="AM9" s="477" t="e">
        <f t="shared" si="15"/>
        <v>#DIV/0!</v>
      </c>
      <c r="AN9" s="478">
        <f>Турочак!E21</f>
        <v>716</v>
      </c>
      <c r="AO9" s="478">
        <f>Турочак!F21</f>
        <v>651</v>
      </c>
      <c r="AP9" s="478">
        <f>Турочак!E22</f>
        <v>716</v>
      </c>
      <c r="AQ9" s="478">
        <f>Турочак!F22</f>
        <v>651</v>
      </c>
      <c r="AR9" s="478">
        <f>Турочак!E20</f>
        <v>100</v>
      </c>
      <c r="AS9" s="151">
        <f>Турочак!F20</f>
        <v>100</v>
      </c>
      <c r="AT9" s="479" t="e">
        <f t="shared" si="16"/>
        <v>#DIV/0!</v>
      </c>
      <c r="AU9" s="477">
        <f t="shared" si="17"/>
        <v>1</v>
      </c>
      <c r="AV9" s="478">
        <f>Турочак!E24</f>
        <v>2202</v>
      </c>
      <c r="AW9" s="478">
        <f>Турочак!F24</f>
        <v>2122</v>
      </c>
      <c r="AX9" s="478">
        <f>Турочак!E25</f>
        <v>2853</v>
      </c>
      <c r="AY9" s="478">
        <f>Турочак!F25</f>
        <v>2569</v>
      </c>
      <c r="AZ9" s="478">
        <f>Турочак!E23</f>
        <v>77.180000000000007</v>
      </c>
      <c r="BA9" s="151">
        <f>Турочак!F23</f>
        <v>82.6</v>
      </c>
      <c r="BB9" s="479" t="e">
        <f t="shared" si="18"/>
        <v>#DIV/0!</v>
      </c>
      <c r="BC9" s="477">
        <f t="shared" si="19"/>
        <v>1.2197282929710573</v>
      </c>
      <c r="BD9" s="478"/>
      <c r="BE9" s="478"/>
      <c r="BF9" s="478"/>
      <c r="BG9" s="478"/>
      <c r="BH9" s="484">
        <f>Турочак!F27</f>
        <v>107.29</v>
      </c>
      <c r="BI9" s="479">
        <f t="shared" si="20"/>
        <v>7</v>
      </c>
      <c r="BJ9" s="477">
        <f t="shared" si="21"/>
        <v>0.87798690671031099</v>
      </c>
      <c r="BK9" s="478">
        <f>Турочак!E29/1000</f>
        <v>0.15802000000000002</v>
      </c>
      <c r="BL9" s="478">
        <f>Турочак!F29/1000</f>
        <v>0.46699000000000002</v>
      </c>
      <c r="BM9" s="483" t="e">
        <f t="shared" si="22"/>
        <v>#REF!</v>
      </c>
      <c r="BN9" s="478">
        <f>Турочак!E30</f>
        <v>111.5</v>
      </c>
      <c r="BO9" s="151">
        <f>Турочак!F30</f>
        <v>102.3</v>
      </c>
      <c r="BP9" s="479">
        <f t="shared" si="23"/>
        <v>7</v>
      </c>
      <c r="BQ9" s="477" t="e">
        <f t="shared" si="24"/>
        <v>#DIV/0!</v>
      </c>
      <c r="BR9" s="478">
        <f>Турочак!E31</f>
        <v>14.31</v>
      </c>
      <c r="BS9" s="151">
        <f>Турочак!F31</f>
        <v>42.93</v>
      </c>
      <c r="BT9" s="479">
        <f t="shared" si="25"/>
        <v>5</v>
      </c>
      <c r="BU9" s="477">
        <f t="shared" si="26"/>
        <v>1.0852837055606197</v>
      </c>
      <c r="BV9" s="478">
        <f>Турочак!D32</f>
        <v>430.7</v>
      </c>
      <c r="BW9" s="478">
        <f>Турочак!E32</f>
        <v>447.98</v>
      </c>
      <c r="BX9" s="478">
        <f>Турочак!F32</f>
        <v>322.85000000000002</v>
      </c>
      <c r="BY9" s="483">
        <f t="shared" si="27"/>
        <v>10</v>
      </c>
      <c r="BZ9" s="478">
        <f>Турочак!E33</f>
        <v>98.6</v>
      </c>
      <c r="CA9" s="151">
        <f>Турочак!F33</f>
        <v>89.7</v>
      </c>
      <c r="CB9" s="479">
        <f t="shared" si="28"/>
        <v>11</v>
      </c>
      <c r="CC9" s="477" t="e">
        <f t="shared" si="29"/>
        <v>#DIV/0!</v>
      </c>
      <c r="CD9" s="485">
        <f>Турочак!E34</f>
        <v>40.57</v>
      </c>
      <c r="CE9" s="151">
        <f>Турочак!F34</f>
        <v>32.200000000000003</v>
      </c>
      <c r="CF9" s="479">
        <f t="shared" si="30"/>
        <v>8</v>
      </c>
      <c r="CG9" s="477" t="e">
        <f t="shared" si="31"/>
        <v>#DIV/0!</v>
      </c>
      <c r="CH9" s="478"/>
      <c r="CI9" s="478"/>
      <c r="CJ9" s="478"/>
      <c r="CK9" s="478"/>
      <c r="CL9" s="478">
        <f>Турочак!E35</f>
        <v>2.34</v>
      </c>
      <c r="CM9" s="151">
        <f>Турочак!F35</f>
        <v>1.7</v>
      </c>
      <c r="CN9" s="479">
        <f t="shared" si="32"/>
        <v>4</v>
      </c>
      <c r="CO9" s="477">
        <f t="shared" si="33"/>
        <v>0</v>
      </c>
      <c r="CP9" s="151">
        <f>Турочак!F36</f>
        <v>105.75916230366491</v>
      </c>
      <c r="CQ9" s="151"/>
      <c r="CR9" s="479">
        <f t="shared" si="34"/>
        <v>5</v>
      </c>
      <c r="CS9" s="477" t="e">
        <f t="shared" si="35"/>
        <v>#DIV/0!</v>
      </c>
      <c r="CT9" s="151">
        <f>Турочак!F38</f>
        <v>23.33</v>
      </c>
      <c r="CU9" s="479">
        <f t="shared" si="36"/>
        <v>9</v>
      </c>
      <c r="CV9" s="477" t="e">
        <f t="shared" si="37"/>
        <v>#DIV/0!</v>
      </c>
      <c r="CW9" s="151">
        <f>Турочак!F41</f>
        <v>0</v>
      </c>
      <c r="CX9" s="479">
        <f t="shared" si="42"/>
        <v>8</v>
      </c>
      <c r="CY9" s="477" t="e">
        <f t="shared" si="43"/>
        <v>#DIV/0!</v>
      </c>
      <c r="CZ9" s="151">
        <f>Турочак!F44</f>
        <v>77.89</v>
      </c>
      <c r="DA9" s="479">
        <f t="shared" si="38"/>
        <v>3</v>
      </c>
      <c r="DB9" s="477" t="e">
        <f t="shared" si="39"/>
        <v>#DIV/0!</v>
      </c>
      <c r="DC9" s="151">
        <f>Турочак!F47</f>
        <v>3.7105751391465676</v>
      </c>
      <c r="DD9" s="479">
        <f t="shared" si="40"/>
        <v>6</v>
      </c>
      <c r="DE9" s="481">
        <f t="shared" si="41"/>
        <v>0</v>
      </c>
    </row>
    <row r="10" spans="1:715" s="486" customFormat="1" ht="18" customHeight="1">
      <c r="A10" s="150" t="s">
        <v>64</v>
      </c>
      <c r="B10" s="93">
        <f>Улаган!E7</f>
        <v>11694</v>
      </c>
      <c r="C10" s="93">
        <f>Улаган!F7</f>
        <v>11862</v>
      </c>
      <c r="D10" s="219"/>
      <c r="E10" s="473"/>
      <c r="F10" s="474">
        <f>Улаган!E8</f>
        <v>647</v>
      </c>
      <c r="G10" s="474">
        <f>Улаган!F8</f>
        <v>965</v>
      </c>
      <c r="H10" s="474">
        <f>Улаган!E9</f>
        <v>55.33</v>
      </c>
      <c r="I10" s="475">
        <f>Улаган!F9</f>
        <v>81.352217164053272</v>
      </c>
      <c r="J10" s="476">
        <f t="shared" si="0"/>
        <v>10</v>
      </c>
      <c r="K10" s="477">
        <f t="shared" si="1"/>
        <v>0.53244613095102988</v>
      </c>
      <c r="L10" s="478">
        <f>Улаган!D10</f>
        <v>19592</v>
      </c>
      <c r="M10" s="478">
        <f>Улаган!E10</f>
        <v>18937</v>
      </c>
      <c r="N10" s="478">
        <f>Улаган!F10</f>
        <v>66484</v>
      </c>
      <c r="O10" s="478">
        <f t="shared" si="2"/>
        <v>10</v>
      </c>
      <c r="P10" s="151">
        <f>Улаган!E11</f>
        <v>96.7</v>
      </c>
      <c r="Q10" s="151">
        <f>Улаган!F11</f>
        <v>351.07989649891749</v>
      </c>
      <c r="R10" s="479" t="e">
        <f t="shared" si="3"/>
        <v>#DIV/0!</v>
      </c>
      <c r="S10" s="480" t="e">
        <f t="shared" si="4"/>
        <v>#DIV/0!</v>
      </c>
      <c r="T10" s="474">
        <f>Улаган!E12</f>
        <v>1.62</v>
      </c>
      <c r="U10" s="151">
        <f>Улаган!F12</f>
        <v>5.6050000000000004</v>
      </c>
      <c r="V10" s="479">
        <f t="shared" si="5"/>
        <v>8</v>
      </c>
      <c r="W10" s="477" t="e">
        <f t="shared" si="6"/>
        <v>#DIV/0!</v>
      </c>
      <c r="X10" s="151">
        <f>Улаган!F13</f>
        <v>0</v>
      </c>
      <c r="Y10" s="479">
        <f t="shared" si="7"/>
        <v>1</v>
      </c>
      <c r="Z10" s="481" t="e">
        <f t="shared" si="8"/>
        <v>#DIV/0!</v>
      </c>
      <c r="AA10" s="478">
        <f>Улаган!E17</f>
        <v>8.9</v>
      </c>
      <c r="AB10" s="151">
        <f>Улаган!F17</f>
        <v>7.5</v>
      </c>
      <c r="AC10" s="479">
        <f t="shared" si="9"/>
        <v>2</v>
      </c>
      <c r="AD10" s="477">
        <f t="shared" si="10"/>
        <v>0</v>
      </c>
      <c r="AE10" s="478">
        <f>Улаган!E18</f>
        <v>5126</v>
      </c>
      <c r="AF10" s="478">
        <f>Улаган!F18</f>
        <v>4756</v>
      </c>
      <c r="AG10" s="482">
        <f t="shared" si="11"/>
        <v>8</v>
      </c>
      <c r="AH10" s="478">
        <f t="shared" si="12"/>
        <v>92.781896215372612</v>
      </c>
      <c r="AI10" s="483" t="e">
        <f t="shared" si="13"/>
        <v>#DIV/0!</v>
      </c>
      <c r="AJ10" s="151">
        <f>Улаган!E20</f>
        <v>438.3</v>
      </c>
      <c r="AK10" s="151">
        <f>Улаган!F20</f>
        <v>401</v>
      </c>
      <c r="AL10" s="479">
        <f t="shared" si="14"/>
        <v>9</v>
      </c>
      <c r="AM10" s="477" t="e">
        <f t="shared" si="15"/>
        <v>#DIV/0!</v>
      </c>
      <c r="AN10" s="478">
        <f>Улаган!E22</f>
        <v>1072</v>
      </c>
      <c r="AO10" s="478">
        <f>Улаган!F22</f>
        <v>820</v>
      </c>
      <c r="AP10" s="478">
        <f>Улаган!E23</f>
        <v>1072</v>
      </c>
      <c r="AQ10" s="478">
        <f>Улаган!F23</f>
        <v>820</v>
      </c>
      <c r="AR10" s="478">
        <f>Улаган!E21</f>
        <v>100</v>
      </c>
      <c r="AS10" s="151">
        <f>Улаган!F21</f>
        <v>100</v>
      </c>
      <c r="AT10" s="479" t="e">
        <f t="shared" si="16"/>
        <v>#DIV/0!</v>
      </c>
      <c r="AU10" s="477">
        <f t="shared" si="17"/>
        <v>1</v>
      </c>
      <c r="AV10" s="478">
        <f>Улаган!E25</f>
        <v>2588</v>
      </c>
      <c r="AW10" s="478">
        <f>Улаган!F25</f>
        <v>2695</v>
      </c>
      <c r="AX10" s="478">
        <f>Улаган!E26</f>
        <v>3333</v>
      </c>
      <c r="AY10" s="478">
        <f>Улаган!F26</f>
        <v>3244</v>
      </c>
      <c r="AZ10" s="478">
        <f>Улаган!E24</f>
        <v>77.650000000000006</v>
      </c>
      <c r="BA10" s="151">
        <f>Улаган!F24</f>
        <v>83.08</v>
      </c>
      <c r="BB10" s="479" t="e">
        <f t="shared" si="18"/>
        <v>#DIV/0!</v>
      </c>
      <c r="BC10" s="477">
        <f t="shared" si="19"/>
        <v>1.2268163024217364</v>
      </c>
      <c r="BD10" s="478"/>
      <c r="BE10" s="478"/>
      <c r="BF10" s="478"/>
      <c r="BG10" s="478"/>
      <c r="BH10" s="484">
        <f>Улаган!F28</f>
        <v>112.02</v>
      </c>
      <c r="BI10" s="479">
        <f t="shared" si="20"/>
        <v>4</v>
      </c>
      <c r="BJ10" s="477">
        <f t="shared" si="21"/>
        <v>0.91669394435351881</v>
      </c>
      <c r="BK10" s="478">
        <f>Улаган!F30/1000</f>
        <v>203.57859999999999</v>
      </c>
      <c r="BL10" s="478" t="e">
        <f>#REF!/1000</f>
        <v>#REF!</v>
      </c>
      <c r="BM10" s="483" t="e">
        <f t="shared" si="22"/>
        <v>#REF!</v>
      </c>
      <c r="BN10" s="478">
        <f>'У-Кан'!E30</f>
        <v>89.6</v>
      </c>
      <c r="BO10" s="151">
        <f>Улаган!F31</f>
        <v>97.3</v>
      </c>
      <c r="BP10" s="479">
        <f t="shared" si="23"/>
        <v>9</v>
      </c>
      <c r="BQ10" s="477" t="e">
        <f t="shared" si="24"/>
        <v>#DIV/0!</v>
      </c>
      <c r="BR10" s="478">
        <f>Улаган!E32</f>
        <v>15.49</v>
      </c>
      <c r="BS10" s="151">
        <f>Улаган!F32</f>
        <v>17.16</v>
      </c>
      <c r="BT10" s="479">
        <f t="shared" si="25"/>
        <v>10</v>
      </c>
      <c r="BU10" s="477">
        <f t="shared" si="26"/>
        <v>0.43381011850501361</v>
      </c>
      <c r="BV10" s="478">
        <f>Улаган!D33</f>
        <v>362.9</v>
      </c>
      <c r="BW10" s="478">
        <f>Улаган!E33</f>
        <v>427.6</v>
      </c>
      <c r="BX10" s="478">
        <f>Улаган!F33</f>
        <v>434.3</v>
      </c>
      <c r="BY10" s="483">
        <f t="shared" si="27"/>
        <v>7</v>
      </c>
      <c r="BZ10" s="478">
        <f>Улаган!E34</f>
        <v>104.8</v>
      </c>
      <c r="CA10" s="151">
        <f>Улаган!F34</f>
        <v>96.8</v>
      </c>
      <c r="CB10" s="479">
        <f t="shared" si="28"/>
        <v>7</v>
      </c>
      <c r="CC10" s="477" t="e">
        <f t="shared" si="29"/>
        <v>#DIV/0!</v>
      </c>
      <c r="CD10" s="485">
        <f>Улаган!E35</f>
        <v>37.6</v>
      </c>
      <c r="CE10" s="151">
        <f>Улаган!F35</f>
        <v>36.6</v>
      </c>
      <c r="CF10" s="479">
        <f t="shared" si="30"/>
        <v>7</v>
      </c>
      <c r="CG10" s="477" t="e">
        <f t="shared" si="31"/>
        <v>#DIV/0!</v>
      </c>
      <c r="CH10" s="478"/>
      <c r="CI10" s="478"/>
      <c r="CJ10" s="478"/>
      <c r="CK10" s="478"/>
      <c r="CL10" s="478">
        <f>Улаган!E36</f>
        <v>3.2</v>
      </c>
      <c r="CM10" s="151">
        <f>Улаган!F36</f>
        <v>2.2000000000000002</v>
      </c>
      <c r="CN10" s="479">
        <f t="shared" si="32"/>
        <v>10</v>
      </c>
      <c r="CO10" s="477">
        <f t="shared" si="33"/>
        <v>0</v>
      </c>
      <c r="CP10" s="151">
        <f>Улаган!F37</f>
        <v>105.43478260869566</v>
      </c>
      <c r="CQ10" s="151"/>
      <c r="CR10" s="479">
        <f t="shared" si="34"/>
        <v>7</v>
      </c>
      <c r="CS10" s="477" t="e">
        <f t="shared" si="35"/>
        <v>#DIV/0!</v>
      </c>
      <c r="CT10" s="151">
        <f>Улаган!F39</f>
        <v>0</v>
      </c>
      <c r="CU10" s="479">
        <f t="shared" si="36"/>
        <v>10</v>
      </c>
      <c r="CV10" s="477" t="e">
        <f t="shared" si="37"/>
        <v>#DIV/0!</v>
      </c>
      <c r="CW10" s="151">
        <f>Улаган!F42</f>
        <v>0</v>
      </c>
      <c r="CX10" s="479">
        <f t="shared" si="42"/>
        <v>8</v>
      </c>
      <c r="CY10" s="477" t="e">
        <f t="shared" si="43"/>
        <v>#DIV/0!</v>
      </c>
      <c r="CZ10" s="151">
        <f>Улаган!F45</f>
        <v>89.6</v>
      </c>
      <c r="DA10" s="479">
        <f t="shared" si="38"/>
        <v>2</v>
      </c>
      <c r="DB10" s="477" t="e">
        <f t="shared" si="39"/>
        <v>#DIV/0!</v>
      </c>
      <c r="DC10" s="151">
        <f>Улаган!F48</f>
        <v>3.1854379977246872</v>
      </c>
      <c r="DD10" s="479">
        <f t="shared" si="40"/>
        <v>3</v>
      </c>
      <c r="DE10" s="481">
        <f t="shared" si="41"/>
        <v>0</v>
      </c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  <c r="IS10" s="91"/>
      <c r="IT10" s="91"/>
      <c r="IU10" s="91"/>
      <c r="IV10" s="91"/>
      <c r="IW10" s="91"/>
      <c r="IX10" s="91"/>
      <c r="IY10" s="91"/>
      <c r="IZ10" s="91"/>
      <c r="JA10" s="91"/>
      <c r="JB10" s="91"/>
      <c r="JC10" s="91"/>
      <c r="JD10" s="91"/>
      <c r="JE10" s="91"/>
      <c r="JF10" s="91"/>
      <c r="JG10" s="91"/>
      <c r="JH10" s="91"/>
      <c r="JI10" s="91"/>
      <c r="JJ10" s="91"/>
      <c r="JK10" s="91"/>
      <c r="JL10" s="91"/>
      <c r="JM10" s="91"/>
      <c r="JN10" s="91"/>
      <c r="JO10" s="91"/>
      <c r="JP10" s="91"/>
      <c r="JQ10" s="91"/>
      <c r="JR10" s="91"/>
      <c r="JS10" s="91"/>
      <c r="JT10" s="91"/>
      <c r="JU10" s="91"/>
      <c r="JV10" s="91"/>
      <c r="JW10" s="91"/>
      <c r="JX10" s="91"/>
      <c r="JY10" s="91"/>
      <c r="JZ10" s="91"/>
      <c r="KA10" s="91"/>
      <c r="KB10" s="91"/>
      <c r="KC10" s="91"/>
      <c r="KD10" s="91"/>
      <c r="KE10" s="91"/>
      <c r="KF10" s="91"/>
      <c r="KG10" s="91"/>
      <c r="KH10" s="91"/>
      <c r="KI10" s="91"/>
      <c r="KJ10" s="91"/>
      <c r="KK10" s="91"/>
      <c r="KL10" s="91"/>
      <c r="KM10" s="91"/>
      <c r="KN10" s="91"/>
      <c r="KO10" s="91"/>
      <c r="KP10" s="91"/>
      <c r="KQ10" s="91"/>
      <c r="KR10" s="91"/>
      <c r="KS10" s="91"/>
      <c r="KT10" s="91"/>
      <c r="KU10" s="91"/>
      <c r="KV10" s="91"/>
      <c r="KW10" s="91"/>
      <c r="KX10" s="91"/>
      <c r="KY10" s="91"/>
      <c r="KZ10" s="91"/>
      <c r="LA10" s="91"/>
      <c r="LB10" s="91"/>
      <c r="LC10" s="91"/>
      <c r="LD10" s="91"/>
      <c r="LE10" s="91"/>
      <c r="LF10" s="91"/>
      <c r="LG10" s="91"/>
      <c r="LH10" s="91"/>
      <c r="LI10" s="91"/>
      <c r="LJ10" s="91"/>
      <c r="LK10" s="91"/>
      <c r="LL10" s="91"/>
      <c r="LM10" s="91"/>
      <c r="LN10" s="91"/>
      <c r="LO10" s="91"/>
      <c r="LP10" s="91"/>
      <c r="LQ10" s="91"/>
      <c r="LR10" s="91"/>
      <c r="LS10" s="91"/>
      <c r="LT10" s="91"/>
      <c r="LU10" s="91"/>
      <c r="LV10" s="91"/>
      <c r="LW10" s="91"/>
      <c r="LX10" s="91"/>
      <c r="LY10" s="91"/>
      <c r="LZ10" s="91"/>
      <c r="MA10" s="91"/>
      <c r="MB10" s="91"/>
      <c r="MC10" s="91"/>
      <c r="MD10" s="91"/>
      <c r="ME10" s="91"/>
      <c r="MF10" s="91"/>
      <c r="MG10" s="91"/>
      <c r="MH10" s="91"/>
      <c r="MI10" s="91"/>
      <c r="MJ10" s="91"/>
      <c r="MK10" s="91"/>
      <c r="ML10" s="91"/>
      <c r="MM10" s="91"/>
      <c r="MN10" s="91"/>
      <c r="MO10" s="91"/>
      <c r="MP10" s="91"/>
      <c r="MQ10" s="91"/>
      <c r="MR10" s="91"/>
      <c r="MS10" s="91"/>
      <c r="MT10" s="91"/>
      <c r="MU10" s="91"/>
      <c r="MV10" s="91"/>
      <c r="MW10" s="91"/>
      <c r="MX10" s="91"/>
      <c r="MY10" s="91"/>
      <c r="MZ10" s="91"/>
      <c r="NA10" s="91"/>
      <c r="NB10" s="91"/>
      <c r="NC10" s="91"/>
      <c r="ND10" s="91"/>
      <c r="NE10" s="91"/>
      <c r="NF10" s="91"/>
      <c r="NG10" s="91"/>
      <c r="NH10" s="91"/>
      <c r="NI10" s="91"/>
      <c r="NJ10" s="91"/>
      <c r="NK10" s="91"/>
      <c r="NL10" s="91"/>
      <c r="NM10" s="91"/>
      <c r="NN10" s="91"/>
      <c r="NO10" s="91"/>
      <c r="NP10" s="91"/>
      <c r="NQ10" s="91"/>
      <c r="NR10" s="91"/>
      <c r="NS10" s="91"/>
      <c r="NT10" s="91"/>
      <c r="NU10" s="91"/>
      <c r="NV10" s="91"/>
      <c r="NW10" s="91"/>
      <c r="NX10" s="91"/>
      <c r="NY10" s="91"/>
      <c r="NZ10" s="91"/>
      <c r="OA10" s="91"/>
      <c r="OB10" s="91"/>
      <c r="OC10" s="91"/>
      <c r="OD10" s="91"/>
      <c r="OE10" s="91"/>
      <c r="OF10" s="91"/>
      <c r="OG10" s="91"/>
      <c r="OH10" s="91"/>
      <c r="OI10" s="91"/>
      <c r="OJ10" s="91"/>
      <c r="OK10" s="91"/>
      <c r="OL10" s="91"/>
      <c r="OM10" s="91"/>
      <c r="ON10" s="91"/>
      <c r="OO10" s="91"/>
      <c r="OP10" s="91"/>
      <c r="OQ10" s="91"/>
      <c r="OR10" s="91"/>
      <c r="OS10" s="91"/>
      <c r="OT10" s="91"/>
      <c r="OU10" s="91"/>
      <c r="OV10" s="91"/>
      <c r="OW10" s="91"/>
      <c r="OX10" s="91"/>
      <c r="OY10" s="91"/>
      <c r="OZ10" s="91"/>
      <c r="PA10" s="91"/>
      <c r="PB10" s="91"/>
      <c r="PC10" s="91"/>
      <c r="PD10" s="91"/>
      <c r="PE10" s="91"/>
      <c r="PF10" s="91"/>
      <c r="PG10" s="91"/>
      <c r="PH10" s="91"/>
      <c r="PI10" s="91"/>
      <c r="PJ10" s="91"/>
      <c r="PK10" s="91"/>
      <c r="PL10" s="91"/>
      <c r="PM10" s="91"/>
      <c r="PN10" s="91"/>
      <c r="PO10" s="91"/>
      <c r="PP10" s="91"/>
      <c r="PQ10" s="91"/>
      <c r="PR10" s="91"/>
      <c r="PS10" s="91"/>
      <c r="PT10" s="91"/>
      <c r="PU10" s="91"/>
      <c r="PV10" s="91"/>
      <c r="PW10" s="91"/>
      <c r="PX10" s="91"/>
      <c r="PY10" s="91"/>
      <c r="PZ10" s="91"/>
      <c r="QA10" s="91"/>
      <c r="QB10" s="91"/>
      <c r="QC10" s="91"/>
      <c r="QD10" s="91"/>
      <c r="QE10" s="91"/>
      <c r="QF10" s="91"/>
      <c r="QG10" s="91"/>
      <c r="QH10" s="91"/>
      <c r="QI10" s="91"/>
      <c r="QJ10" s="91"/>
      <c r="QK10" s="91"/>
      <c r="QL10" s="91"/>
      <c r="QM10" s="91"/>
      <c r="QN10" s="91"/>
      <c r="QO10" s="91"/>
      <c r="QP10" s="91"/>
      <c r="QQ10" s="91"/>
      <c r="QR10" s="91"/>
      <c r="QS10" s="91"/>
      <c r="QT10" s="91"/>
      <c r="QU10" s="91"/>
      <c r="QV10" s="91"/>
      <c r="QW10" s="91"/>
      <c r="QX10" s="91"/>
      <c r="QY10" s="91"/>
      <c r="QZ10" s="91"/>
      <c r="RA10" s="91"/>
      <c r="RB10" s="91"/>
      <c r="RC10" s="91"/>
      <c r="RD10" s="91"/>
      <c r="RE10" s="91"/>
      <c r="RF10" s="91"/>
      <c r="RG10" s="91"/>
      <c r="RH10" s="91"/>
      <c r="RI10" s="91"/>
      <c r="RJ10" s="91"/>
      <c r="RK10" s="91"/>
      <c r="RL10" s="91"/>
      <c r="RM10" s="91"/>
      <c r="RN10" s="91"/>
      <c r="RO10" s="91"/>
      <c r="RP10" s="91"/>
      <c r="RQ10" s="91"/>
      <c r="RR10" s="91"/>
      <c r="RS10" s="91"/>
      <c r="RT10" s="91"/>
      <c r="RU10" s="91"/>
      <c r="RV10" s="91"/>
      <c r="RW10" s="91"/>
      <c r="RX10" s="91"/>
      <c r="RY10" s="91"/>
      <c r="RZ10" s="91"/>
      <c r="SA10" s="91"/>
      <c r="SB10" s="91"/>
      <c r="SC10" s="91"/>
      <c r="SD10" s="91"/>
      <c r="SE10" s="91"/>
      <c r="SF10" s="91"/>
      <c r="SG10" s="91"/>
      <c r="SH10" s="91"/>
      <c r="SI10" s="91"/>
      <c r="SJ10" s="91"/>
      <c r="SK10" s="91"/>
      <c r="SL10" s="91"/>
      <c r="SM10" s="91"/>
      <c r="SN10" s="91"/>
      <c r="SO10" s="91"/>
      <c r="SP10" s="91"/>
      <c r="SQ10" s="91"/>
      <c r="SR10" s="91"/>
      <c r="SS10" s="91"/>
      <c r="ST10" s="91"/>
      <c r="SU10" s="91"/>
      <c r="SV10" s="91"/>
      <c r="SW10" s="91"/>
      <c r="SX10" s="91"/>
      <c r="SY10" s="91"/>
      <c r="SZ10" s="91"/>
      <c r="TA10" s="91"/>
      <c r="TB10" s="91"/>
      <c r="TC10" s="91"/>
      <c r="TD10" s="91"/>
      <c r="TE10" s="91"/>
      <c r="TF10" s="91"/>
      <c r="TG10" s="91"/>
      <c r="TH10" s="91"/>
      <c r="TI10" s="91"/>
      <c r="TJ10" s="91"/>
      <c r="TK10" s="91"/>
      <c r="TL10" s="91"/>
      <c r="TM10" s="91"/>
      <c r="TN10" s="91"/>
      <c r="TO10" s="91"/>
      <c r="TP10" s="91"/>
      <c r="TQ10" s="91"/>
      <c r="TR10" s="91"/>
      <c r="TS10" s="91"/>
      <c r="TT10" s="91"/>
      <c r="TU10" s="91"/>
      <c r="TV10" s="91"/>
      <c r="TW10" s="91"/>
      <c r="TX10" s="91"/>
      <c r="TY10" s="91"/>
      <c r="TZ10" s="91"/>
      <c r="UA10" s="91"/>
      <c r="UB10" s="91"/>
      <c r="UC10" s="91"/>
      <c r="UD10" s="91"/>
      <c r="UE10" s="91"/>
      <c r="UF10" s="91"/>
      <c r="UG10" s="91"/>
      <c r="UH10" s="91"/>
      <c r="UI10" s="91"/>
      <c r="UJ10" s="91"/>
      <c r="UK10" s="91"/>
      <c r="UL10" s="91"/>
      <c r="UM10" s="91"/>
      <c r="UN10" s="91"/>
      <c r="UO10" s="91"/>
      <c r="UP10" s="91"/>
      <c r="UQ10" s="91"/>
      <c r="UR10" s="91"/>
      <c r="US10" s="91"/>
      <c r="UT10" s="91"/>
      <c r="UU10" s="91"/>
      <c r="UV10" s="91"/>
      <c r="UW10" s="91"/>
      <c r="UX10" s="91"/>
      <c r="UY10" s="91"/>
      <c r="UZ10" s="91"/>
      <c r="VA10" s="91"/>
      <c r="VB10" s="91"/>
      <c r="VC10" s="91"/>
      <c r="VD10" s="91"/>
      <c r="VE10" s="91"/>
      <c r="VF10" s="91"/>
      <c r="VG10" s="91"/>
      <c r="VH10" s="91"/>
      <c r="VI10" s="91"/>
      <c r="VJ10" s="91"/>
      <c r="VK10" s="91"/>
      <c r="VL10" s="91"/>
      <c r="VM10" s="91"/>
      <c r="VN10" s="91"/>
      <c r="VO10" s="91"/>
      <c r="VP10" s="91"/>
      <c r="VQ10" s="91"/>
      <c r="VR10" s="91"/>
      <c r="VS10" s="91"/>
      <c r="VT10" s="91"/>
      <c r="VU10" s="91"/>
      <c r="VV10" s="91"/>
      <c r="VW10" s="91"/>
      <c r="VX10" s="91"/>
      <c r="VY10" s="91"/>
      <c r="VZ10" s="91"/>
      <c r="WA10" s="91"/>
      <c r="WB10" s="91"/>
      <c r="WC10" s="91"/>
      <c r="WD10" s="91"/>
      <c r="WE10" s="91"/>
      <c r="WF10" s="91"/>
      <c r="WG10" s="91"/>
      <c r="WH10" s="91"/>
      <c r="WI10" s="91"/>
      <c r="WJ10" s="91"/>
      <c r="WK10" s="91"/>
      <c r="WL10" s="91"/>
      <c r="WM10" s="91"/>
      <c r="WN10" s="91"/>
      <c r="WO10" s="91"/>
      <c r="WP10" s="91"/>
      <c r="WQ10" s="91"/>
      <c r="WR10" s="91"/>
      <c r="WS10" s="91"/>
      <c r="WT10" s="91"/>
      <c r="WU10" s="91"/>
      <c r="WV10" s="91"/>
      <c r="WW10" s="91"/>
      <c r="WX10" s="91"/>
      <c r="WY10" s="91"/>
      <c r="WZ10" s="91"/>
      <c r="XA10" s="91"/>
      <c r="XB10" s="91"/>
      <c r="XC10" s="91"/>
      <c r="XD10" s="91"/>
      <c r="XE10" s="91"/>
      <c r="XF10" s="91"/>
      <c r="XG10" s="91"/>
      <c r="XH10" s="91"/>
      <c r="XI10" s="91"/>
      <c r="XJ10" s="91"/>
      <c r="XK10" s="91"/>
      <c r="XL10" s="91"/>
      <c r="XM10" s="91"/>
      <c r="XN10" s="91"/>
      <c r="XO10" s="91"/>
      <c r="XP10" s="91"/>
      <c r="XQ10" s="91"/>
      <c r="XR10" s="91"/>
      <c r="XS10" s="91"/>
      <c r="XT10" s="91"/>
      <c r="XU10" s="91"/>
      <c r="XV10" s="91"/>
      <c r="XW10" s="91"/>
      <c r="XX10" s="91"/>
      <c r="XY10" s="91"/>
      <c r="XZ10" s="91"/>
      <c r="YA10" s="91"/>
      <c r="YB10" s="91"/>
      <c r="YC10" s="91"/>
      <c r="YD10" s="91"/>
      <c r="YE10" s="91"/>
      <c r="YF10" s="91"/>
      <c r="YG10" s="91"/>
      <c r="YH10" s="91"/>
      <c r="YI10" s="91"/>
      <c r="YJ10" s="91"/>
      <c r="YK10" s="91"/>
      <c r="YL10" s="91"/>
      <c r="YM10" s="91"/>
      <c r="YN10" s="91"/>
      <c r="YO10" s="91"/>
      <c r="YP10" s="91"/>
      <c r="YQ10" s="91"/>
      <c r="YR10" s="91"/>
      <c r="YS10" s="91"/>
      <c r="YT10" s="91"/>
      <c r="YU10" s="91"/>
      <c r="YV10" s="91"/>
      <c r="YW10" s="91"/>
      <c r="YX10" s="91"/>
      <c r="YY10" s="91"/>
      <c r="YZ10" s="91"/>
      <c r="ZA10" s="91"/>
      <c r="ZB10" s="91"/>
      <c r="ZC10" s="91"/>
      <c r="ZD10" s="91"/>
      <c r="ZE10" s="91"/>
      <c r="ZF10" s="91"/>
      <c r="ZG10" s="91"/>
      <c r="ZH10" s="91"/>
      <c r="ZI10" s="91"/>
      <c r="ZJ10" s="91"/>
      <c r="ZK10" s="91"/>
      <c r="ZL10" s="91"/>
      <c r="ZM10" s="91"/>
      <c r="ZN10" s="91"/>
      <c r="ZO10" s="91"/>
      <c r="ZP10" s="91"/>
      <c r="ZQ10" s="91"/>
      <c r="ZR10" s="91"/>
      <c r="ZS10" s="91"/>
      <c r="ZT10" s="91"/>
      <c r="ZU10" s="91"/>
      <c r="ZV10" s="91"/>
      <c r="ZW10" s="91"/>
      <c r="ZX10" s="91"/>
      <c r="ZY10" s="91"/>
      <c r="ZZ10" s="91"/>
      <c r="AAA10" s="91"/>
      <c r="AAB10" s="91"/>
      <c r="AAC10" s="91"/>
      <c r="AAD10" s="91"/>
      <c r="AAE10" s="91"/>
      <c r="AAF10" s="91"/>
      <c r="AAG10" s="91"/>
      <c r="AAH10" s="91"/>
      <c r="AAI10" s="91"/>
      <c r="AAJ10" s="91"/>
      <c r="AAK10" s="91"/>
      <c r="AAL10" s="91"/>
      <c r="AAM10" s="91"/>
    </row>
    <row r="11" spans="1:715" s="486" customFormat="1" ht="21" customHeight="1">
      <c r="A11" s="150" t="s">
        <v>65</v>
      </c>
      <c r="B11" s="93">
        <f>'У-Кан'!E7</f>
        <v>14337</v>
      </c>
      <c r="C11" s="93">
        <f>'У-Кан'!F7</f>
        <v>14252</v>
      </c>
      <c r="D11" s="219"/>
      <c r="E11" s="473"/>
      <c r="F11" s="474">
        <f>'У-Кан'!E8</f>
        <v>1263</v>
      </c>
      <c r="G11" s="474">
        <f>'У-Кан'!F8</f>
        <v>1528</v>
      </c>
      <c r="H11" s="474">
        <f>'У-Кан'!E9</f>
        <v>88.09</v>
      </c>
      <c r="I11" s="475">
        <f>'У-Кан'!F9</f>
        <v>107.21302273365143</v>
      </c>
      <c r="J11" s="476">
        <f t="shared" si="0"/>
        <v>9</v>
      </c>
      <c r="K11" s="477">
        <f t="shared" si="1"/>
        <v>0.70170379040783493</v>
      </c>
      <c r="L11" s="478">
        <f>'У-Кан'!D10</f>
        <v>30669</v>
      </c>
      <c r="M11" s="478">
        <f>'У-Кан'!E10</f>
        <v>65039</v>
      </c>
      <c r="N11" s="478">
        <f>'У-Кан'!F10</f>
        <v>68070</v>
      </c>
      <c r="O11" s="478">
        <f t="shared" si="2"/>
        <v>9</v>
      </c>
      <c r="P11" s="151">
        <f>'У-Кан'!E11</f>
        <v>212.06756007695066</v>
      </c>
      <c r="Q11" s="151">
        <f>'У-Кан'!F11</f>
        <v>104.66028075462415</v>
      </c>
      <c r="R11" s="479" t="e">
        <f t="shared" si="3"/>
        <v>#DIV/0!</v>
      </c>
      <c r="S11" s="480" t="e">
        <f t="shared" si="4"/>
        <v>#DIV/0!</v>
      </c>
      <c r="T11" s="474">
        <f>'У-Кан'!E12</f>
        <v>4.5364441654460483</v>
      </c>
      <c r="U11" s="151">
        <f>'У-Кан'!F12</f>
        <v>4.7761717653662643</v>
      </c>
      <c r="V11" s="479">
        <f t="shared" si="5"/>
        <v>10</v>
      </c>
      <c r="W11" s="477" t="e">
        <f t="shared" si="6"/>
        <v>#DIV/0!</v>
      </c>
      <c r="X11" s="151">
        <f>'У-Кан'!F13</f>
        <v>58.36606441476826</v>
      </c>
      <c r="Y11" s="479">
        <f t="shared" si="7"/>
        <v>10</v>
      </c>
      <c r="Z11" s="481">
        <f t="shared" si="8"/>
        <v>0</v>
      </c>
      <c r="AA11" s="478">
        <f>'У-Кан'!E17</f>
        <v>3.7</v>
      </c>
      <c r="AB11" s="151">
        <f>'У-Кан'!F17</f>
        <v>2.1</v>
      </c>
      <c r="AC11" s="479">
        <f t="shared" si="9"/>
        <v>5</v>
      </c>
      <c r="AD11" s="477">
        <f t="shared" si="10"/>
        <v>0</v>
      </c>
      <c r="AE11" s="478">
        <f>'У-Кан'!E18</f>
        <v>4680</v>
      </c>
      <c r="AF11" s="478">
        <f>'У-Кан'!F18</f>
        <v>3681</v>
      </c>
      <c r="AG11" s="482">
        <f t="shared" si="11"/>
        <v>10</v>
      </c>
      <c r="AH11" s="478">
        <f t="shared" si="12"/>
        <v>78.653846153846146</v>
      </c>
      <c r="AI11" s="483" t="e">
        <f t="shared" si="13"/>
        <v>#DIV/0!</v>
      </c>
      <c r="AJ11" s="151">
        <f>'У-Кан'!E19</f>
        <v>326.42812303829254</v>
      </c>
      <c r="AK11" s="151">
        <f>'У-Кан'!F19</f>
        <v>258.27953971372443</v>
      </c>
      <c r="AL11" s="479">
        <f t="shared" si="14"/>
        <v>10</v>
      </c>
      <c r="AM11" s="477" t="e">
        <f t="shared" si="15"/>
        <v>#DIV/0!</v>
      </c>
      <c r="AN11" s="478">
        <f>'У-Кан'!E21</f>
        <v>994</v>
      </c>
      <c r="AO11" s="478">
        <f>'У-Кан'!F21</f>
        <v>872</v>
      </c>
      <c r="AP11" s="478">
        <f>'У-Кан'!E22</f>
        <v>994</v>
      </c>
      <c r="AQ11" s="478">
        <f>'У-Кан'!F22</f>
        <v>872</v>
      </c>
      <c r="AR11" s="478">
        <f>'У-Кан'!E20</f>
        <v>100</v>
      </c>
      <c r="AS11" s="151">
        <f>'У-Кан'!F20</f>
        <v>100</v>
      </c>
      <c r="AT11" s="479" t="e">
        <f t="shared" si="16"/>
        <v>#DIV/0!</v>
      </c>
      <c r="AU11" s="477">
        <f t="shared" si="17"/>
        <v>1</v>
      </c>
      <c r="AV11" s="478">
        <f>'У-Кан'!E24</f>
        <v>3041</v>
      </c>
      <c r="AW11" s="478">
        <f>'У-Кан'!F24</f>
        <v>3039</v>
      </c>
      <c r="AX11" s="478">
        <f>'У-Кан'!E25</f>
        <v>4056</v>
      </c>
      <c r="AY11" s="478">
        <f>'У-Кан'!F25</f>
        <v>3728</v>
      </c>
      <c r="AZ11" s="478">
        <f>'У-Кан'!E23</f>
        <v>74.975345167652861</v>
      </c>
      <c r="BA11" s="151">
        <f>'У-Кан'!F23</f>
        <v>81.518240343347642</v>
      </c>
      <c r="BB11" s="479" t="e">
        <f t="shared" si="18"/>
        <v>#DIV/0!</v>
      </c>
      <c r="BC11" s="477">
        <f t="shared" si="19"/>
        <v>1.20375428740915</v>
      </c>
      <c r="BD11" s="478"/>
      <c r="BE11" s="478"/>
      <c r="BF11" s="478"/>
      <c r="BG11" s="478"/>
      <c r="BH11" s="484">
        <f>'У-Кан'!F27</f>
        <v>105.01310550599779</v>
      </c>
      <c r="BI11" s="479">
        <f t="shared" si="20"/>
        <v>8</v>
      </c>
      <c r="BJ11" s="477">
        <f t="shared" si="21"/>
        <v>0.85935438220947447</v>
      </c>
      <c r="BK11" s="478">
        <f>'У-Кан'!E29/1000</f>
        <v>229.66979999999998</v>
      </c>
      <c r="BL11" s="478">
        <f>'У-Кан'!F29/1000</f>
        <v>257.23360000000002</v>
      </c>
      <c r="BM11" s="483" t="e">
        <f t="shared" si="22"/>
        <v>#REF!</v>
      </c>
      <c r="BN11" s="478">
        <f>'У-Кан'!E30</f>
        <v>89.6</v>
      </c>
      <c r="BO11" s="151">
        <f>'У-Кан'!F30</f>
        <v>66.8</v>
      </c>
      <c r="BP11" s="479">
        <f t="shared" si="23"/>
        <v>10</v>
      </c>
      <c r="BQ11" s="477" t="e">
        <f t="shared" si="24"/>
        <v>#DIV/0!</v>
      </c>
      <c r="BR11" s="478">
        <f>'У-Кан'!E31</f>
        <v>16.019376438585478</v>
      </c>
      <c r="BS11" s="151">
        <f>'У-Кан'!F31</f>
        <v>18.048947516138085</v>
      </c>
      <c r="BT11" s="479">
        <f t="shared" si="25"/>
        <v>9</v>
      </c>
      <c r="BU11" s="477">
        <f t="shared" si="26"/>
        <v>0.45628298722999033</v>
      </c>
      <c r="BV11" s="478">
        <f>'У-Кан'!D32</f>
        <v>3116.78</v>
      </c>
      <c r="BW11" s="478">
        <f>'У-Кан'!E32</f>
        <v>3195.07</v>
      </c>
      <c r="BX11" s="478">
        <f>'У-Кан'!F32</f>
        <v>2898.5</v>
      </c>
      <c r="BY11" s="483">
        <f t="shared" si="27"/>
        <v>1</v>
      </c>
      <c r="BZ11" s="478">
        <f>'У-Кан'!E33</f>
        <v>96.3</v>
      </c>
      <c r="CA11" s="151">
        <f>'У-Кан'!F33</f>
        <v>96.8</v>
      </c>
      <c r="CB11" s="479">
        <f t="shared" si="28"/>
        <v>7</v>
      </c>
      <c r="CC11" s="477" t="e">
        <f t="shared" si="29"/>
        <v>#DIV/0!</v>
      </c>
      <c r="CD11" s="485">
        <f>'У-Кан'!E34</f>
        <v>222.85485108460628</v>
      </c>
      <c r="CE11" s="151">
        <f>'У-Кан'!F34</f>
        <v>203.37496491720461</v>
      </c>
      <c r="CF11" s="479">
        <f t="shared" si="30"/>
        <v>1</v>
      </c>
      <c r="CG11" s="477" t="e">
        <f t="shared" si="31"/>
        <v>#DIV/0!</v>
      </c>
      <c r="CH11" s="478"/>
      <c r="CI11" s="478"/>
      <c r="CJ11" s="478"/>
      <c r="CK11" s="478"/>
      <c r="CL11" s="478">
        <f>'У-Кан'!E35</f>
        <v>2.2999999999999998</v>
      </c>
      <c r="CM11" s="151">
        <f>'У-Кан'!F35</f>
        <v>1.8</v>
      </c>
      <c r="CN11" s="479">
        <f t="shared" si="32"/>
        <v>6</v>
      </c>
      <c r="CO11" s="477">
        <f t="shared" si="33"/>
        <v>0</v>
      </c>
      <c r="CP11" s="151">
        <f>'У-Кан'!F36</f>
        <v>106.02409638554218</v>
      </c>
      <c r="CQ11" s="151"/>
      <c r="CR11" s="479">
        <f t="shared" si="34"/>
        <v>2</v>
      </c>
      <c r="CS11" s="477" t="e">
        <f t="shared" si="35"/>
        <v>#DIV/0!</v>
      </c>
      <c r="CT11" s="151">
        <f>'У-Кан'!F38</f>
        <v>100</v>
      </c>
      <c r="CU11" s="479">
        <f t="shared" si="36"/>
        <v>1</v>
      </c>
      <c r="CV11" s="477" t="e">
        <f t="shared" si="37"/>
        <v>#DIV/0!</v>
      </c>
      <c r="CW11" s="151">
        <f>'У-Кан'!F41</f>
        <v>97.73</v>
      </c>
      <c r="CX11" s="479">
        <f t="shared" si="42"/>
        <v>2</v>
      </c>
      <c r="CY11" s="477" t="e">
        <f t="shared" si="43"/>
        <v>#DIV/0!</v>
      </c>
      <c r="CZ11" s="151">
        <f>'У-Кан'!F44</f>
        <v>54.993614303959134</v>
      </c>
      <c r="DA11" s="479">
        <f t="shared" si="38"/>
        <v>6</v>
      </c>
      <c r="DB11" s="477" t="e">
        <f t="shared" si="39"/>
        <v>#DIV/0!</v>
      </c>
      <c r="DC11" s="151">
        <f>'У-Кан'!F47</f>
        <v>3.3044196612969849</v>
      </c>
      <c r="DD11" s="479">
        <f t="shared" si="40"/>
        <v>4</v>
      </c>
      <c r="DE11" s="481">
        <f t="shared" si="41"/>
        <v>0</v>
      </c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  <c r="IS11" s="91"/>
      <c r="IT11" s="91"/>
      <c r="IU11" s="91"/>
      <c r="IV11" s="91"/>
      <c r="IW11" s="91"/>
      <c r="IX11" s="91"/>
      <c r="IY11" s="91"/>
      <c r="IZ11" s="91"/>
      <c r="JA11" s="91"/>
      <c r="JB11" s="91"/>
      <c r="JC11" s="91"/>
      <c r="JD11" s="91"/>
      <c r="JE11" s="91"/>
      <c r="JF11" s="91"/>
      <c r="JG11" s="91"/>
      <c r="JH11" s="91"/>
      <c r="JI11" s="91"/>
      <c r="JJ11" s="91"/>
      <c r="JK11" s="91"/>
      <c r="JL11" s="91"/>
      <c r="JM11" s="91"/>
      <c r="JN11" s="91"/>
      <c r="JO11" s="91"/>
      <c r="JP11" s="91"/>
      <c r="JQ11" s="91"/>
      <c r="JR11" s="91"/>
      <c r="JS11" s="91"/>
      <c r="JT11" s="91"/>
      <c r="JU11" s="91"/>
      <c r="JV11" s="91"/>
      <c r="JW11" s="91"/>
      <c r="JX11" s="91"/>
      <c r="JY11" s="91"/>
      <c r="JZ11" s="91"/>
      <c r="KA11" s="91"/>
      <c r="KB11" s="91"/>
      <c r="KC11" s="91"/>
      <c r="KD11" s="91"/>
      <c r="KE11" s="91"/>
      <c r="KF11" s="91"/>
      <c r="KG11" s="91"/>
      <c r="KH11" s="91"/>
      <c r="KI11" s="91"/>
      <c r="KJ11" s="91"/>
      <c r="KK11" s="91"/>
      <c r="KL11" s="91"/>
      <c r="KM11" s="91"/>
      <c r="KN11" s="91"/>
      <c r="KO11" s="91"/>
      <c r="KP11" s="91"/>
      <c r="KQ11" s="91"/>
      <c r="KR11" s="91"/>
      <c r="KS11" s="91"/>
      <c r="KT11" s="91"/>
      <c r="KU11" s="91"/>
      <c r="KV11" s="91"/>
      <c r="KW11" s="91"/>
      <c r="KX11" s="91"/>
      <c r="KY11" s="91"/>
      <c r="KZ11" s="91"/>
      <c r="LA11" s="91"/>
      <c r="LB11" s="91"/>
      <c r="LC11" s="91"/>
      <c r="LD11" s="91"/>
      <c r="LE11" s="91"/>
      <c r="LF11" s="91"/>
      <c r="LG11" s="91"/>
      <c r="LH11" s="91"/>
      <c r="LI11" s="91"/>
      <c r="LJ11" s="91"/>
      <c r="LK11" s="91"/>
      <c r="LL11" s="91"/>
      <c r="LM11" s="91"/>
      <c r="LN11" s="91"/>
      <c r="LO11" s="91"/>
      <c r="LP11" s="91"/>
      <c r="LQ11" s="91"/>
      <c r="LR11" s="91"/>
      <c r="LS11" s="91"/>
      <c r="LT11" s="91"/>
      <c r="LU11" s="91"/>
      <c r="LV11" s="91"/>
      <c r="LW11" s="91"/>
      <c r="LX11" s="91"/>
      <c r="LY11" s="91"/>
      <c r="LZ11" s="91"/>
      <c r="MA11" s="91"/>
      <c r="MB11" s="91"/>
      <c r="MC11" s="91"/>
      <c r="MD11" s="91"/>
      <c r="ME11" s="91"/>
      <c r="MF11" s="91"/>
      <c r="MG11" s="91"/>
      <c r="MH11" s="91"/>
      <c r="MI11" s="91"/>
      <c r="MJ11" s="91"/>
      <c r="MK11" s="91"/>
      <c r="ML11" s="91"/>
      <c r="MM11" s="91"/>
      <c r="MN11" s="91"/>
      <c r="MO11" s="91"/>
      <c r="MP11" s="91"/>
      <c r="MQ11" s="91"/>
      <c r="MR11" s="91"/>
      <c r="MS11" s="91"/>
      <c r="MT11" s="91"/>
      <c r="MU11" s="91"/>
      <c r="MV11" s="91"/>
      <c r="MW11" s="91"/>
      <c r="MX11" s="91"/>
      <c r="MY11" s="91"/>
      <c r="MZ11" s="91"/>
      <c r="NA11" s="91"/>
      <c r="NB11" s="91"/>
      <c r="NC11" s="91"/>
      <c r="ND11" s="91"/>
      <c r="NE11" s="91"/>
      <c r="NF11" s="91"/>
      <c r="NG11" s="91"/>
      <c r="NH11" s="91"/>
      <c r="NI11" s="91"/>
      <c r="NJ11" s="91"/>
      <c r="NK11" s="91"/>
      <c r="NL11" s="91"/>
      <c r="NM11" s="91"/>
      <c r="NN11" s="91"/>
      <c r="NO11" s="91"/>
      <c r="NP11" s="91"/>
      <c r="NQ11" s="91"/>
      <c r="NR11" s="91"/>
      <c r="NS11" s="91"/>
      <c r="NT11" s="91"/>
      <c r="NU11" s="91"/>
      <c r="NV11" s="91"/>
      <c r="NW11" s="91"/>
      <c r="NX11" s="91"/>
      <c r="NY11" s="91"/>
      <c r="NZ11" s="91"/>
      <c r="OA11" s="91"/>
      <c r="OB11" s="91"/>
      <c r="OC11" s="91"/>
      <c r="OD11" s="91"/>
      <c r="OE11" s="91"/>
      <c r="OF11" s="91"/>
      <c r="OG11" s="91"/>
      <c r="OH11" s="91"/>
      <c r="OI11" s="91"/>
      <c r="OJ11" s="91"/>
      <c r="OK11" s="91"/>
      <c r="OL11" s="91"/>
      <c r="OM11" s="91"/>
      <c r="ON11" s="91"/>
      <c r="OO11" s="91"/>
      <c r="OP11" s="91"/>
      <c r="OQ11" s="91"/>
      <c r="OR11" s="91"/>
      <c r="OS11" s="91"/>
      <c r="OT11" s="91"/>
      <c r="OU11" s="91"/>
      <c r="OV11" s="91"/>
      <c r="OW11" s="91"/>
      <c r="OX11" s="91"/>
      <c r="OY11" s="91"/>
      <c r="OZ11" s="91"/>
      <c r="PA11" s="91"/>
      <c r="PB11" s="91"/>
      <c r="PC11" s="91"/>
      <c r="PD11" s="91"/>
      <c r="PE11" s="91"/>
      <c r="PF11" s="91"/>
      <c r="PG11" s="91"/>
      <c r="PH11" s="91"/>
      <c r="PI11" s="91"/>
      <c r="PJ11" s="91"/>
      <c r="PK11" s="91"/>
      <c r="PL11" s="91"/>
      <c r="PM11" s="91"/>
      <c r="PN11" s="91"/>
      <c r="PO11" s="91"/>
      <c r="PP11" s="91"/>
      <c r="PQ11" s="91"/>
      <c r="PR11" s="91"/>
      <c r="PS11" s="91"/>
      <c r="PT11" s="91"/>
      <c r="PU11" s="91"/>
      <c r="PV11" s="91"/>
      <c r="PW11" s="91"/>
      <c r="PX11" s="91"/>
      <c r="PY11" s="91"/>
      <c r="PZ11" s="91"/>
      <c r="QA11" s="91"/>
      <c r="QB11" s="91"/>
      <c r="QC11" s="91"/>
      <c r="QD11" s="91"/>
      <c r="QE11" s="91"/>
      <c r="QF11" s="91"/>
      <c r="QG11" s="91"/>
      <c r="QH11" s="91"/>
      <c r="QI11" s="91"/>
      <c r="QJ11" s="91"/>
      <c r="QK11" s="91"/>
      <c r="QL11" s="91"/>
      <c r="QM11" s="91"/>
      <c r="QN11" s="91"/>
      <c r="QO11" s="91"/>
      <c r="QP11" s="91"/>
      <c r="QQ11" s="91"/>
      <c r="QR11" s="91"/>
      <c r="QS11" s="91"/>
      <c r="QT11" s="91"/>
      <c r="QU11" s="91"/>
      <c r="QV11" s="91"/>
      <c r="QW11" s="91"/>
      <c r="QX11" s="91"/>
      <c r="QY11" s="91"/>
      <c r="QZ11" s="91"/>
      <c r="RA11" s="91"/>
      <c r="RB11" s="91"/>
      <c r="RC11" s="91"/>
      <c r="RD11" s="91"/>
      <c r="RE11" s="91"/>
      <c r="RF11" s="91"/>
      <c r="RG11" s="91"/>
      <c r="RH11" s="91"/>
      <c r="RI11" s="91"/>
      <c r="RJ11" s="91"/>
      <c r="RK11" s="91"/>
      <c r="RL11" s="91"/>
      <c r="RM11" s="91"/>
      <c r="RN11" s="91"/>
      <c r="RO11" s="91"/>
      <c r="RP11" s="91"/>
      <c r="RQ11" s="91"/>
      <c r="RR11" s="91"/>
      <c r="RS11" s="91"/>
      <c r="RT11" s="91"/>
      <c r="RU11" s="91"/>
      <c r="RV11" s="91"/>
      <c r="RW11" s="91"/>
      <c r="RX11" s="91"/>
      <c r="RY11" s="91"/>
      <c r="RZ11" s="91"/>
      <c r="SA11" s="91"/>
      <c r="SB11" s="91"/>
      <c r="SC11" s="91"/>
      <c r="SD11" s="91"/>
      <c r="SE11" s="91"/>
      <c r="SF11" s="91"/>
      <c r="SG11" s="91"/>
      <c r="SH11" s="91"/>
      <c r="SI11" s="91"/>
      <c r="SJ11" s="91"/>
      <c r="SK11" s="91"/>
      <c r="SL11" s="91"/>
      <c r="SM11" s="91"/>
      <c r="SN11" s="91"/>
      <c r="SO11" s="91"/>
      <c r="SP11" s="91"/>
      <c r="SQ11" s="91"/>
      <c r="SR11" s="91"/>
      <c r="SS11" s="91"/>
      <c r="ST11" s="91"/>
      <c r="SU11" s="91"/>
      <c r="SV11" s="91"/>
      <c r="SW11" s="91"/>
      <c r="SX11" s="91"/>
      <c r="SY11" s="91"/>
      <c r="SZ11" s="91"/>
      <c r="TA11" s="91"/>
      <c r="TB11" s="91"/>
      <c r="TC11" s="91"/>
      <c r="TD11" s="91"/>
      <c r="TE11" s="91"/>
      <c r="TF11" s="91"/>
      <c r="TG11" s="91"/>
      <c r="TH11" s="91"/>
      <c r="TI11" s="91"/>
      <c r="TJ11" s="91"/>
      <c r="TK11" s="91"/>
      <c r="TL11" s="91"/>
      <c r="TM11" s="91"/>
      <c r="TN11" s="91"/>
      <c r="TO11" s="91"/>
      <c r="TP11" s="91"/>
      <c r="TQ11" s="91"/>
      <c r="TR11" s="91"/>
      <c r="TS11" s="91"/>
      <c r="TT11" s="91"/>
      <c r="TU11" s="91"/>
      <c r="TV11" s="91"/>
      <c r="TW11" s="91"/>
      <c r="TX11" s="91"/>
      <c r="TY11" s="91"/>
      <c r="TZ11" s="91"/>
      <c r="UA11" s="91"/>
      <c r="UB11" s="91"/>
      <c r="UC11" s="91"/>
      <c r="UD11" s="91"/>
      <c r="UE11" s="91"/>
      <c r="UF11" s="91"/>
      <c r="UG11" s="91"/>
      <c r="UH11" s="91"/>
      <c r="UI11" s="91"/>
      <c r="UJ11" s="91"/>
      <c r="UK11" s="91"/>
      <c r="UL11" s="91"/>
      <c r="UM11" s="91"/>
      <c r="UN11" s="91"/>
      <c r="UO11" s="91"/>
      <c r="UP11" s="91"/>
      <c r="UQ11" s="91"/>
      <c r="UR11" s="91"/>
      <c r="US11" s="91"/>
      <c r="UT11" s="91"/>
      <c r="UU11" s="91"/>
      <c r="UV11" s="91"/>
      <c r="UW11" s="91"/>
      <c r="UX11" s="91"/>
      <c r="UY11" s="91"/>
      <c r="UZ11" s="91"/>
      <c r="VA11" s="91"/>
      <c r="VB11" s="91"/>
      <c r="VC11" s="91"/>
      <c r="VD11" s="91"/>
      <c r="VE11" s="91"/>
      <c r="VF11" s="91"/>
      <c r="VG11" s="91"/>
      <c r="VH11" s="91"/>
      <c r="VI11" s="91"/>
      <c r="VJ11" s="91"/>
      <c r="VK11" s="91"/>
      <c r="VL11" s="91"/>
      <c r="VM11" s="91"/>
      <c r="VN11" s="91"/>
      <c r="VO11" s="91"/>
      <c r="VP11" s="91"/>
      <c r="VQ11" s="91"/>
      <c r="VR11" s="91"/>
      <c r="VS11" s="91"/>
      <c r="VT11" s="91"/>
      <c r="VU11" s="91"/>
      <c r="VV11" s="91"/>
      <c r="VW11" s="91"/>
      <c r="VX11" s="91"/>
      <c r="VY11" s="91"/>
      <c r="VZ11" s="91"/>
      <c r="WA11" s="91"/>
      <c r="WB11" s="91"/>
      <c r="WC11" s="91"/>
      <c r="WD11" s="91"/>
      <c r="WE11" s="91"/>
      <c r="WF11" s="91"/>
      <c r="WG11" s="91"/>
      <c r="WH11" s="91"/>
      <c r="WI11" s="91"/>
      <c r="WJ11" s="91"/>
      <c r="WK11" s="91"/>
      <c r="WL11" s="91"/>
      <c r="WM11" s="91"/>
      <c r="WN11" s="91"/>
      <c r="WO11" s="91"/>
      <c r="WP11" s="91"/>
      <c r="WQ11" s="91"/>
      <c r="WR11" s="91"/>
      <c r="WS11" s="91"/>
      <c r="WT11" s="91"/>
      <c r="WU11" s="91"/>
      <c r="WV11" s="91"/>
      <c r="WW11" s="91"/>
      <c r="WX11" s="91"/>
      <c r="WY11" s="91"/>
      <c r="WZ11" s="91"/>
      <c r="XA11" s="91"/>
      <c r="XB11" s="91"/>
      <c r="XC11" s="91"/>
      <c r="XD11" s="91"/>
      <c r="XE11" s="91"/>
      <c r="XF11" s="91"/>
      <c r="XG11" s="91"/>
      <c r="XH11" s="91"/>
      <c r="XI11" s="91"/>
      <c r="XJ11" s="91"/>
      <c r="XK11" s="91"/>
      <c r="XL11" s="91"/>
      <c r="XM11" s="91"/>
      <c r="XN11" s="91"/>
      <c r="XO11" s="91"/>
      <c r="XP11" s="91"/>
      <c r="XQ11" s="91"/>
      <c r="XR11" s="91"/>
      <c r="XS11" s="91"/>
      <c r="XT11" s="91"/>
      <c r="XU11" s="91"/>
      <c r="XV11" s="91"/>
      <c r="XW11" s="91"/>
      <c r="XX11" s="91"/>
      <c r="XY11" s="91"/>
      <c r="XZ11" s="91"/>
      <c r="YA11" s="91"/>
      <c r="YB11" s="91"/>
      <c r="YC11" s="91"/>
      <c r="YD11" s="91"/>
      <c r="YE11" s="91"/>
      <c r="YF11" s="91"/>
      <c r="YG11" s="91"/>
      <c r="YH11" s="91"/>
      <c r="YI11" s="91"/>
      <c r="YJ11" s="91"/>
      <c r="YK11" s="91"/>
      <c r="YL11" s="91"/>
      <c r="YM11" s="91"/>
      <c r="YN11" s="91"/>
      <c r="YO11" s="91"/>
      <c r="YP11" s="91"/>
      <c r="YQ11" s="91"/>
      <c r="YR11" s="91"/>
      <c r="YS11" s="91"/>
      <c r="YT11" s="91"/>
      <c r="YU11" s="91"/>
      <c r="YV11" s="91"/>
      <c r="YW11" s="91"/>
      <c r="YX11" s="91"/>
      <c r="YY11" s="91"/>
      <c r="YZ11" s="91"/>
      <c r="ZA11" s="91"/>
      <c r="ZB11" s="91"/>
      <c r="ZC11" s="91"/>
      <c r="ZD11" s="91"/>
      <c r="ZE11" s="91"/>
      <c r="ZF11" s="91"/>
      <c r="ZG11" s="91"/>
      <c r="ZH11" s="91"/>
      <c r="ZI11" s="91"/>
      <c r="ZJ11" s="91"/>
      <c r="ZK11" s="91"/>
      <c r="ZL11" s="91"/>
      <c r="ZM11" s="91"/>
      <c r="ZN11" s="91"/>
      <c r="ZO11" s="91"/>
      <c r="ZP11" s="91"/>
      <c r="ZQ11" s="91"/>
      <c r="ZR11" s="91"/>
      <c r="ZS11" s="91"/>
      <c r="ZT11" s="91"/>
      <c r="ZU11" s="91"/>
      <c r="ZV11" s="91"/>
      <c r="ZW11" s="91"/>
      <c r="ZX11" s="91"/>
      <c r="ZY11" s="91"/>
      <c r="ZZ11" s="91"/>
      <c r="AAA11" s="91"/>
      <c r="AAB11" s="91"/>
      <c r="AAC11" s="91"/>
      <c r="AAD11" s="91"/>
      <c r="AAE11" s="91"/>
      <c r="AAF11" s="91"/>
      <c r="AAG11" s="91"/>
      <c r="AAH11" s="91"/>
      <c r="AAI11" s="91"/>
      <c r="AAJ11" s="91"/>
      <c r="AAK11" s="91"/>
      <c r="AAL11" s="91"/>
      <c r="AAM11" s="91"/>
    </row>
    <row r="12" spans="1:715" s="91" customFormat="1" ht="24" customHeight="1">
      <c r="A12" s="150" t="s">
        <v>66</v>
      </c>
      <c r="B12" s="93">
        <f>'У-Кокса'!E7</f>
        <v>15721</v>
      </c>
      <c r="C12" s="93">
        <f>'У-Кокса'!F7</f>
        <v>15662</v>
      </c>
      <c r="D12" s="219"/>
      <c r="E12" s="473"/>
      <c r="F12" s="474">
        <f>'У-Кокса'!E8</f>
        <v>1585</v>
      </c>
      <c r="G12" s="474">
        <f>'У-Кокса'!F8</f>
        <v>1921</v>
      </c>
      <c r="H12" s="474">
        <f>'У-Кокса'!E9</f>
        <v>100.82</v>
      </c>
      <c r="I12" s="475">
        <f>'У-Кокса'!F9</f>
        <v>122.65</v>
      </c>
      <c r="J12" s="476">
        <f t="shared" si="0"/>
        <v>4</v>
      </c>
      <c r="K12" s="477">
        <f t="shared" si="1"/>
        <v>0.8027380228550135</v>
      </c>
      <c r="L12" s="478">
        <f>'У-Кокса'!D10</f>
        <v>87937</v>
      </c>
      <c r="M12" s="478">
        <f>'У-Кокса'!E10</f>
        <v>97732</v>
      </c>
      <c r="N12" s="478">
        <f>'У-Кокса'!F10</f>
        <v>136137</v>
      </c>
      <c r="O12" s="478">
        <f t="shared" si="2"/>
        <v>6</v>
      </c>
      <c r="P12" s="151">
        <f>'У-Кокса'!E11</f>
        <v>111.13865608333238</v>
      </c>
      <c r="Q12" s="151">
        <f>'У-Кокса'!F11</f>
        <v>139.29623869357016</v>
      </c>
      <c r="R12" s="479" t="e">
        <f t="shared" si="3"/>
        <v>#DIV/0!</v>
      </c>
      <c r="S12" s="480" t="e">
        <f t="shared" si="4"/>
        <v>#DIV/0!</v>
      </c>
      <c r="T12" s="474">
        <f>'У-Кокса'!E12</f>
        <v>6.216652884676547</v>
      </c>
      <c r="U12" s="151">
        <f>'У-Кокса'!F12</f>
        <v>8.69</v>
      </c>
      <c r="V12" s="479">
        <f t="shared" si="5"/>
        <v>5</v>
      </c>
      <c r="W12" s="477" t="e">
        <f t="shared" si="6"/>
        <v>#DIV/0!</v>
      </c>
      <c r="X12" s="151">
        <f>'У-Кокса'!F13</f>
        <v>54.809208451592561</v>
      </c>
      <c r="Y12" s="479">
        <f t="shared" si="7"/>
        <v>9</v>
      </c>
      <c r="Z12" s="481">
        <f t="shared" si="8"/>
        <v>0</v>
      </c>
      <c r="AA12" s="478">
        <f>'У-Кокса'!E17</f>
        <v>-0.7</v>
      </c>
      <c r="AB12" s="151">
        <f>'У-Кокса'!F17</f>
        <v>2.1</v>
      </c>
      <c r="AC12" s="479">
        <f t="shared" si="9"/>
        <v>5</v>
      </c>
      <c r="AD12" s="477">
        <f t="shared" si="10"/>
        <v>0</v>
      </c>
      <c r="AE12" s="478">
        <f>'У-Кокса'!E18</f>
        <v>9008</v>
      </c>
      <c r="AF12" s="478">
        <f>'У-Кокса'!F18</f>
        <v>10979</v>
      </c>
      <c r="AG12" s="482">
        <f t="shared" si="11"/>
        <v>5</v>
      </c>
      <c r="AH12" s="478">
        <f t="shared" si="12"/>
        <v>121.88055062166963</v>
      </c>
      <c r="AI12" s="483" t="e">
        <f t="shared" si="13"/>
        <v>#DIV/0!</v>
      </c>
      <c r="AJ12" s="151">
        <f>'У-Кокса'!E19</f>
        <v>572.99</v>
      </c>
      <c r="AK12" s="151">
        <f>'У-Кокса'!F19</f>
        <v>700.99</v>
      </c>
      <c r="AL12" s="479">
        <f t="shared" si="14"/>
        <v>4</v>
      </c>
      <c r="AM12" s="477" t="e">
        <f t="shared" si="15"/>
        <v>#DIV/0!</v>
      </c>
      <c r="AN12" s="478">
        <f>'У-Кокса'!E21</f>
        <v>1099</v>
      </c>
      <c r="AO12" s="478">
        <f>'У-Кокса'!F21</f>
        <v>985</v>
      </c>
      <c r="AP12" s="478">
        <f>'У-Кокса'!E22</f>
        <v>1099</v>
      </c>
      <c r="AQ12" s="478">
        <f>'У-Кокса'!F22</f>
        <v>985</v>
      </c>
      <c r="AR12" s="478">
        <f>'У-Кокса'!E20</f>
        <v>100</v>
      </c>
      <c r="AS12" s="151">
        <f>'У-Кокса'!F20</f>
        <v>100</v>
      </c>
      <c r="AT12" s="479" t="e">
        <f t="shared" si="16"/>
        <v>#DIV/0!</v>
      </c>
      <c r="AU12" s="477">
        <f t="shared" si="17"/>
        <v>1</v>
      </c>
      <c r="AV12" s="478">
        <f>'У-Кокса'!E24</f>
        <v>2990</v>
      </c>
      <c r="AW12" s="478">
        <f>'У-Кокса'!F24</f>
        <v>3008</v>
      </c>
      <c r="AX12" s="478">
        <f>'У-Кокса'!E25</f>
        <v>3870</v>
      </c>
      <c r="AY12" s="478">
        <f>'У-Кокса'!F25</f>
        <v>3722</v>
      </c>
      <c r="AZ12" s="478">
        <f>'У-Кокса'!E23</f>
        <v>77.260000000000005</v>
      </c>
      <c r="BA12" s="151">
        <f>'У-Кокса'!F23</f>
        <v>80.8</v>
      </c>
      <c r="BB12" s="479" t="e">
        <f t="shared" si="18"/>
        <v>#DIV/0!</v>
      </c>
      <c r="BC12" s="477">
        <f t="shared" si="19"/>
        <v>1.1931482575310099</v>
      </c>
      <c r="BD12" s="478"/>
      <c r="BE12" s="478"/>
      <c r="BF12" s="478"/>
      <c r="BG12" s="478"/>
      <c r="BH12" s="484">
        <f>'У-Кокса'!F27</f>
        <v>98.242738693971049</v>
      </c>
      <c r="BI12" s="479">
        <f t="shared" si="20"/>
        <v>9</v>
      </c>
      <c r="BJ12" s="477">
        <f t="shared" si="21"/>
        <v>0.80395039847766814</v>
      </c>
      <c r="BK12" s="478">
        <f>'У-Кокса'!E29/1000</f>
        <v>1433.3083000000001</v>
      </c>
      <c r="BL12" s="478">
        <f>'У-Кокса'!F29/1000</f>
        <v>1581.9776000000002</v>
      </c>
      <c r="BM12" s="483" t="e">
        <f t="shared" si="22"/>
        <v>#REF!</v>
      </c>
      <c r="BN12" s="478">
        <f>'У-Кокса'!E30</f>
        <v>90.2</v>
      </c>
      <c r="BO12" s="151">
        <f>'У-Кокса'!F30</f>
        <v>100.3</v>
      </c>
      <c r="BP12" s="479">
        <f t="shared" si="23"/>
        <v>8</v>
      </c>
      <c r="BQ12" s="477" t="e">
        <f t="shared" si="24"/>
        <v>#DIV/0!</v>
      </c>
      <c r="BR12" s="478">
        <f>'У-Кокса'!E31</f>
        <v>91.17</v>
      </c>
      <c r="BS12" s="151">
        <f>'У-Кокса'!F31</f>
        <v>101</v>
      </c>
      <c r="BT12" s="479">
        <f t="shared" si="25"/>
        <v>2</v>
      </c>
      <c r="BU12" s="477">
        <f t="shared" si="26"/>
        <v>2.5533113035551502</v>
      </c>
      <c r="BV12" s="478">
        <f>'У-Кокса'!D32</f>
        <v>2389.56</v>
      </c>
      <c r="BW12" s="478">
        <f>'У-Кокса'!E32</f>
        <v>3071.5</v>
      </c>
      <c r="BX12" s="478">
        <f>'У-Кокса'!F32</f>
        <v>2722.58</v>
      </c>
      <c r="BY12" s="483">
        <f t="shared" si="27"/>
        <v>2</v>
      </c>
      <c r="BZ12" s="478">
        <f>'У-Кокса'!E33</f>
        <v>105.3</v>
      </c>
      <c r="CA12" s="151">
        <f>'У-Кокса'!F33</f>
        <v>93.4</v>
      </c>
      <c r="CB12" s="479">
        <f t="shared" si="28"/>
        <v>10</v>
      </c>
      <c r="CC12" s="477" t="e">
        <f t="shared" si="29"/>
        <v>#DIV/0!</v>
      </c>
      <c r="CD12" s="485">
        <f>'У-Кокса'!E34</f>
        <v>195.38</v>
      </c>
      <c r="CE12" s="151">
        <f>'У-Кокса'!F34</f>
        <v>173.83</v>
      </c>
      <c r="CF12" s="479">
        <f t="shared" si="30"/>
        <v>2</v>
      </c>
      <c r="CG12" s="477" t="e">
        <f t="shared" si="31"/>
        <v>#DIV/0!</v>
      </c>
      <c r="CH12" s="478"/>
      <c r="CI12" s="478"/>
      <c r="CJ12" s="478"/>
      <c r="CK12" s="478"/>
      <c r="CL12" s="478">
        <f>'У-Кокса'!E35</f>
        <v>1.8</v>
      </c>
      <c r="CM12" s="151">
        <f>'У-Кокса'!F35</f>
        <v>1.8</v>
      </c>
      <c r="CN12" s="479">
        <f t="shared" si="32"/>
        <v>6</v>
      </c>
      <c r="CO12" s="477">
        <f t="shared" si="33"/>
        <v>0</v>
      </c>
      <c r="CP12" s="151">
        <f>'У-Кокса'!F36</f>
        <v>105.92592592592594</v>
      </c>
      <c r="CQ12" s="151"/>
      <c r="CR12" s="479">
        <f t="shared" si="34"/>
        <v>3</v>
      </c>
      <c r="CS12" s="477" t="e">
        <f t="shared" si="35"/>
        <v>#DIV/0!</v>
      </c>
      <c r="CT12" s="151">
        <f>'У-Кокса'!F38</f>
        <v>77.5</v>
      </c>
      <c r="CU12" s="479">
        <f t="shared" si="36"/>
        <v>6</v>
      </c>
      <c r="CV12" s="477" t="e">
        <f t="shared" si="37"/>
        <v>#DIV/0!</v>
      </c>
      <c r="CW12" s="151">
        <f>'У-Кокса'!F41</f>
        <v>31.48</v>
      </c>
      <c r="CX12" s="479">
        <f t="shared" si="42"/>
        <v>7</v>
      </c>
      <c r="CY12" s="477" t="e">
        <f t="shared" si="43"/>
        <v>#DIV/0!</v>
      </c>
      <c r="CZ12" s="151">
        <f>'У-Кокса'!F44</f>
        <v>65.565395095367833</v>
      </c>
      <c r="DA12" s="479">
        <f t="shared" si="38"/>
        <v>5</v>
      </c>
      <c r="DB12" s="477" t="e">
        <f t="shared" si="39"/>
        <v>#DIV/0!</v>
      </c>
      <c r="DC12" s="151">
        <f>'У-Кокса'!F47</f>
        <v>6.3</v>
      </c>
      <c r="DD12" s="479">
        <f t="shared" si="40"/>
        <v>7</v>
      </c>
      <c r="DE12" s="481">
        <f t="shared" si="41"/>
        <v>0</v>
      </c>
    </row>
    <row r="13" spans="1:715" s="91" customFormat="1" ht="21" customHeight="1">
      <c r="A13" s="150" t="s">
        <v>67</v>
      </c>
      <c r="B13" s="93">
        <f>'Чемал нов'!E7</f>
        <v>10301</v>
      </c>
      <c r="C13" s="93">
        <f>'Чемал нов'!F7</f>
        <v>10476</v>
      </c>
      <c r="D13" s="219"/>
      <c r="E13" s="473"/>
      <c r="F13" s="474">
        <f>Чемал!E7</f>
        <v>0</v>
      </c>
      <c r="G13" s="474">
        <f>Чемал!G7</f>
        <v>0</v>
      </c>
      <c r="H13" s="474">
        <f>Чемал!E8</f>
        <v>0</v>
      </c>
      <c r="I13" s="475">
        <f>Чемал!G8</f>
        <v>0</v>
      </c>
      <c r="J13" s="476">
        <f t="shared" si="0"/>
        <v>11</v>
      </c>
      <c r="K13" s="477">
        <f>I13/$I$16</f>
        <v>0</v>
      </c>
      <c r="L13" s="478">
        <f>'Чемал нов'!D10</f>
        <v>80924</v>
      </c>
      <c r="M13" s="478">
        <f>'Чемал нов'!E10</f>
        <v>27734</v>
      </c>
      <c r="N13" s="478">
        <f>'Чемал нов'!F10</f>
        <v>219127</v>
      </c>
      <c r="O13" s="478">
        <f t="shared" si="2"/>
        <v>5</v>
      </c>
      <c r="P13" s="219">
        <f>Чемал!E10</f>
        <v>0</v>
      </c>
      <c r="Q13" s="151" t="e">
        <f>Чемал!G10</f>
        <v>#DIV/0!</v>
      </c>
      <c r="R13" s="479" t="e">
        <f t="shared" si="3"/>
        <v>#DIV/0!</v>
      </c>
      <c r="S13" s="480" t="e">
        <f t="shared" si="4"/>
        <v>#DIV/0!</v>
      </c>
      <c r="T13" s="474">
        <f>Чемал!E11</f>
        <v>0</v>
      </c>
      <c r="U13" s="151">
        <f>Чемал!G11</f>
        <v>0</v>
      </c>
      <c r="V13" s="479">
        <f t="shared" si="5"/>
        <v>11</v>
      </c>
      <c r="W13" s="477" t="e">
        <f t="shared" si="6"/>
        <v>#DIV/0!</v>
      </c>
      <c r="X13" s="151" t="str">
        <f>Чемал!G12</f>
        <v>х</v>
      </c>
      <c r="Y13" s="479" t="e">
        <f t="shared" si="7"/>
        <v>#VALUE!</v>
      </c>
      <c r="Z13" s="481" t="e">
        <f t="shared" si="8"/>
        <v>#VALUE!</v>
      </c>
      <c r="AA13" s="478">
        <f>Чемал!E14</f>
        <v>-2</v>
      </c>
      <c r="AB13" s="151">
        <f>Чемал!G14</f>
        <v>-2.5</v>
      </c>
      <c r="AC13" s="479">
        <f t="shared" si="9"/>
        <v>10</v>
      </c>
      <c r="AD13" s="477">
        <f t="shared" si="10"/>
        <v>0</v>
      </c>
      <c r="AE13" s="478">
        <f>Чемал!E15</f>
        <v>0</v>
      </c>
      <c r="AF13" s="478">
        <f>Чемал!G15</f>
        <v>0</v>
      </c>
      <c r="AG13" s="482">
        <f t="shared" si="11"/>
        <v>11</v>
      </c>
      <c r="AH13" s="478" t="e">
        <f t="shared" si="12"/>
        <v>#DIV/0!</v>
      </c>
      <c r="AI13" s="483" t="e">
        <f t="shared" si="13"/>
        <v>#DIV/0!</v>
      </c>
      <c r="AJ13" s="151">
        <f>Чемал!E16</f>
        <v>0</v>
      </c>
      <c r="AK13" s="151">
        <f>Чемал!G16</f>
        <v>0</v>
      </c>
      <c r="AL13" s="479">
        <f t="shared" si="14"/>
        <v>11</v>
      </c>
      <c r="AM13" s="477" t="e">
        <f t="shared" si="15"/>
        <v>#DIV/0!</v>
      </c>
      <c r="AN13" s="478">
        <f>Чемал!E18</f>
        <v>0</v>
      </c>
      <c r="AO13" s="478">
        <f>Чемал!G18</f>
        <v>0</v>
      </c>
      <c r="AP13" s="478">
        <f>Чемал!E19</f>
        <v>0</v>
      </c>
      <c r="AQ13" s="478">
        <f>Чемал!G19</f>
        <v>0</v>
      </c>
      <c r="AR13" s="478" t="e">
        <f>Чемал!E17</f>
        <v>#DIV/0!</v>
      </c>
      <c r="AS13" s="151" t="e">
        <f>Чемал!G17</f>
        <v>#DIV/0!</v>
      </c>
      <c r="AT13" s="479" t="e">
        <f t="shared" si="16"/>
        <v>#DIV/0!</v>
      </c>
      <c r="AU13" s="477" t="e">
        <f t="shared" si="17"/>
        <v>#DIV/0!</v>
      </c>
      <c r="AV13" s="478">
        <f>Чемал!E21</f>
        <v>0</v>
      </c>
      <c r="AW13" s="478">
        <f>Чемал!G21</f>
        <v>0</v>
      </c>
      <c r="AX13" s="478">
        <f>Чемал!E22</f>
        <v>0</v>
      </c>
      <c r="AY13" s="478">
        <f>Чемал!G22</f>
        <v>0</v>
      </c>
      <c r="AZ13" s="478" t="e">
        <f>Чемал!E20</f>
        <v>#DIV/0!</v>
      </c>
      <c r="BA13" s="151" t="e">
        <f>Чемал!G20</f>
        <v>#DIV/0!</v>
      </c>
      <c r="BB13" s="479" t="e">
        <f t="shared" si="18"/>
        <v>#DIV/0!</v>
      </c>
      <c r="BC13" s="477" t="e">
        <f t="shared" si="19"/>
        <v>#DIV/0!</v>
      </c>
      <c r="BD13" s="478"/>
      <c r="BE13" s="478"/>
      <c r="BF13" s="478"/>
      <c r="BG13" s="478"/>
      <c r="BH13" s="484">
        <f>Чемал!G24</f>
        <v>0</v>
      </c>
      <c r="BI13" s="479">
        <f t="shared" si="20"/>
        <v>11</v>
      </c>
      <c r="BJ13" s="477">
        <f t="shared" si="21"/>
        <v>0</v>
      </c>
      <c r="BK13" s="478">
        <f>Чемал!E25/1000</f>
        <v>0</v>
      </c>
      <c r="BL13" s="478">
        <f>Чемал!G25/1000</f>
        <v>0</v>
      </c>
      <c r="BM13" s="483" t="e">
        <f t="shared" si="22"/>
        <v>#REF!</v>
      </c>
      <c r="BN13" s="478">
        <f>Чемал!E26</f>
        <v>0</v>
      </c>
      <c r="BO13" s="151">
        <f>Чемал!G26</f>
        <v>0</v>
      </c>
      <c r="BP13" s="479">
        <f t="shared" si="23"/>
        <v>11</v>
      </c>
      <c r="BQ13" s="477" t="e">
        <f t="shared" si="24"/>
        <v>#DIV/0!</v>
      </c>
      <c r="BR13" s="478">
        <f>Чемал!E27</f>
        <v>0</v>
      </c>
      <c r="BS13" s="151">
        <f>Чемал!G27</f>
        <v>0</v>
      </c>
      <c r="BT13" s="479">
        <f t="shared" si="25"/>
        <v>11</v>
      </c>
      <c r="BU13" s="477">
        <f t="shared" si="26"/>
        <v>0</v>
      </c>
      <c r="BV13" s="478">
        <f>'Чемал нов'!D32</f>
        <v>384.8</v>
      </c>
      <c r="BW13" s="478">
        <f>'Чемал нов'!E32</f>
        <v>409.84</v>
      </c>
      <c r="BX13" s="478">
        <f>'Чемал нов'!F32</f>
        <v>386.46</v>
      </c>
      <c r="BY13" s="483">
        <f t="shared" si="27"/>
        <v>8</v>
      </c>
      <c r="BZ13" s="478">
        <f>Чемал!E29</f>
        <v>99.2</v>
      </c>
      <c r="CA13" s="151">
        <f>Чемал!G29</f>
        <v>100.5</v>
      </c>
      <c r="CB13" s="479">
        <f t="shared" si="28"/>
        <v>2</v>
      </c>
      <c r="CC13" s="477" t="e">
        <f t="shared" si="29"/>
        <v>#DIV/0!</v>
      </c>
      <c r="CD13" s="485">
        <f>Чемал!E30</f>
        <v>0</v>
      </c>
      <c r="CE13" s="151">
        <f>Чемал!G30</f>
        <v>0</v>
      </c>
      <c r="CF13" s="479">
        <f t="shared" si="30"/>
        <v>11</v>
      </c>
      <c r="CG13" s="477" t="e">
        <f t="shared" si="31"/>
        <v>#DIV/0!</v>
      </c>
      <c r="CH13" s="478"/>
      <c r="CI13" s="478"/>
      <c r="CJ13" s="478"/>
      <c r="CK13" s="478"/>
      <c r="CL13" s="478">
        <f>'Чемал нов'!E35</f>
        <v>2.2000000000000002</v>
      </c>
      <c r="CM13" s="151">
        <f>'Чемал нов'!F35</f>
        <v>1.85</v>
      </c>
      <c r="CN13" s="479">
        <f t="shared" si="32"/>
        <v>9</v>
      </c>
      <c r="CO13" s="477">
        <f t="shared" si="33"/>
        <v>0</v>
      </c>
      <c r="CP13" s="151">
        <f>Чемал!G32</f>
        <v>0</v>
      </c>
      <c r="CQ13" s="151"/>
      <c r="CR13" s="479">
        <f t="shared" si="34"/>
        <v>11</v>
      </c>
      <c r="CS13" s="477" t="e">
        <f t="shared" si="35"/>
        <v>#DIV/0!</v>
      </c>
      <c r="CT13" s="151">
        <f>Чемал!G33</f>
        <v>0</v>
      </c>
      <c r="CU13" s="479">
        <f t="shared" si="36"/>
        <v>10</v>
      </c>
      <c r="CV13" s="477" t="e">
        <f t="shared" si="37"/>
        <v>#DIV/0!</v>
      </c>
      <c r="CW13" s="151">
        <f>Чемал!G34</f>
        <v>0</v>
      </c>
      <c r="CX13" s="479">
        <f t="shared" si="42"/>
        <v>8</v>
      </c>
      <c r="CY13" s="477" t="e">
        <f t="shared" si="43"/>
        <v>#DIV/0!</v>
      </c>
      <c r="CZ13" s="151">
        <f>Чемал!G35</f>
        <v>0</v>
      </c>
      <c r="DA13" s="479">
        <f t="shared" si="38"/>
        <v>11</v>
      </c>
      <c r="DB13" s="477" t="e">
        <f t="shared" si="39"/>
        <v>#DIV/0!</v>
      </c>
      <c r="DC13" s="151">
        <f>Чемал!G36</f>
        <v>0</v>
      </c>
      <c r="DD13" s="479">
        <f t="shared" si="40"/>
        <v>1</v>
      </c>
      <c r="DE13" s="481" t="e">
        <f t="shared" si="41"/>
        <v>#DIV/0!</v>
      </c>
    </row>
    <row r="14" spans="1:715" s="486" customFormat="1" ht="19.5" customHeight="1">
      <c r="A14" s="150" t="s">
        <v>68</v>
      </c>
      <c r="B14" s="93">
        <f>Чоя!E7</f>
        <v>7538</v>
      </c>
      <c r="C14" s="93">
        <f>Чоя!F7</f>
        <v>7455</v>
      </c>
      <c r="D14" s="219"/>
      <c r="E14" s="473"/>
      <c r="F14" s="474">
        <f>Чоя!E8</f>
        <v>623</v>
      </c>
      <c r="G14" s="474">
        <f>Чоя!F8</f>
        <v>841</v>
      </c>
      <c r="H14" s="474">
        <f>Чоя!E9</f>
        <v>82.647917219421586</v>
      </c>
      <c r="I14" s="475">
        <f>Чоя!F9</f>
        <v>112.81019450033534</v>
      </c>
      <c r="J14" s="476">
        <f t="shared" si="0"/>
        <v>7</v>
      </c>
      <c r="K14" s="477">
        <f t="shared" si="1"/>
        <v>0.73833699544303877</v>
      </c>
      <c r="L14" s="478">
        <f>Чоя!D10</f>
        <v>9199</v>
      </c>
      <c r="M14" s="478">
        <f>Чоя!E10</f>
        <v>8355</v>
      </c>
      <c r="N14" s="478">
        <f>Чоя!F10</f>
        <v>59347</v>
      </c>
      <c r="O14" s="478">
        <f t="shared" si="2"/>
        <v>11</v>
      </c>
      <c r="P14" s="151">
        <f>Чоя!E11</f>
        <v>90.825089683661261</v>
      </c>
      <c r="Q14" s="151">
        <f>Чоя!F11</f>
        <v>710.31717534410529</v>
      </c>
      <c r="R14" s="479" t="e">
        <f t="shared" si="3"/>
        <v>#DIV/0!</v>
      </c>
      <c r="S14" s="480" t="e">
        <f t="shared" si="4"/>
        <v>#DIV/0!</v>
      </c>
      <c r="T14" s="474">
        <f>Чоя!E12</f>
        <v>1.1083841867869462</v>
      </c>
      <c r="U14" s="151">
        <f>Чоя!F12</f>
        <v>7.96</v>
      </c>
      <c r="V14" s="479">
        <f t="shared" si="5"/>
        <v>6</v>
      </c>
      <c r="W14" s="477" t="e">
        <f t="shared" si="6"/>
        <v>#DIV/0!</v>
      </c>
      <c r="X14" s="151">
        <f>Чоя!F13</f>
        <v>20.657995409334355</v>
      </c>
      <c r="Y14" s="479">
        <f t="shared" si="7"/>
        <v>3</v>
      </c>
      <c r="Z14" s="481">
        <f t="shared" si="8"/>
        <v>0</v>
      </c>
      <c r="AA14" s="478">
        <f>Чоя!E17</f>
        <v>-3.5</v>
      </c>
      <c r="AB14" s="151">
        <f>Чоя!F17</f>
        <v>-1.1000000000000001</v>
      </c>
      <c r="AC14" s="479">
        <f t="shared" si="9"/>
        <v>9</v>
      </c>
      <c r="AD14" s="477">
        <f t="shared" si="10"/>
        <v>0</v>
      </c>
      <c r="AE14" s="478">
        <f>Чоя!E18</f>
        <v>2734</v>
      </c>
      <c r="AF14" s="478">
        <f>Чоя!F18</f>
        <v>3683</v>
      </c>
      <c r="AG14" s="482">
        <f t="shared" si="11"/>
        <v>9</v>
      </c>
      <c r="AH14" s="478">
        <f t="shared" si="12"/>
        <v>134.71104608632041</v>
      </c>
      <c r="AI14" s="483" t="e">
        <f t="shared" si="13"/>
        <v>#DIV/0!</v>
      </c>
      <c r="AJ14" s="151">
        <f>Чоя!E19</f>
        <v>362.69567524542316</v>
      </c>
      <c r="AK14" s="151">
        <f>Чоя!F19</f>
        <v>494.03085177733061</v>
      </c>
      <c r="AL14" s="479">
        <f t="shared" si="14"/>
        <v>6</v>
      </c>
      <c r="AM14" s="477" t="e">
        <f t="shared" si="15"/>
        <v>#DIV/0!</v>
      </c>
      <c r="AN14" s="478">
        <f>Чоя!E21</f>
        <v>443</v>
      </c>
      <c r="AO14" s="478">
        <f>Чоя!F21</f>
        <v>409</v>
      </c>
      <c r="AP14" s="478">
        <f>Чоя!E22</f>
        <v>443</v>
      </c>
      <c r="AQ14" s="478">
        <f>Чоя!F22</f>
        <v>409</v>
      </c>
      <c r="AR14" s="478" t="e">
        <f>Чемал!E17</f>
        <v>#DIV/0!</v>
      </c>
      <c r="AS14" s="151" t="e">
        <f>Чемал!G17</f>
        <v>#DIV/0!</v>
      </c>
      <c r="AT14" s="479" t="e">
        <f t="shared" si="16"/>
        <v>#DIV/0!</v>
      </c>
      <c r="AU14" s="477" t="e">
        <f t="shared" si="17"/>
        <v>#DIV/0!</v>
      </c>
      <c r="AV14" s="478">
        <f>Чоя!E24</f>
        <v>1505</v>
      </c>
      <c r="AW14" s="478">
        <f>Чоя!F24</f>
        <v>1482</v>
      </c>
      <c r="AX14" s="478">
        <f>Чоя!E25</f>
        <v>1726</v>
      </c>
      <c r="AY14" s="478">
        <f>Чоя!F25</f>
        <v>1708</v>
      </c>
      <c r="AZ14" s="478">
        <f>Чоя!E23</f>
        <v>87.195828505214365</v>
      </c>
      <c r="BA14" s="151">
        <f>Чоя!F23</f>
        <v>86.768149882903984</v>
      </c>
      <c r="BB14" s="479" t="e">
        <f t="shared" si="18"/>
        <v>#DIV/0!</v>
      </c>
      <c r="BC14" s="477">
        <f t="shared" si="19"/>
        <v>1.2812780549749554</v>
      </c>
      <c r="BD14" s="478"/>
      <c r="BE14" s="478"/>
      <c r="BF14" s="478"/>
      <c r="BG14" s="478"/>
      <c r="BH14" s="484">
        <f>Чоя!F27</f>
        <v>1.3433999999999999</v>
      </c>
      <c r="BI14" s="479">
        <f t="shared" si="20"/>
        <v>10</v>
      </c>
      <c r="BJ14" s="477">
        <f t="shared" si="21"/>
        <v>1.0993453355155482E-2</v>
      </c>
      <c r="BK14" s="478">
        <f>Чоя!E29/1000</f>
        <v>474.13900000000001</v>
      </c>
      <c r="BL14" s="478">
        <f>Чоя!F29/1000</f>
        <v>918.20950000000005</v>
      </c>
      <c r="BM14" s="483" t="e">
        <f t="shared" si="22"/>
        <v>#REF!</v>
      </c>
      <c r="BN14" s="478">
        <f>Чоя!E30</f>
        <v>110</v>
      </c>
      <c r="BO14" s="151">
        <f>Чоя!F30</f>
        <v>129</v>
      </c>
      <c r="BP14" s="479">
        <f t="shared" si="23"/>
        <v>2</v>
      </c>
      <c r="BQ14" s="477" t="e">
        <f t="shared" si="24"/>
        <v>#DIV/0!</v>
      </c>
      <c r="BR14" s="478">
        <f>Чоя!E31</f>
        <v>62.9</v>
      </c>
      <c r="BS14" s="151">
        <f>Чоя!F31</f>
        <v>123.16693494299128</v>
      </c>
      <c r="BT14" s="479">
        <f t="shared" si="25"/>
        <v>1</v>
      </c>
      <c r="BU14" s="477">
        <f t="shared" si="26"/>
        <v>3.1136982892493208</v>
      </c>
      <c r="BV14" s="478">
        <f>Чоя!D32</f>
        <v>387.21</v>
      </c>
      <c r="BW14" s="478">
        <f>Чоя!E32</f>
        <v>353.87</v>
      </c>
      <c r="BX14" s="478">
        <f>Чоя!F32</f>
        <v>366.11</v>
      </c>
      <c r="BY14" s="483">
        <f t="shared" si="27"/>
        <v>9</v>
      </c>
      <c r="BZ14" s="478">
        <f>Чоя!E33</f>
        <v>101.1</v>
      </c>
      <c r="CA14" s="151">
        <f>Чоя!F33</f>
        <v>98.8</v>
      </c>
      <c r="CB14" s="479">
        <f t="shared" si="28"/>
        <v>4</v>
      </c>
      <c r="CC14" s="477" t="e">
        <f t="shared" si="29"/>
        <v>#DIV/0!</v>
      </c>
      <c r="CD14" s="485">
        <f>Чоя!E34</f>
        <v>46.94</v>
      </c>
      <c r="CE14" s="151">
        <f>Чоя!F34</f>
        <v>49.21</v>
      </c>
      <c r="CF14" s="479">
        <f t="shared" si="30"/>
        <v>6</v>
      </c>
      <c r="CG14" s="477" t="e">
        <f t="shared" si="31"/>
        <v>#DIV/0!</v>
      </c>
      <c r="CH14" s="478"/>
      <c r="CI14" s="478"/>
      <c r="CJ14" s="478"/>
      <c r="CK14" s="478"/>
      <c r="CL14" s="478">
        <f>Чоя!E35</f>
        <v>1.4</v>
      </c>
      <c r="CM14" s="151">
        <f>Чоя!F35</f>
        <v>1.5</v>
      </c>
      <c r="CN14" s="479">
        <f t="shared" si="32"/>
        <v>3</v>
      </c>
      <c r="CO14" s="477">
        <f t="shared" si="33"/>
        <v>0</v>
      </c>
      <c r="CP14" s="151">
        <f>Чоя!F36</f>
        <v>105.26315789473684</v>
      </c>
      <c r="CQ14" s="151"/>
      <c r="CR14" s="479">
        <f t="shared" si="34"/>
        <v>8</v>
      </c>
      <c r="CS14" s="477" t="e">
        <f t="shared" si="35"/>
        <v>#DIV/0!</v>
      </c>
      <c r="CT14" s="151">
        <f>Чоя!F38</f>
        <v>94</v>
      </c>
      <c r="CU14" s="479">
        <f t="shared" si="36"/>
        <v>3</v>
      </c>
      <c r="CV14" s="477" t="e">
        <f t="shared" si="37"/>
        <v>#DIV/0!</v>
      </c>
      <c r="CW14" s="151">
        <f>Чоя!F41</f>
        <v>100</v>
      </c>
      <c r="CX14" s="479">
        <f t="shared" si="42"/>
        <v>1</v>
      </c>
      <c r="CY14" s="477" t="e">
        <f t="shared" si="43"/>
        <v>#DIV/0!</v>
      </c>
      <c r="CZ14" s="151">
        <f>Чоя!F44</f>
        <v>90.319204604918895</v>
      </c>
      <c r="DA14" s="479">
        <f t="shared" si="38"/>
        <v>1</v>
      </c>
      <c r="DB14" s="477" t="e">
        <f t="shared" si="39"/>
        <v>#DIV/0!</v>
      </c>
      <c r="DC14" s="151">
        <f>Чоя!F47</f>
        <v>9.5541401273885338</v>
      </c>
      <c r="DD14" s="479">
        <f t="shared" si="40"/>
        <v>10</v>
      </c>
      <c r="DE14" s="481">
        <f t="shared" si="41"/>
        <v>0</v>
      </c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  <c r="IS14" s="91"/>
      <c r="IT14" s="91"/>
      <c r="IU14" s="91"/>
      <c r="IV14" s="91"/>
      <c r="IW14" s="91"/>
      <c r="IX14" s="91"/>
      <c r="IY14" s="91"/>
      <c r="IZ14" s="91"/>
      <c r="JA14" s="91"/>
      <c r="JB14" s="91"/>
      <c r="JC14" s="91"/>
      <c r="JD14" s="91"/>
      <c r="JE14" s="91"/>
      <c r="JF14" s="91"/>
      <c r="JG14" s="91"/>
      <c r="JH14" s="91"/>
      <c r="JI14" s="91"/>
      <c r="JJ14" s="91"/>
      <c r="JK14" s="91"/>
      <c r="JL14" s="91"/>
      <c r="JM14" s="91"/>
      <c r="JN14" s="91"/>
      <c r="JO14" s="91"/>
      <c r="JP14" s="91"/>
      <c r="JQ14" s="91"/>
      <c r="JR14" s="91"/>
      <c r="JS14" s="91"/>
      <c r="JT14" s="91"/>
      <c r="JU14" s="91"/>
      <c r="JV14" s="91"/>
      <c r="JW14" s="91"/>
      <c r="JX14" s="91"/>
      <c r="JY14" s="91"/>
      <c r="JZ14" s="91"/>
      <c r="KA14" s="91"/>
      <c r="KB14" s="91"/>
      <c r="KC14" s="91"/>
      <c r="KD14" s="91"/>
      <c r="KE14" s="91"/>
      <c r="KF14" s="91"/>
      <c r="KG14" s="91"/>
      <c r="KH14" s="91"/>
      <c r="KI14" s="91"/>
      <c r="KJ14" s="91"/>
      <c r="KK14" s="91"/>
      <c r="KL14" s="91"/>
      <c r="KM14" s="91"/>
      <c r="KN14" s="91"/>
      <c r="KO14" s="91"/>
      <c r="KP14" s="91"/>
      <c r="KQ14" s="91"/>
      <c r="KR14" s="91"/>
      <c r="KS14" s="91"/>
      <c r="KT14" s="91"/>
      <c r="KU14" s="91"/>
      <c r="KV14" s="91"/>
      <c r="KW14" s="91"/>
      <c r="KX14" s="91"/>
      <c r="KY14" s="91"/>
      <c r="KZ14" s="91"/>
      <c r="LA14" s="91"/>
      <c r="LB14" s="91"/>
      <c r="LC14" s="91"/>
      <c r="LD14" s="91"/>
      <c r="LE14" s="91"/>
      <c r="LF14" s="91"/>
      <c r="LG14" s="91"/>
      <c r="LH14" s="91"/>
      <c r="LI14" s="91"/>
      <c r="LJ14" s="91"/>
      <c r="LK14" s="91"/>
      <c r="LL14" s="91"/>
      <c r="LM14" s="91"/>
      <c r="LN14" s="91"/>
      <c r="LO14" s="91"/>
      <c r="LP14" s="91"/>
      <c r="LQ14" s="91"/>
      <c r="LR14" s="91"/>
      <c r="LS14" s="91"/>
      <c r="LT14" s="91"/>
      <c r="LU14" s="91"/>
      <c r="LV14" s="91"/>
      <c r="LW14" s="91"/>
      <c r="LX14" s="91"/>
      <c r="LY14" s="91"/>
      <c r="LZ14" s="91"/>
      <c r="MA14" s="91"/>
      <c r="MB14" s="91"/>
      <c r="MC14" s="91"/>
      <c r="MD14" s="91"/>
      <c r="ME14" s="91"/>
      <c r="MF14" s="91"/>
      <c r="MG14" s="91"/>
      <c r="MH14" s="91"/>
      <c r="MI14" s="91"/>
      <c r="MJ14" s="91"/>
      <c r="MK14" s="91"/>
      <c r="ML14" s="91"/>
      <c r="MM14" s="91"/>
      <c r="MN14" s="91"/>
      <c r="MO14" s="91"/>
      <c r="MP14" s="91"/>
      <c r="MQ14" s="91"/>
      <c r="MR14" s="91"/>
      <c r="MS14" s="91"/>
      <c r="MT14" s="91"/>
      <c r="MU14" s="91"/>
      <c r="MV14" s="91"/>
      <c r="MW14" s="91"/>
      <c r="MX14" s="91"/>
      <c r="MY14" s="91"/>
      <c r="MZ14" s="91"/>
      <c r="NA14" s="91"/>
      <c r="NB14" s="91"/>
      <c r="NC14" s="91"/>
      <c r="ND14" s="91"/>
      <c r="NE14" s="91"/>
      <c r="NF14" s="91"/>
      <c r="NG14" s="91"/>
      <c r="NH14" s="91"/>
      <c r="NI14" s="91"/>
      <c r="NJ14" s="91"/>
      <c r="NK14" s="91"/>
      <c r="NL14" s="91"/>
      <c r="NM14" s="91"/>
      <c r="NN14" s="91"/>
      <c r="NO14" s="91"/>
      <c r="NP14" s="91"/>
      <c r="NQ14" s="91"/>
      <c r="NR14" s="91"/>
      <c r="NS14" s="91"/>
      <c r="NT14" s="91"/>
      <c r="NU14" s="91"/>
      <c r="NV14" s="91"/>
      <c r="NW14" s="91"/>
      <c r="NX14" s="91"/>
      <c r="NY14" s="91"/>
      <c r="NZ14" s="91"/>
      <c r="OA14" s="91"/>
      <c r="OB14" s="91"/>
      <c r="OC14" s="91"/>
      <c r="OD14" s="91"/>
      <c r="OE14" s="91"/>
      <c r="OF14" s="91"/>
      <c r="OG14" s="91"/>
      <c r="OH14" s="91"/>
      <c r="OI14" s="91"/>
      <c r="OJ14" s="91"/>
      <c r="OK14" s="91"/>
      <c r="OL14" s="91"/>
      <c r="OM14" s="91"/>
      <c r="ON14" s="91"/>
      <c r="OO14" s="91"/>
      <c r="OP14" s="91"/>
      <c r="OQ14" s="91"/>
      <c r="OR14" s="91"/>
      <c r="OS14" s="91"/>
      <c r="OT14" s="91"/>
      <c r="OU14" s="91"/>
      <c r="OV14" s="91"/>
      <c r="OW14" s="91"/>
      <c r="OX14" s="91"/>
      <c r="OY14" s="91"/>
      <c r="OZ14" s="91"/>
      <c r="PA14" s="91"/>
      <c r="PB14" s="91"/>
      <c r="PC14" s="91"/>
      <c r="PD14" s="91"/>
      <c r="PE14" s="91"/>
      <c r="PF14" s="91"/>
      <c r="PG14" s="91"/>
      <c r="PH14" s="91"/>
      <c r="PI14" s="91"/>
      <c r="PJ14" s="91"/>
      <c r="PK14" s="91"/>
      <c r="PL14" s="91"/>
      <c r="PM14" s="91"/>
      <c r="PN14" s="91"/>
      <c r="PO14" s="91"/>
      <c r="PP14" s="91"/>
      <c r="PQ14" s="91"/>
      <c r="PR14" s="91"/>
      <c r="PS14" s="91"/>
      <c r="PT14" s="91"/>
      <c r="PU14" s="91"/>
      <c r="PV14" s="91"/>
      <c r="PW14" s="91"/>
      <c r="PX14" s="91"/>
      <c r="PY14" s="91"/>
      <c r="PZ14" s="91"/>
      <c r="QA14" s="91"/>
      <c r="QB14" s="91"/>
      <c r="QC14" s="91"/>
      <c r="QD14" s="91"/>
      <c r="QE14" s="91"/>
      <c r="QF14" s="91"/>
      <c r="QG14" s="91"/>
      <c r="QH14" s="91"/>
      <c r="QI14" s="91"/>
      <c r="QJ14" s="91"/>
      <c r="QK14" s="91"/>
      <c r="QL14" s="91"/>
      <c r="QM14" s="91"/>
      <c r="QN14" s="91"/>
      <c r="QO14" s="91"/>
      <c r="QP14" s="91"/>
      <c r="QQ14" s="91"/>
      <c r="QR14" s="91"/>
      <c r="QS14" s="91"/>
      <c r="QT14" s="91"/>
      <c r="QU14" s="91"/>
      <c r="QV14" s="91"/>
      <c r="QW14" s="91"/>
      <c r="QX14" s="91"/>
      <c r="QY14" s="91"/>
      <c r="QZ14" s="91"/>
      <c r="RA14" s="91"/>
      <c r="RB14" s="91"/>
      <c r="RC14" s="91"/>
      <c r="RD14" s="91"/>
      <c r="RE14" s="91"/>
      <c r="RF14" s="91"/>
      <c r="RG14" s="91"/>
      <c r="RH14" s="91"/>
      <c r="RI14" s="91"/>
      <c r="RJ14" s="91"/>
      <c r="RK14" s="91"/>
      <c r="RL14" s="91"/>
      <c r="RM14" s="91"/>
      <c r="RN14" s="91"/>
      <c r="RO14" s="91"/>
      <c r="RP14" s="91"/>
      <c r="RQ14" s="91"/>
      <c r="RR14" s="91"/>
      <c r="RS14" s="91"/>
      <c r="RT14" s="91"/>
      <c r="RU14" s="91"/>
      <c r="RV14" s="91"/>
      <c r="RW14" s="91"/>
      <c r="RX14" s="91"/>
      <c r="RY14" s="91"/>
      <c r="RZ14" s="91"/>
      <c r="SA14" s="91"/>
      <c r="SB14" s="91"/>
      <c r="SC14" s="91"/>
      <c r="SD14" s="91"/>
      <c r="SE14" s="91"/>
      <c r="SF14" s="91"/>
      <c r="SG14" s="91"/>
      <c r="SH14" s="91"/>
      <c r="SI14" s="91"/>
      <c r="SJ14" s="91"/>
      <c r="SK14" s="91"/>
      <c r="SL14" s="91"/>
      <c r="SM14" s="91"/>
      <c r="SN14" s="91"/>
      <c r="SO14" s="91"/>
      <c r="SP14" s="91"/>
      <c r="SQ14" s="91"/>
      <c r="SR14" s="91"/>
      <c r="SS14" s="91"/>
      <c r="ST14" s="91"/>
      <c r="SU14" s="91"/>
      <c r="SV14" s="91"/>
      <c r="SW14" s="91"/>
      <c r="SX14" s="91"/>
      <c r="SY14" s="91"/>
      <c r="SZ14" s="91"/>
      <c r="TA14" s="91"/>
      <c r="TB14" s="91"/>
      <c r="TC14" s="91"/>
      <c r="TD14" s="91"/>
      <c r="TE14" s="91"/>
      <c r="TF14" s="91"/>
      <c r="TG14" s="91"/>
      <c r="TH14" s="91"/>
      <c r="TI14" s="91"/>
      <c r="TJ14" s="91"/>
      <c r="TK14" s="91"/>
      <c r="TL14" s="91"/>
      <c r="TM14" s="91"/>
      <c r="TN14" s="91"/>
      <c r="TO14" s="91"/>
      <c r="TP14" s="91"/>
      <c r="TQ14" s="91"/>
      <c r="TR14" s="91"/>
      <c r="TS14" s="91"/>
      <c r="TT14" s="91"/>
      <c r="TU14" s="91"/>
      <c r="TV14" s="91"/>
      <c r="TW14" s="91"/>
      <c r="TX14" s="91"/>
      <c r="TY14" s="91"/>
      <c r="TZ14" s="91"/>
      <c r="UA14" s="91"/>
      <c r="UB14" s="91"/>
      <c r="UC14" s="91"/>
      <c r="UD14" s="91"/>
      <c r="UE14" s="91"/>
      <c r="UF14" s="91"/>
      <c r="UG14" s="91"/>
      <c r="UH14" s="91"/>
      <c r="UI14" s="91"/>
      <c r="UJ14" s="91"/>
      <c r="UK14" s="91"/>
      <c r="UL14" s="91"/>
      <c r="UM14" s="91"/>
      <c r="UN14" s="91"/>
      <c r="UO14" s="91"/>
      <c r="UP14" s="91"/>
      <c r="UQ14" s="91"/>
      <c r="UR14" s="91"/>
      <c r="US14" s="91"/>
      <c r="UT14" s="91"/>
      <c r="UU14" s="91"/>
      <c r="UV14" s="91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</row>
    <row r="15" spans="1:715" s="486" customFormat="1" ht="19.5" customHeight="1">
      <c r="A15" s="150" t="s">
        <v>69</v>
      </c>
      <c r="B15" s="93">
        <f>Шебалино!E7</f>
        <v>11962</v>
      </c>
      <c r="C15" s="93">
        <f>Шебалино!F7</f>
        <v>12044</v>
      </c>
      <c r="D15" s="219"/>
      <c r="E15" s="473"/>
      <c r="F15" s="474">
        <f>Шебалино!E8</f>
        <v>1157</v>
      </c>
      <c r="G15" s="474">
        <f>Шебалино!F8</f>
        <v>1451</v>
      </c>
      <c r="H15" s="474">
        <f>Шебалино!E9</f>
        <v>96.722956027420167</v>
      </c>
      <c r="I15" s="475">
        <f>Шебалино!F9</f>
        <v>120.47492527399535</v>
      </c>
      <c r="J15" s="476">
        <f t="shared" si="0"/>
        <v>6</v>
      </c>
      <c r="K15" s="477">
        <f t="shared" si="1"/>
        <v>0.78850226920548327</v>
      </c>
      <c r="L15" s="478">
        <f>Шебалино!D10</f>
        <v>53583</v>
      </c>
      <c r="M15" s="478">
        <f>Шебалино!E10</f>
        <v>53626</v>
      </c>
      <c r="N15" s="478">
        <f>Шебалино!F10</f>
        <v>88032</v>
      </c>
      <c r="O15" s="478">
        <f t="shared" si="2"/>
        <v>8</v>
      </c>
      <c r="P15" s="219">
        <f>Шебалино!E11</f>
        <v>100.1</v>
      </c>
      <c r="Q15" s="219">
        <f>Шебалино!F11</f>
        <v>164.1591765188528</v>
      </c>
      <c r="R15" s="479" t="e">
        <f t="shared" si="3"/>
        <v>#DIV/0!</v>
      </c>
      <c r="S15" s="480" t="e">
        <f t="shared" si="4"/>
        <v>#DIV/0!</v>
      </c>
      <c r="T15" s="473">
        <f>Шебалино!E12</f>
        <v>4.4830295937134261</v>
      </c>
      <c r="U15" s="151">
        <f>Шебалино!F12</f>
        <v>7.3091996014613088</v>
      </c>
      <c r="V15" s="479">
        <f t="shared" si="5"/>
        <v>7</v>
      </c>
      <c r="W15" s="477" t="e">
        <f>U15/$U$16</f>
        <v>#DIV/0!</v>
      </c>
      <c r="X15" s="151">
        <f>Шебалино!F13</f>
        <v>52.364515015533307</v>
      </c>
      <c r="Y15" s="479">
        <f t="shared" si="7"/>
        <v>7</v>
      </c>
      <c r="Z15" s="481">
        <f t="shared" si="8"/>
        <v>0</v>
      </c>
      <c r="AA15" s="478">
        <f>Шебалино!E17</f>
        <v>1.1000000000000001</v>
      </c>
      <c r="AB15" s="151">
        <f>Шебалино!F17</f>
        <v>3.4</v>
      </c>
      <c r="AC15" s="479">
        <f t="shared" si="9"/>
        <v>4</v>
      </c>
      <c r="AD15" s="477">
        <f t="shared" si="10"/>
        <v>0</v>
      </c>
      <c r="AE15" s="478">
        <f>Шебалино!E18</f>
        <v>6284</v>
      </c>
      <c r="AF15" s="478">
        <f>Шебалино!F18</f>
        <v>5821</v>
      </c>
      <c r="AG15" s="482">
        <f t="shared" si="11"/>
        <v>7</v>
      </c>
      <c r="AH15" s="478">
        <f t="shared" si="12"/>
        <v>92.632081476766388</v>
      </c>
      <c r="AI15" s="483" t="e">
        <f t="shared" si="13"/>
        <v>#DIV/0!</v>
      </c>
      <c r="AJ15" s="151">
        <f>Шебалино!E19</f>
        <v>525.33021233907368</v>
      </c>
      <c r="AK15" s="151">
        <f>Шебалино!F19</f>
        <v>483.31119229491867</v>
      </c>
      <c r="AL15" s="479">
        <f t="shared" si="14"/>
        <v>8</v>
      </c>
      <c r="AM15" s="477" t="e">
        <f t="shared" si="15"/>
        <v>#DIV/0!</v>
      </c>
      <c r="AN15" s="478">
        <f>Шебалино!E21</f>
        <v>808</v>
      </c>
      <c r="AO15" s="478">
        <f>Шебалино!F21</f>
        <v>725</v>
      </c>
      <c r="AP15" s="478">
        <f>Шебалино!E22</f>
        <v>808</v>
      </c>
      <c r="AQ15" s="478">
        <f>Шебалино!F22</f>
        <v>0</v>
      </c>
      <c r="AR15" s="478">
        <f>Шебалино!E20</f>
        <v>100</v>
      </c>
      <c r="AS15" s="151">
        <f>Шебалино!F20</f>
        <v>100</v>
      </c>
      <c r="AT15" s="479" t="e">
        <f t="shared" si="16"/>
        <v>#DIV/0!</v>
      </c>
      <c r="AU15" s="477">
        <f t="shared" si="17"/>
        <v>1</v>
      </c>
      <c r="AV15" s="478">
        <f>Шебалино!E24</f>
        <v>2620</v>
      </c>
      <c r="AW15" s="478">
        <f>Шебалино!F24</f>
        <v>2397</v>
      </c>
      <c r="AX15" s="478">
        <f>Шебалино!E25</f>
        <v>3402</v>
      </c>
      <c r="AY15" s="478">
        <f>Шебалино!F25</f>
        <v>3020</v>
      </c>
      <c r="AZ15" s="478">
        <f>Шебалино!E23</f>
        <v>77.013521457965908</v>
      </c>
      <c r="BA15" s="151">
        <f>Шебалино!F23</f>
        <v>79.37</v>
      </c>
      <c r="BB15" s="479" t="e">
        <f t="shared" si="18"/>
        <v>#DIV/0!</v>
      </c>
      <c r="BC15" s="477">
        <f t="shared" si="19"/>
        <v>1.1720318960425282</v>
      </c>
      <c r="BD15" s="487"/>
      <c r="BE15" s="487"/>
      <c r="BF15" s="487"/>
      <c r="BG15" s="487"/>
      <c r="BH15" s="488">
        <f>Шебалино!F27</f>
        <v>112.49820680543188</v>
      </c>
      <c r="BI15" s="479">
        <f t="shared" si="20"/>
        <v>3</v>
      </c>
      <c r="BJ15" s="477">
        <f>(BH15/$BH$16)</f>
        <v>0.9206072570002608</v>
      </c>
      <c r="BK15" s="478">
        <f>Шебалино!E29/1000</f>
        <v>192.15600000000001</v>
      </c>
      <c r="BL15" s="478">
        <f>Шебалино!F29/1000</f>
        <v>258.94319999999999</v>
      </c>
      <c r="BM15" s="483" t="e">
        <f t="shared" si="22"/>
        <v>#REF!</v>
      </c>
      <c r="BN15" s="478">
        <f>Шебалино!E30</f>
        <v>121.3</v>
      </c>
      <c r="BO15" s="151">
        <f>Шебалино!F30</f>
        <v>104.3</v>
      </c>
      <c r="BP15" s="479">
        <f t="shared" si="23"/>
        <v>5</v>
      </c>
      <c r="BQ15" s="477" t="e">
        <f t="shared" si="24"/>
        <v>#DIV/0!</v>
      </c>
      <c r="BR15" s="478">
        <f>Шебалино!E31</f>
        <v>16.063868918241099</v>
      </c>
      <c r="BS15" s="151">
        <f>Шебалино!F31</f>
        <v>21.499767519096647</v>
      </c>
      <c r="BT15" s="479">
        <f t="shared" si="25"/>
        <v>7</v>
      </c>
      <c r="BU15" s="477">
        <f t="shared" si="26"/>
        <v>0.54352078643878554</v>
      </c>
      <c r="BV15" s="478">
        <f>Шебалино!D32</f>
        <v>1806</v>
      </c>
      <c r="BW15" s="478">
        <f>Шебалино!E32</f>
        <v>2292</v>
      </c>
      <c r="BX15" s="478">
        <f>Шебалино!F32</f>
        <v>1992.5</v>
      </c>
      <c r="BY15" s="483">
        <f t="shared" si="27"/>
        <v>3</v>
      </c>
      <c r="BZ15" s="478">
        <f>Шебалино!E33</f>
        <v>100.7</v>
      </c>
      <c r="CA15" s="151">
        <f>Шебалино!F33</f>
        <v>95.6</v>
      </c>
      <c r="CB15" s="479">
        <f t="shared" si="28"/>
        <v>9</v>
      </c>
      <c r="CC15" s="477" t="e">
        <f t="shared" si="29"/>
        <v>#DIV/0!</v>
      </c>
      <c r="CD15" s="485">
        <f>Шебалино!E34</f>
        <v>191.60675472329041</v>
      </c>
      <c r="CE15" s="151">
        <f>Шебалино!F34</f>
        <v>165.4</v>
      </c>
      <c r="CF15" s="479">
        <f t="shared" si="30"/>
        <v>3</v>
      </c>
      <c r="CG15" s="477" t="e">
        <f t="shared" si="31"/>
        <v>#DIV/0!</v>
      </c>
      <c r="CH15" s="478"/>
      <c r="CI15" s="478"/>
      <c r="CJ15" s="478"/>
      <c r="CK15" s="478"/>
      <c r="CL15" s="478">
        <f>Шебалино!E35</f>
        <v>2</v>
      </c>
      <c r="CM15" s="151">
        <f>Шебалино!F35</f>
        <v>1.7</v>
      </c>
      <c r="CN15" s="479">
        <f t="shared" si="32"/>
        <v>4</v>
      </c>
      <c r="CO15" s="477">
        <f>$CM$16/CM15</f>
        <v>0</v>
      </c>
      <c r="CP15" s="151">
        <f>Шебалино!F36</f>
        <v>106.38297872340425</v>
      </c>
      <c r="CQ15" s="151"/>
      <c r="CR15" s="479">
        <f t="shared" si="34"/>
        <v>1</v>
      </c>
      <c r="CS15" s="477" t="e">
        <f t="shared" si="35"/>
        <v>#DIV/0!</v>
      </c>
      <c r="CT15" s="151">
        <f>Шебалино!F38</f>
        <v>80</v>
      </c>
      <c r="CU15" s="479">
        <f t="shared" si="36"/>
        <v>5</v>
      </c>
      <c r="CV15" s="477" t="e">
        <f t="shared" si="37"/>
        <v>#DIV/0!</v>
      </c>
      <c r="CW15" s="151">
        <f>Шебалино!F41</f>
        <v>32.909999999999997</v>
      </c>
      <c r="CX15" s="479">
        <f t="shared" si="42"/>
        <v>6</v>
      </c>
      <c r="CY15" s="477" t="e">
        <f t="shared" si="43"/>
        <v>#DIV/0!</v>
      </c>
      <c r="CZ15" s="151">
        <f>Шебалино!F44</f>
        <v>67.61904761904762</v>
      </c>
      <c r="DA15" s="479">
        <f t="shared" si="38"/>
        <v>4</v>
      </c>
      <c r="DB15" s="477" t="e">
        <f t="shared" si="39"/>
        <v>#DIV/0!</v>
      </c>
      <c r="DC15" s="151">
        <f>Шебалино!F47</f>
        <v>17.756047349459596</v>
      </c>
      <c r="DD15" s="479">
        <f t="shared" si="40"/>
        <v>11</v>
      </c>
      <c r="DE15" s="481">
        <f>$DC$16/DC15</f>
        <v>0</v>
      </c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91"/>
      <c r="JY15" s="91"/>
      <c r="JZ15" s="91"/>
      <c r="KA15" s="91"/>
      <c r="KB15" s="91"/>
      <c r="KC15" s="91"/>
      <c r="KD15" s="91"/>
      <c r="KE15" s="91"/>
      <c r="KF15" s="91"/>
      <c r="KG15" s="91"/>
      <c r="KH15" s="91"/>
      <c r="KI15" s="91"/>
      <c r="KJ15" s="91"/>
      <c r="KK15" s="91"/>
      <c r="KL15" s="91"/>
      <c r="KM15" s="91"/>
      <c r="KN15" s="91"/>
      <c r="KO15" s="91"/>
      <c r="KP15" s="91"/>
      <c r="KQ15" s="91"/>
      <c r="KR15" s="91"/>
      <c r="KS15" s="91"/>
      <c r="KT15" s="91"/>
      <c r="KU15" s="91"/>
      <c r="KV15" s="91"/>
      <c r="KW15" s="91"/>
      <c r="KX15" s="91"/>
      <c r="KY15" s="91"/>
      <c r="KZ15" s="91"/>
      <c r="LA15" s="91"/>
      <c r="LB15" s="91"/>
      <c r="LC15" s="91"/>
      <c r="LD15" s="91"/>
      <c r="LE15" s="91"/>
      <c r="LF15" s="91"/>
      <c r="LG15" s="91"/>
      <c r="LH15" s="91"/>
      <c r="LI15" s="91"/>
      <c r="LJ15" s="91"/>
      <c r="LK15" s="91"/>
      <c r="LL15" s="91"/>
      <c r="LM15" s="91"/>
      <c r="LN15" s="91"/>
      <c r="LO15" s="91"/>
      <c r="LP15" s="91"/>
      <c r="LQ15" s="91"/>
      <c r="LR15" s="91"/>
      <c r="LS15" s="91"/>
      <c r="LT15" s="91"/>
      <c r="LU15" s="91"/>
      <c r="LV15" s="91"/>
      <c r="LW15" s="91"/>
      <c r="LX15" s="91"/>
      <c r="LY15" s="91"/>
      <c r="LZ15" s="91"/>
      <c r="MA15" s="91"/>
      <c r="MB15" s="91"/>
      <c r="MC15" s="91"/>
      <c r="MD15" s="91"/>
      <c r="ME15" s="91"/>
      <c r="MF15" s="91"/>
      <c r="MG15" s="91"/>
      <c r="MH15" s="91"/>
      <c r="MI15" s="91"/>
      <c r="MJ15" s="91"/>
      <c r="MK15" s="91"/>
      <c r="ML15" s="91"/>
      <c r="MM15" s="91"/>
      <c r="MN15" s="91"/>
      <c r="MO15" s="91"/>
      <c r="MP15" s="91"/>
      <c r="MQ15" s="91"/>
      <c r="MR15" s="91"/>
      <c r="MS15" s="91"/>
      <c r="MT15" s="91"/>
      <c r="MU15" s="91"/>
      <c r="MV15" s="91"/>
      <c r="MW15" s="91"/>
      <c r="MX15" s="91"/>
      <c r="MY15" s="91"/>
      <c r="MZ15" s="91"/>
      <c r="NA15" s="91"/>
      <c r="NB15" s="91"/>
      <c r="NC15" s="91"/>
      <c r="ND15" s="91"/>
      <c r="NE15" s="91"/>
      <c r="NF15" s="91"/>
      <c r="NG15" s="91"/>
      <c r="NH15" s="91"/>
      <c r="NI15" s="91"/>
      <c r="NJ15" s="91"/>
      <c r="NK15" s="91"/>
      <c r="NL15" s="91"/>
      <c r="NM15" s="91"/>
      <c r="NN15" s="91"/>
      <c r="NO15" s="91"/>
      <c r="NP15" s="91"/>
      <c r="NQ15" s="91"/>
      <c r="NR15" s="91"/>
      <c r="NS15" s="91"/>
      <c r="NT15" s="91"/>
      <c r="NU15" s="91"/>
      <c r="NV15" s="91"/>
      <c r="NW15" s="91"/>
      <c r="NX15" s="91"/>
      <c r="NY15" s="91"/>
      <c r="NZ15" s="91"/>
      <c r="OA15" s="91"/>
      <c r="OB15" s="91"/>
      <c r="OC15" s="91"/>
      <c r="OD15" s="91"/>
      <c r="OE15" s="91"/>
      <c r="OF15" s="91"/>
      <c r="OG15" s="91"/>
      <c r="OH15" s="91"/>
      <c r="OI15" s="91"/>
      <c r="OJ15" s="91"/>
      <c r="OK15" s="91"/>
      <c r="OL15" s="91"/>
      <c r="OM15" s="91"/>
      <c r="ON15" s="91"/>
      <c r="OO15" s="91"/>
      <c r="OP15" s="91"/>
      <c r="OQ15" s="91"/>
      <c r="OR15" s="91"/>
      <c r="OS15" s="91"/>
      <c r="OT15" s="91"/>
      <c r="OU15" s="91"/>
      <c r="OV15" s="91"/>
      <c r="OW15" s="91"/>
      <c r="OX15" s="91"/>
      <c r="OY15" s="91"/>
      <c r="OZ15" s="91"/>
      <c r="PA15" s="91"/>
      <c r="PB15" s="91"/>
      <c r="PC15" s="91"/>
      <c r="PD15" s="91"/>
      <c r="PE15" s="91"/>
      <c r="PF15" s="91"/>
      <c r="PG15" s="91"/>
      <c r="PH15" s="91"/>
      <c r="PI15" s="91"/>
      <c r="PJ15" s="91"/>
      <c r="PK15" s="91"/>
      <c r="PL15" s="91"/>
      <c r="PM15" s="91"/>
      <c r="PN15" s="91"/>
      <c r="PO15" s="91"/>
      <c r="PP15" s="91"/>
      <c r="PQ15" s="91"/>
      <c r="PR15" s="91"/>
      <c r="PS15" s="91"/>
      <c r="PT15" s="91"/>
      <c r="PU15" s="91"/>
      <c r="PV15" s="91"/>
      <c r="PW15" s="91"/>
      <c r="PX15" s="91"/>
      <c r="PY15" s="91"/>
      <c r="PZ15" s="91"/>
      <c r="QA15" s="91"/>
      <c r="QB15" s="91"/>
      <c r="QC15" s="91"/>
      <c r="QD15" s="91"/>
      <c r="QE15" s="91"/>
      <c r="QF15" s="91"/>
      <c r="QG15" s="91"/>
      <c r="QH15" s="91"/>
      <c r="QI15" s="91"/>
      <c r="QJ15" s="91"/>
      <c r="QK15" s="91"/>
      <c r="QL15" s="91"/>
      <c r="QM15" s="91"/>
      <c r="QN15" s="91"/>
      <c r="QO15" s="91"/>
      <c r="QP15" s="91"/>
      <c r="QQ15" s="91"/>
      <c r="QR15" s="91"/>
      <c r="QS15" s="91"/>
      <c r="QT15" s="91"/>
      <c r="QU15" s="91"/>
      <c r="QV15" s="91"/>
      <c r="QW15" s="91"/>
      <c r="QX15" s="91"/>
      <c r="QY15" s="91"/>
      <c r="QZ15" s="91"/>
      <c r="RA15" s="91"/>
      <c r="RB15" s="91"/>
      <c r="RC15" s="91"/>
      <c r="RD15" s="91"/>
      <c r="RE15" s="91"/>
      <c r="RF15" s="91"/>
      <c r="RG15" s="91"/>
      <c r="RH15" s="91"/>
      <c r="RI15" s="91"/>
      <c r="RJ15" s="91"/>
      <c r="RK15" s="91"/>
      <c r="RL15" s="91"/>
      <c r="RM15" s="91"/>
      <c r="RN15" s="91"/>
      <c r="RO15" s="91"/>
      <c r="RP15" s="91"/>
      <c r="RQ15" s="91"/>
      <c r="RR15" s="91"/>
      <c r="RS15" s="91"/>
      <c r="RT15" s="91"/>
      <c r="RU15" s="91"/>
      <c r="RV15" s="91"/>
      <c r="RW15" s="91"/>
      <c r="RX15" s="91"/>
      <c r="RY15" s="91"/>
      <c r="RZ15" s="91"/>
      <c r="SA15" s="91"/>
      <c r="SB15" s="91"/>
      <c r="SC15" s="91"/>
      <c r="SD15" s="91"/>
      <c r="SE15" s="91"/>
      <c r="SF15" s="91"/>
      <c r="SG15" s="91"/>
      <c r="SH15" s="91"/>
      <c r="SI15" s="91"/>
      <c r="SJ15" s="91"/>
      <c r="SK15" s="91"/>
      <c r="SL15" s="91"/>
      <c r="SM15" s="91"/>
      <c r="SN15" s="91"/>
      <c r="SO15" s="91"/>
      <c r="SP15" s="91"/>
      <c r="SQ15" s="91"/>
      <c r="SR15" s="91"/>
      <c r="SS15" s="91"/>
      <c r="ST15" s="91"/>
      <c r="SU15" s="91"/>
      <c r="SV15" s="91"/>
      <c r="SW15" s="91"/>
      <c r="SX15" s="91"/>
      <c r="SY15" s="91"/>
      <c r="SZ15" s="91"/>
      <c r="TA15" s="91"/>
      <c r="TB15" s="91"/>
      <c r="TC15" s="91"/>
      <c r="TD15" s="91"/>
      <c r="TE15" s="91"/>
      <c r="TF15" s="91"/>
      <c r="TG15" s="91"/>
      <c r="TH15" s="91"/>
      <c r="TI15" s="91"/>
      <c r="TJ15" s="91"/>
      <c r="TK15" s="91"/>
      <c r="TL15" s="91"/>
      <c r="TM15" s="91"/>
      <c r="TN15" s="91"/>
      <c r="TO15" s="91"/>
      <c r="TP15" s="91"/>
      <c r="TQ15" s="91"/>
      <c r="TR15" s="91"/>
      <c r="TS15" s="91"/>
      <c r="TT15" s="91"/>
      <c r="TU15" s="91"/>
      <c r="TV15" s="91"/>
      <c r="TW15" s="91"/>
      <c r="TX15" s="91"/>
      <c r="TY15" s="91"/>
      <c r="TZ15" s="91"/>
      <c r="UA15" s="91"/>
      <c r="UB15" s="91"/>
      <c r="UC15" s="91"/>
      <c r="UD15" s="91"/>
      <c r="UE15" s="91"/>
      <c r="UF15" s="91"/>
      <c r="UG15" s="91"/>
      <c r="UH15" s="91"/>
      <c r="UI15" s="91"/>
      <c r="UJ15" s="91"/>
      <c r="UK15" s="91"/>
      <c r="UL15" s="91"/>
      <c r="UM15" s="91"/>
      <c r="UN15" s="91"/>
      <c r="UO15" s="91"/>
      <c r="UP15" s="91"/>
      <c r="UQ15" s="91"/>
      <c r="UR15" s="91"/>
      <c r="US15" s="91"/>
      <c r="UT15" s="91"/>
      <c r="UU15" s="91"/>
      <c r="UV15" s="91"/>
      <c r="UW15" s="91"/>
      <c r="UX15" s="91"/>
      <c r="UY15" s="91"/>
      <c r="UZ15" s="91"/>
      <c r="VA15" s="91"/>
      <c r="VB15" s="91"/>
      <c r="VC15" s="91"/>
      <c r="VD15" s="91"/>
      <c r="VE15" s="91"/>
      <c r="VF15" s="91"/>
      <c r="VG15" s="91"/>
      <c r="VH15" s="91"/>
      <c r="VI15" s="91"/>
      <c r="VJ15" s="91"/>
      <c r="VK15" s="91"/>
      <c r="VL15" s="91"/>
      <c r="VM15" s="91"/>
      <c r="VN15" s="91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1"/>
      <c r="WD15" s="91"/>
      <c r="WE15" s="91"/>
      <c r="WF15" s="91"/>
      <c r="WG15" s="91"/>
      <c r="WH15" s="91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</row>
    <row r="16" spans="1:715" s="91" customFormat="1" ht="25.9" customHeight="1">
      <c r="A16" s="489" t="s">
        <v>70</v>
      </c>
      <c r="B16" s="102">
        <f>SUM(B5:B15)</f>
        <v>210789</v>
      </c>
      <c r="C16" s="102">
        <f>SUM(C5:C15)</f>
        <v>210767</v>
      </c>
      <c r="D16" s="490"/>
      <c r="E16" s="490"/>
      <c r="F16" s="490">
        <f>SUM(F5:F15)</f>
        <v>27220</v>
      </c>
      <c r="G16" s="490">
        <f>SUM(G5:G15)</f>
        <v>32203</v>
      </c>
      <c r="H16" s="490">
        <f>F16/B16*1000</f>
        <v>129.13387320970259</v>
      </c>
      <c r="I16" s="491">
        <f>G16/C16*1000</f>
        <v>152.78957332030157</v>
      </c>
      <c r="J16" s="491" t="s">
        <v>418</v>
      </c>
      <c r="K16" s="492" t="s">
        <v>418</v>
      </c>
      <c r="L16" s="492">
        <f>SUM(L5:L15)</f>
        <v>4968175</v>
      </c>
      <c r="M16" s="492"/>
      <c r="N16" s="492"/>
      <c r="O16" s="492"/>
      <c r="P16" s="493"/>
      <c r="Q16" s="493"/>
      <c r="R16" s="493" t="s">
        <v>418</v>
      </c>
      <c r="S16" s="493" t="s">
        <v>418</v>
      </c>
      <c r="T16" s="493"/>
      <c r="U16" s="493"/>
      <c r="V16" s="493" t="s">
        <v>418</v>
      </c>
      <c r="W16" s="492" t="s">
        <v>418</v>
      </c>
      <c r="X16" s="493"/>
      <c r="Y16" s="493"/>
      <c r="Z16" s="494"/>
      <c r="AA16" s="495"/>
      <c r="AB16" s="496"/>
      <c r="AC16" s="492" t="s">
        <v>419</v>
      </c>
      <c r="AD16" s="497" t="s">
        <v>419</v>
      </c>
      <c r="AE16" s="493"/>
      <c r="AF16" s="493"/>
      <c r="AG16" s="493"/>
      <c r="AH16" s="478" t="e">
        <f t="shared" si="12"/>
        <v>#DIV/0!</v>
      </c>
      <c r="AI16" s="493"/>
      <c r="AJ16" s="493"/>
      <c r="AK16" s="493"/>
      <c r="AL16" s="493" t="s">
        <v>418</v>
      </c>
      <c r="AM16" s="496" t="s">
        <v>418</v>
      </c>
      <c r="AN16" s="496">
        <v>13786</v>
      </c>
      <c r="AO16" s="496">
        <v>12483</v>
      </c>
      <c r="AP16" s="496">
        <v>14723</v>
      </c>
      <c r="AQ16" s="496">
        <v>12483</v>
      </c>
      <c r="AR16" s="496">
        <v>93.65</v>
      </c>
      <c r="AS16" s="493">
        <v>100</v>
      </c>
      <c r="AT16" s="493" t="s">
        <v>418</v>
      </c>
      <c r="AU16" s="498" t="s">
        <v>418</v>
      </c>
      <c r="AV16" s="498">
        <v>28780</v>
      </c>
      <c r="AW16" s="498">
        <v>34607</v>
      </c>
      <c r="AX16" s="498">
        <v>51047</v>
      </c>
      <c r="AY16" s="493">
        <v>51101</v>
      </c>
      <c r="AZ16" s="496">
        <v>56.38</v>
      </c>
      <c r="BA16" s="493">
        <v>67.72</v>
      </c>
      <c r="BB16" s="493" t="s">
        <v>418</v>
      </c>
      <c r="BC16" s="498" t="s">
        <v>418</v>
      </c>
      <c r="BD16" s="498"/>
      <c r="BE16" s="498"/>
      <c r="BF16" s="498"/>
      <c r="BG16" s="498"/>
      <c r="BH16" s="499">
        <v>122.2</v>
      </c>
      <c r="BI16" s="499"/>
      <c r="BJ16" s="500"/>
      <c r="BK16" s="500">
        <v>4514.3</v>
      </c>
      <c r="BL16" s="500">
        <v>8337.2000000000007</v>
      </c>
      <c r="BM16" s="500"/>
      <c r="BN16" s="500"/>
      <c r="BO16" s="493"/>
      <c r="BP16" s="493" t="s">
        <v>418</v>
      </c>
      <c r="BQ16" s="493" t="s">
        <v>418</v>
      </c>
      <c r="BR16" s="493">
        <f>BK16/B16*1000</f>
        <v>21.416202932790611</v>
      </c>
      <c r="BS16" s="493">
        <f>BL16/C16*1000</f>
        <v>39.5564770576039</v>
      </c>
      <c r="BT16" s="493" t="s">
        <v>418</v>
      </c>
      <c r="BU16" s="493" t="s">
        <v>418</v>
      </c>
      <c r="BV16" s="496"/>
      <c r="BW16" s="496"/>
      <c r="BX16" s="496"/>
      <c r="BY16" s="496"/>
      <c r="BZ16" s="493"/>
      <c r="CA16" s="493"/>
      <c r="CB16" s="493" t="s">
        <v>418</v>
      </c>
      <c r="CC16" s="493" t="s">
        <v>418</v>
      </c>
      <c r="CD16" s="493"/>
      <c r="CE16" s="493"/>
      <c r="CF16" s="496" t="s">
        <v>418</v>
      </c>
      <c r="CG16" s="493" t="s">
        <v>418</v>
      </c>
      <c r="CH16" s="493">
        <v>0</v>
      </c>
      <c r="CI16" s="493">
        <v>0</v>
      </c>
      <c r="CJ16" s="493">
        <v>0</v>
      </c>
      <c r="CK16" s="493">
        <v>0</v>
      </c>
      <c r="CL16" s="493"/>
      <c r="CM16" s="493"/>
      <c r="CN16" s="493" t="s">
        <v>418</v>
      </c>
      <c r="CO16" s="493" t="s">
        <v>418</v>
      </c>
      <c r="CP16" s="499">
        <v>0</v>
      </c>
      <c r="CQ16" s="499">
        <v>0</v>
      </c>
      <c r="CR16" s="499" t="s">
        <v>418</v>
      </c>
      <c r="CS16" s="500" t="s">
        <v>418</v>
      </c>
      <c r="CT16" s="499">
        <v>0</v>
      </c>
      <c r="CU16" s="499" t="s">
        <v>418</v>
      </c>
      <c r="CV16" s="499" t="s">
        <v>418</v>
      </c>
      <c r="CW16" s="499">
        <v>0</v>
      </c>
      <c r="CX16" s="499" t="s">
        <v>418</v>
      </c>
      <c r="CY16" s="501" t="s">
        <v>418</v>
      </c>
      <c r="CZ16" s="502">
        <v>0</v>
      </c>
      <c r="DA16" s="502" t="s">
        <v>418</v>
      </c>
      <c r="DB16" s="502" t="s">
        <v>418</v>
      </c>
      <c r="DC16" s="499">
        <v>0</v>
      </c>
      <c r="DD16" s="499" t="s">
        <v>418</v>
      </c>
      <c r="DE16" s="503" t="s">
        <v>418</v>
      </c>
      <c r="DF16" s="504"/>
      <c r="DG16" s="504"/>
      <c r="DH16" s="504"/>
      <c r="DI16" s="504"/>
      <c r="DJ16" s="504"/>
      <c r="DK16" s="504"/>
      <c r="DL16" s="504"/>
      <c r="DM16" s="504"/>
      <c r="DN16" s="504"/>
      <c r="DO16" s="504"/>
      <c r="DP16" s="504"/>
      <c r="DQ16" s="504"/>
      <c r="DR16" s="504"/>
      <c r="DS16" s="504"/>
      <c r="DT16" s="504"/>
      <c r="DU16" s="504"/>
      <c r="DV16" s="504"/>
      <c r="DW16" s="504"/>
      <c r="DX16" s="504"/>
      <c r="DY16" s="504"/>
      <c r="DZ16" s="504"/>
    </row>
    <row r="17" spans="1:715">
      <c r="A17" s="1"/>
      <c r="B17" s="1"/>
      <c r="C17" s="1"/>
      <c r="D17" s="1"/>
      <c r="E17" s="1"/>
      <c r="I17" s="1"/>
      <c r="K17" s="1"/>
      <c r="T17" s="505"/>
      <c r="U17" s="505"/>
      <c r="V17" s="506"/>
      <c r="AE17" s="506"/>
      <c r="AF17" s="506"/>
      <c r="AG17" s="506"/>
      <c r="AH17" s="506"/>
      <c r="AI17" s="506" t="s">
        <v>420</v>
      </c>
      <c r="AK17" s="507"/>
      <c r="AL17" s="507"/>
      <c r="AM17" s="1"/>
      <c r="AN17" s="506">
        <f>SUM(AN5:AN15)</f>
        <v>13632</v>
      </c>
      <c r="AO17" s="506">
        <f>SUM(AO5:AO15)</f>
        <v>12748</v>
      </c>
      <c r="AP17" s="506">
        <f t="shared" ref="AP17:AQ17" si="44">SUM(AP5:AP15)</f>
        <v>13632</v>
      </c>
      <c r="AQ17" s="506">
        <f t="shared" si="44"/>
        <v>12023</v>
      </c>
      <c r="AR17" s="506">
        <f>AN17/AP17*100</f>
        <v>100</v>
      </c>
      <c r="AS17" s="506">
        <f>AO17/AQ17*100</f>
        <v>106.03010895783083</v>
      </c>
      <c r="AU17" s="1"/>
      <c r="AV17" s="506"/>
      <c r="AW17" s="506"/>
      <c r="AX17" s="506"/>
      <c r="AY17" s="506"/>
      <c r="AZ17" s="506"/>
      <c r="BA17" s="506"/>
      <c r="BC17" s="1"/>
      <c r="BK17" s="508"/>
      <c r="BL17" s="508"/>
      <c r="BM17" s="508"/>
      <c r="BS17" s="1"/>
      <c r="BU17" s="1"/>
      <c r="BV17" s="506"/>
      <c r="BW17" s="506"/>
      <c r="BX17" s="506"/>
      <c r="BY17" s="506"/>
      <c r="CA17" s="1"/>
      <c r="CC17" s="1"/>
      <c r="CP17" s="1"/>
      <c r="CS17" s="1"/>
      <c r="CT17" s="1"/>
      <c r="CV17" s="1"/>
      <c r="CW17" s="1"/>
      <c r="CY17" s="1"/>
      <c r="CZ17" s="1"/>
      <c r="DB17" s="1"/>
      <c r="DC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</row>
    <row r="18" spans="1:715" ht="27">
      <c r="AD18" s="509"/>
      <c r="AE18" s="509"/>
      <c r="AF18" s="509"/>
      <c r="AG18" s="509"/>
      <c r="AH18" s="509"/>
      <c r="AI18" s="509"/>
      <c r="AJ18" s="509"/>
      <c r="AM18" s="1"/>
      <c r="AS18" s="1"/>
      <c r="AU18" s="1"/>
      <c r="AV18" s="1" t="s">
        <v>421</v>
      </c>
      <c r="AY18" s="506"/>
      <c r="BA18" s="1"/>
      <c r="BC18" s="1"/>
      <c r="BS18" s="1"/>
      <c r="BU18" s="1"/>
      <c r="CA18" s="1"/>
      <c r="CC18" s="1"/>
      <c r="CO18" s="510"/>
      <c r="CP18" s="1"/>
      <c r="CS18" s="1"/>
      <c r="CT18" s="1"/>
      <c r="CV18" s="1"/>
      <c r="CW18" s="1"/>
      <c r="CY18" s="1"/>
      <c r="CZ18" s="1"/>
      <c r="DB18" s="1"/>
      <c r="DC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</row>
    <row r="19" spans="1:715">
      <c r="AD19" s="109"/>
      <c r="AE19" s="109"/>
      <c r="AF19" s="109"/>
      <c r="AG19" s="109"/>
      <c r="AH19" s="109"/>
      <c r="AI19" s="109"/>
      <c r="AJ19" s="109"/>
      <c r="AM19" s="1"/>
      <c r="AS19" s="1"/>
      <c r="AU19" s="1"/>
      <c r="BA19" s="1"/>
      <c r="BC19" s="1"/>
      <c r="BS19" s="1"/>
      <c r="BU19" s="1"/>
      <c r="CA19" s="1"/>
      <c r="CC19" s="1"/>
      <c r="CP19" s="1"/>
      <c r="CS19" s="1"/>
      <c r="CT19" s="1"/>
      <c r="CV19" s="1"/>
      <c r="CW19" s="1"/>
      <c r="CY19" s="1"/>
      <c r="CZ19" s="1"/>
      <c r="DB19" s="1"/>
      <c r="DC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</row>
    <row r="20" spans="1:715" ht="15.75">
      <c r="AD20" s="511"/>
      <c r="AE20" s="511"/>
      <c r="AF20" s="511"/>
      <c r="AG20" s="511"/>
      <c r="AH20" s="511"/>
      <c r="AI20" s="511"/>
      <c r="AJ20" s="511"/>
      <c r="AM20" s="1"/>
      <c r="AS20" s="1"/>
      <c r="AU20" s="1"/>
      <c r="BA20" s="1"/>
      <c r="BC20" s="1"/>
      <c r="BS20" s="1"/>
      <c r="BU20" s="1"/>
      <c r="CA20" s="1"/>
      <c r="CC20" s="1"/>
      <c r="CP20" s="1"/>
      <c r="CS20" s="1"/>
      <c r="CT20" s="1"/>
      <c r="CV20" s="1"/>
      <c r="CW20" s="1"/>
      <c r="CY20" s="1"/>
      <c r="CZ20" s="1"/>
      <c r="DB20" s="1"/>
      <c r="DC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</row>
    <row r="21" spans="1:715">
      <c r="AD21" s="109"/>
      <c r="AE21" s="109"/>
      <c r="AF21" s="109"/>
      <c r="AG21" s="109"/>
      <c r="AH21" s="109"/>
      <c r="AI21" s="109"/>
      <c r="AJ21" s="109"/>
      <c r="AM21" s="1"/>
      <c r="AS21" s="1"/>
      <c r="AU21" s="1"/>
      <c r="BA21" s="1"/>
      <c r="BC21" s="1"/>
      <c r="BS21" s="1"/>
      <c r="BU21" s="1"/>
      <c r="CA21" s="1"/>
      <c r="CC21" s="1"/>
      <c r="CP21" s="1"/>
      <c r="CS21" s="1"/>
      <c r="CT21" s="1"/>
      <c r="CV21" s="1"/>
      <c r="CW21" s="1"/>
      <c r="CY21" s="1"/>
      <c r="CZ21" s="1"/>
      <c r="DB21" s="1"/>
      <c r="DC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</row>
    <row r="22" spans="1:715">
      <c r="AM22" s="1"/>
      <c r="AS22" s="1"/>
      <c r="AU22" s="1"/>
      <c r="BA22" s="1"/>
      <c r="BC22" s="1"/>
      <c r="BS22" s="1"/>
      <c r="BU22" s="1"/>
      <c r="CA22" s="1"/>
      <c r="CC22" s="1"/>
      <c r="CP22" s="1"/>
      <c r="CS22" s="1"/>
      <c r="CT22" s="1"/>
      <c r="CV22" s="1"/>
      <c r="CW22" s="1"/>
      <c r="CY22" s="1"/>
      <c r="CZ22" s="1"/>
      <c r="DB22" s="1"/>
      <c r="DC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</row>
    <row r="23" spans="1:715">
      <c r="AM23" s="1"/>
      <c r="AS23" s="1"/>
      <c r="AU23" s="1"/>
      <c r="BA23" s="1"/>
      <c r="BC23" s="1"/>
      <c r="BS23" s="1"/>
      <c r="BU23" s="1"/>
      <c r="CA23" s="1"/>
      <c r="CC23" s="1"/>
      <c r="CP23" s="1"/>
      <c r="CS23" s="1"/>
      <c r="CT23" s="1"/>
      <c r="CV23" s="1"/>
      <c r="CW23" s="1"/>
      <c r="CY23" s="1"/>
      <c r="CZ23" s="1"/>
      <c r="DB23" s="1"/>
      <c r="DC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</row>
    <row r="24" spans="1:715">
      <c r="AM24" s="1"/>
      <c r="AS24" s="1"/>
      <c r="AU24" s="1"/>
      <c r="BA24" s="1"/>
      <c r="BC24" s="1"/>
      <c r="BS24" s="1"/>
      <c r="BU24" s="1"/>
      <c r="CA24" s="1"/>
      <c r="CC24" s="1"/>
      <c r="CP24" s="1"/>
      <c r="CS24" s="1"/>
      <c r="CT24" s="1"/>
      <c r="CV24" s="1"/>
      <c r="CW24" s="1"/>
      <c r="CY24" s="1"/>
      <c r="CZ24" s="1"/>
      <c r="DB24" s="1"/>
      <c r="DC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</row>
    <row r="25" spans="1:715">
      <c r="AM25" s="1"/>
      <c r="AS25" s="1"/>
      <c r="AU25" s="1"/>
      <c r="BA25" s="1"/>
      <c r="BC25" s="1"/>
      <c r="BS25" s="1"/>
      <c r="BU25" s="1"/>
      <c r="CA25" s="1"/>
      <c r="CC25" s="1"/>
      <c r="CP25" s="1"/>
      <c r="CS25" s="1"/>
      <c r="CT25" s="1"/>
      <c r="CV25" s="1"/>
      <c r="CW25" s="1"/>
      <c r="CY25" s="1"/>
      <c r="CZ25" s="1"/>
      <c r="DB25" s="1"/>
      <c r="DC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</row>
    <row r="26" spans="1:715">
      <c r="AM26" s="1"/>
      <c r="AS26" s="1"/>
      <c r="AU26" s="1"/>
      <c r="BA26" s="1"/>
      <c r="BC26" s="1"/>
      <c r="BS26" s="1"/>
      <c r="BU26" s="1"/>
      <c r="CA26" s="1"/>
      <c r="CC26" s="1"/>
      <c r="CP26" s="1"/>
      <c r="CS26" s="1"/>
      <c r="CT26" s="1"/>
      <c r="CV26" s="1"/>
      <c r="CW26" s="1"/>
      <c r="CY26" s="1"/>
      <c r="CZ26" s="1"/>
      <c r="DB26" s="1"/>
      <c r="DC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</row>
    <row r="27" spans="1:715">
      <c r="AM27" s="1"/>
      <c r="AS27" s="1"/>
      <c r="AU27" s="1"/>
      <c r="BA27" s="1"/>
      <c r="BC27" s="1"/>
      <c r="BS27" s="1"/>
      <c r="BU27" s="1"/>
      <c r="CA27" s="1"/>
      <c r="CC27" s="1"/>
      <c r="CP27" s="1"/>
      <c r="CS27" s="1"/>
      <c r="CT27" s="1"/>
      <c r="CV27" s="1"/>
      <c r="CW27" s="1"/>
      <c r="CY27" s="1"/>
      <c r="CZ27" s="1"/>
      <c r="DB27" s="1"/>
      <c r="DC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</row>
    <row r="28" spans="1:715">
      <c r="AM28" s="1"/>
      <c r="AS28" s="1"/>
      <c r="AU28" s="1"/>
      <c r="BA28" s="1"/>
      <c r="BC28" s="1"/>
      <c r="BS28" s="1"/>
      <c r="BU28" s="1"/>
      <c r="CA28" s="1"/>
      <c r="CC28" s="1"/>
      <c r="CP28" s="1"/>
      <c r="CS28" s="1"/>
      <c r="CT28" s="1"/>
      <c r="CV28" s="1"/>
      <c r="CW28" s="1"/>
      <c r="CY28" s="1"/>
      <c r="CZ28" s="1"/>
      <c r="DB28" s="1"/>
      <c r="DC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</row>
    <row r="29" spans="1:715">
      <c r="AM29" s="1"/>
      <c r="AS29" s="1"/>
      <c r="AU29" s="1"/>
      <c r="BA29" s="1"/>
      <c r="BC29" s="1"/>
      <c r="BS29" s="1"/>
      <c r="BU29" s="1"/>
      <c r="CA29" s="1"/>
      <c r="CC29" s="1"/>
      <c r="CP29" s="1"/>
      <c r="CS29" s="1"/>
      <c r="CT29" s="1"/>
      <c r="CV29" s="1"/>
      <c r="CW29" s="1"/>
      <c r="CY29" s="1"/>
      <c r="CZ29" s="1"/>
      <c r="DB29" s="1"/>
      <c r="DC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</row>
    <row r="30" spans="1:715">
      <c r="AM30" s="1"/>
      <c r="AS30" s="1"/>
      <c r="AU30" s="1"/>
      <c r="BA30" s="1"/>
      <c r="BC30" s="1"/>
      <c r="BS30" s="1"/>
      <c r="BU30" s="1"/>
      <c r="CA30" s="1"/>
      <c r="CC30" s="1"/>
      <c r="CP30" s="1"/>
      <c r="CS30" s="1"/>
      <c r="CT30" s="1"/>
      <c r="CV30" s="1"/>
      <c r="CW30" s="1"/>
      <c r="CY30" s="1"/>
      <c r="CZ30" s="1"/>
      <c r="DB30" s="1"/>
      <c r="DC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</row>
    <row r="31" spans="1:715">
      <c r="AM31" s="1"/>
      <c r="AS31" s="1"/>
      <c r="AU31" s="1"/>
      <c r="BA31" s="1"/>
      <c r="BC31" s="1"/>
      <c r="BS31" s="1"/>
      <c r="BU31" s="1"/>
      <c r="CA31" s="1"/>
      <c r="CC31" s="1"/>
      <c r="CP31" s="1"/>
      <c r="CS31" s="1"/>
      <c r="CT31" s="1"/>
      <c r="CV31" s="1"/>
      <c r="CW31" s="1"/>
      <c r="CY31" s="1"/>
      <c r="CZ31" s="1"/>
      <c r="DB31" s="1"/>
      <c r="DC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</row>
    <row r="32" spans="1:715">
      <c r="AM32" s="1"/>
      <c r="AS32" s="1"/>
      <c r="AU32" s="1"/>
      <c r="BA32" s="1"/>
      <c r="BC32" s="1"/>
      <c r="BS32" s="1"/>
      <c r="BU32" s="1"/>
      <c r="CA32" s="1"/>
      <c r="CC32" s="1"/>
      <c r="CP32" s="1"/>
      <c r="CS32" s="1"/>
      <c r="CT32" s="1"/>
      <c r="CV32" s="1"/>
      <c r="CW32" s="1"/>
      <c r="CY32" s="1"/>
      <c r="CZ32" s="1"/>
      <c r="DB32" s="1"/>
      <c r="DC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</row>
  </sheetData>
  <mergeCells count="46">
    <mergeCell ref="CJ3:CK3"/>
    <mergeCell ref="CL3:CM3"/>
    <mergeCell ref="CN3:CN4"/>
    <mergeCell ref="CO3:CO4"/>
    <mergeCell ref="CP3:CQ3"/>
    <mergeCell ref="BR3:BU3"/>
    <mergeCell ref="BV3:BX3"/>
    <mergeCell ref="BZ3:CC3"/>
    <mergeCell ref="CD3:CG3"/>
    <mergeCell ref="CH3:CI3"/>
    <mergeCell ref="AZ3:BC3"/>
    <mergeCell ref="BD3:BF3"/>
    <mergeCell ref="BG3:BJ3"/>
    <mergeCell ref="BK3:BL3"/>
    <mergeCell ref="BN3:BQ3"/>
    <mergeCell ref="CT2:CV2"/>
    <mergeCell ref="CW2:CY2"/>
    <mergeCell ref="CZ2:DB2"/>
    <mergeCell ref="DC2:DE2"/>
    <mergeCell ref="F3:G3"/>
    <mergeCell ref="H3:K3"/>
    <mergeCell ref="L3:N3"/>
    <mergeCell ref="P3:S3"/>
    <mergeCell ref="T3:W3"/>
    <mergeCell ref="AE3:AG3"/>
    <mergeCell ref="AJ3:AL3"/>
    <mergeCell ref="AN3:AO3"/>
    <mergeCell ref="AP3:AQ3"/>
    <mergeCell ref="AR3:AU3"/>
    <mergeCell ref="AV3:AW3"/>
    <mergeCell ref="AX3:AY3"/>
    <mergeCell ref="BD2:BJ2"/>
    <mergeCell ref="BK2:BU2"/>
    <mergeCell ref="BV2:CG2"/>
    <mergeCell ref="CH2:CO2"/>
    <mergeCell ref="CP2:CS2"/>
    <mergeCell ref="X2:Z2"/>
    <mergeCell ref="AA2:AD2"/>
    <mergeCell ref="AE2:AM2"/>
    <mergeCell ref="AN2:AU2"/>
    <mergeCell ref="AV2:BC2"/>
    <mergeCell ref="A2:A4"/>
    <mergeCell ref="B2:B4"/>
    <mergeCell ref="C2:C4"/>
    <mergeCell ref="D2:K2"/>
    <mergeCell ref="L2:W2"/>
  </mergeCells>
  <pageMargins left="0.70866141732283472" right="0.70866141732283472" top="0.74803149606299213" bottom="0.74803149606299213" header="0.31496062992125984" footer="0.31496062992125984"/>
  <pageSetup paperSize="9" scale="55" firstPageNumber="2147483648" fitToWidth="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6"/>
    <pageSetUpPr fitToPage="1"/>
  </sheetPr>
  <dimension ref="A1:V978"/>
  <sheetViews>
    <sheetView topLeftCell="H34" zoomScale="60" workbookViewId="0">
      <selection activeCell="J24" sqref="J24:K25"/>
    </sheetView>
  </sheetViews>
  <sheetFormatPr defaultColWidth="14.42578125" defaultRowHeight="15.75"/>
  <cols>
    <col min="1" max="1" width="9.85546875" style="512" bestFit="1" customWidth="1"/>
    <col min="2" max="2" width="31.5703125" style="512" customWidth="1"/>
    <col min="3" max="3" width="22.42578125" style="512" bestFit="1" customWidth="1"/>
    <col min="4" max="4" width="16.42578125" style="512" customWidth="1"/>
    <col min="5" max="5" width="18.42578125" style="512" bestFit="1" customWidth="1"/>
    <col min="6" max="6" width="18.28515625" style="512" customWidth="1"/>
    <col min="7" max="7" width="16.5703125" style="512" bestFit="1" customWidth="1"/>
    <col min="8" max="8" width="15.140625" style="512" bestFit="1" customWidth="1"/>
    <col min="9" max="9" width="25.5703125" style="512" customWidth="1"/>
    <col min="10" max="10" width="19.85546875" style="512" customWidth="1"/>
    <col min="11" max="11" width="24.5703125" style="512" customWidth="1"/>
    <col min="12" max="12" width="21.85546875" style="512" customWidth="1"/>
    <col min="13" max="13" width="22.42578125" style="512" customWidth="1"/>
    <col min="14" max="14" width="21" style="512" customWidth="1"/>
    <col min="15" max="15" width="18.42578125" style="512" customWidth="1"/>
    <col min="16" max="16" width="23.85546875" style="512" customWidth="1"/>
    <col min="17" max="17" width="35.140625" style="512" customWidth="1"/>
    <col min="18" max="18" width="14.42578125" style="512" bestFit="1"/>
    <col min="19" max="16384" width="14.42578125" style="512"/>
  </cols>
  <sheetData>
    <row r="1" spans="1:22" ht="25.5" customHeight="1">
      <c r="A1" s="513"/>
      <c r="B1" s="1512" t="s">
        <v>422</v>
      </c>
      <c r="C1" s="1512"/>
      <c r="D1" s="514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</row>
    <row r="2" spans="1:22" ht="15.75" customHeight="1">
      <c r="A2" s="1513" t="s">
        <v>423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515"/>
      <c r="S2" s="515"/>
      <c r="T2" s="515"/>
      <c r="U2" s="515"/>
      <c r="V2" s="515"/>
    </row>
    <row r="3" spans="1:22" ht="15.6" customHeight="1">
      <c r="A3" s="1514" t="s">
        <v>183</v>
      </c>
      <c r="B3" s="1514" t="s">
        <v>216</v>
      </c>
      <c r="C3" s="1514" t="s">
        <v>424</v>
      </c>
      <c r="D3" s="1514" t="s">
        <v>425</v>
      </c>
      <c r="E3" s="1514" t="s">
        <v>426</v>
      </c>
      <c r="F3" s="1516"/>
      <c r="G3" s="1516"/>
      <c r="H3" s="1517"/>
      <c r="I3" s="1518" t="s">
        <v>299</v>
      </c>
      <c r="J3" s="1403"/>
      <c r="K3" s="1403"/>
      <c r="L3" s="1519"/>
      <c r="M3" s="1406" t="s">
        <v>300</v>
      </c>
      <c r="N3" s="1516"/>
      <c r="O3" s="1516"/>
      <c r="P3" s="1516"/>
      <c r="Q3" s="1517"/>
    </row>
    <row r="4" spans="1:22" ht="103.9" customHeight="1">
      <c r="A4" s="1515"/>
      <c r="B4" s="1515"/>
      <c r="C4" s="1515"/>
      <c r="D4" s="1515"/>
      <c r="E4" s="1515"/>
      <c r="F4" s="516" t="s">
        <v>427</v>
      </c>
      <c r="G4" s="517" t="s">
        <v>428</v>
      </c>
      <c r="H4" s="517" t="s">
        <v>429</v>
      </c>
      <c r="I4" s="518" t="s">
        <v>303</v>
      </c>
      <c r="J4" s="518" t="s">
        <v>304</v>
      </c>
      <c r="K4" s="518" t="s">
        <v>430</v>
      </c>
      <c r="L4" s="518" t="s">
        <v>306</v>
      </c>
      <c r="M4" s="360" t="s">
        <v>307</v>
      </c>
      <c r="N4" s="360" t="s">
        <v>308</v>
      </c>
      <c r="O4" s="360" t="s">
        <v>431</v>
      </c>
      <c r="P4" s="360" t="s">
        <v>432</v>
      </c>
      <c r="Q4" s="360" t="s">
        <v>311</v>
      </c>
    </row>
    <row r="5" spans="1:22" ht="34.5" customHeight="1">
      <c r="A5" s="519"/>
      <c r="B5" s="520"/>
      <c r="C5" s="520"/>
      <c r="D5" s="520"/>
      <c r="E5" s="520"/>
      <c r="F5" s="521"/>
      <c r="G5" s="522"/>
      <c r="H5" s="522"/>
      <c r="I5" s="523"/>
      <c r="J5" s="523"/>
      <c r="K5" s="523"/>
      <c r="L5" s="523"/>
      <c r="M5" s="522"/>
      <c r="N5" s="522"/>
      <c r="O5" s="522"/>
      <c r="P5" s="522"/>
      <c r="Q5" s="524"/>
    </row>
    <row r="6" spans="1:22" ht="26.25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521"/>
      <c r="N6" s="1521"/>
      <c r="O6" s="1521"/>
      <c r="P6" s="1521"/>
      <c r="Q6" s="1522"/>
    </row>
    <row r="7" spans="1:22" s="525" customFormat="1" ht="60.75" customHeight="1">
      <c r="A7" s="526"/>
      <c r="B7" s="526" t="s">
        <v>434</v>
      </c>
      <c r="C7" s="527" t="s">
        <v>435</v>
      </c>
      <c r="D7" s="528">
        <v>64531</v>
      </c>
      <c r="E7" s="528">
        <v>65160</v>
      </c>
      <c r="F7" s="528">
        <v>64733</v>
      </c>
      <c r="G7" s="529">
        <f t="shared" ref="G7:G9" si="0">F7/E7*100</f>
        <v>99.344689993861266</v>
      </c>
      <c r="H7" s="530">
        <f t="shared" ref="H7:H9" si="1">F7-E7</f>
        <v>-427</v>
      </c>
      <c r="I7" s="531" t="s">
        <v>436</v>
      </c>
      <c r="J7" s="532" t="s">
        <v>437</v>
      </c>
      <c r="K7" s="533" t="s">
        <v>438</v>
      </c>
      <c r="L7" s="533" t="s">
        <v>439</v>
      </c>
      <c r="M7" s="534" t="s">
        <v>328</v>
      </c>
      <c r="N7" s="535" t="s">
        <v>285</v>
      </c>
      <c r="O7" s="534" t="s">
        <v>180</v>
      </c>
      <c r="P7" s="536" t="s">
        <v>440</v>
      </c>
      <c r="Q7" s="534"/>
    </row>
    <row r="8" spans="1:22" s="525" customFormat="1" ht="60.75" customHeight="1">
      <c r="A8" s="1523">
        <v>1</v>
      </c>
      <c r="B8" s="1525" t="s">
        <v>441</v>
      </c>
      <c r="C8" s="537" t="s">
        <v>442</v>
      </c>
      <c r="D8" s="538">
        <v>12045</v>
      </c>
      <c r="E8" s="539">
        <v>13095</v>
      </c>
      <c r="F8" s="539">
        <v>13939</v>
      </c>
      <c r="G8" s="530">
        <f t="shared" si="0"/>
        <v>106.44520809469262</v>
      </c>
      <c r="H8" s="530">
        <f t="shared" si="1"/>
        <v>844</v>
      </c>
      <c r="I8" s="540" t="s">
        <v>436</v>
      </c>
      <c r="J8" s="541" t="s">
        <v>437</v>
      </c>
      <c r="K8" s="542"/>
      <c r="L8" s="543"/>
      <c r="M8" s="544" t="str">
        <f>Справочник!D4</f>
        <v>Шымдыева Юлия Михайловна</v>
      </c>
      <c r="N8" s="545" t="str">
        <f>Справочник!E4</f>
        <v>8 (38822) 2 55 38</v>
      </c>
      <c r="O8" s="546" t="s">
        <v>180</v>
      </c>
      <c r="P8" s="547" t="s">
        <v>443</v>
      </c>
      <c r="Q8" s="546"/>
    </row>
    <row r="9" spans="1:22" s="548" customFormat="1" ht="74.45" customHeight="1">
      <c r="A9" s="1524"/>
      <c r="B9" s="1526"/>
      <c r="C9" s="550" t="s">
        <v>444</v>
      </c>
      <c r="D9" s="551">
        <f>(D8/D7)*1000</f>
        <v>186.65447614324898</v>
      </c>
      <c r="E9" s="551">
        <f>(E8/E7)*1000</f>
        <v>200.96685082872929</v>
      </c>
      <c r="F9" s="551">
        <f>(F8/F7)*1000</f>
        <v>215.3306659663541</v>
      </c>
      <c r="G9" s="530">
        <f t="shared" si="0"/>
        <v>107.14735543617894</v>
      </c>
      <c r="H9" s="530">
        <f t="shared" si="1"/>
        <v>14.363815137624812</v>
      </c>
      <c r="I9" s="540" t="s">
        <v>436</v>
      </c>
      <c r="J9" s="541" t="s">
        <v>437</v>
      </c>
      <c r="K9" s="542"/>
      <c r="L9" s="543"/>
      <c r="M9" s="552" t="str">
        <f>Справочник!D4</f>
        <v>Шымдыева Юлия Михайловна</v>
      </c>
      <c r="N9" s="552" t="str">
        <f>Справочник!E4</f>
        <v>8 (38822) 2 55 38</v>
      </c>
      <c r="O9" s="546" t="s">
        <v>180</v>
      </c>
      <c r="P9" s="547" t="s">
        <v>443</v>
      </c>
      <c r="Q9" s="546"/>
    </row>
    <row r="10" spans="1:22" s="548" customFormat="1" ht="74.45" customHeight="1">
      <c r="A10" s="1527">
        <v>2</v>
      </c>
      <c r="B10" s="1530" t="s">
        <v>372</v>
      </c>
      <c r="C10" s="553" t="s">
        <v>445</v>
      </c>
      <c r="D10" s="554">
        <v>1387709</v>
      </c>
      <c r="E10" s="555">
        <v>1398144</v>
      </c>
      <c r="F10" s="555">
        <v>1771777</v>
      </c>
      <c r="G10" s="556">
        <f t="shared" ref="G10:G50" si="2">F10/E10*100</f>
        <v>126.72349915316306</v>
      </c>
      <c r="H10" s="530">
        <f t="shared" ref="H10:H50" si="3">F10-E10</f>
        <v>373633</v>
      </c>
      <c r="I10" s="540" t="s">
        <v>436</v>
      </c>
      <c r="J10" s="541" t="s">
        <v>437</v>
      </c>
      <c r="K10" s="543" t="s">
        <v>438</v>
      </c>
      <c r="L10" s="543" t="s">
        <v>439</v>
      </c>
      <c r="M10" s="544" t="str">
        <f>Справочник!D5</f>
        <v>Мусихина Татьяна Алексеевна</v>
      </c>
      <c r="N10" s="544" t="str">
        <f>Справочник!E5</f>
        <v>8 (38822) 29 5 11</v>
      </c>
      <c r="O10" s="557" t="s">
        <v>446</v>
      </c>
      <c r="P10" s="558"/>
      <c r="Q10" s="546"/>
    </row>
    <row r="11" spans="1:22" s="548" customFormat="1" ht="74.45" customHeight="1">
      <c r="A11" s="1528"/>
      <c r="B11" s="1530"/>
      <c r="C11" s="550" t="s">
        <v>447</v>
      </c>
      <c r="D11" s="550">
        <v>127.3</v>
      </c>
      <c r="E11" s="551">
        <f>E10/D10*100</f>
        <v>100.75195880404321</v>
      </c>
      <c r="F11" s="551">
        <f>F10/E10*100</f>
        <v>126.72349915316306</v>
      </c>
      <c r="G11" s="559">
        <f t="shared" si="2"/>
        <v>125.77770264460366</v>
      </c>
      <c r="H11" s="530">
        <f t="shared" si="3"/>
        <v>25.971540349119849</v>
      </c>
      <c r="I11" s="540" t="s">
        <v>436</v>
      </c>
      <c r="J11" s="541" t="s">
        <v>437</v>
      </c>
      <c r="K11" s="543" t="s">
        <v>448</v>
      </c>
      <c r="L11" s="543" t="s">
        <v>439</v>
      </c>
      <c r="M11" s="552" t="str">
        <f>Справочник!D5</f>
        <v>Мусихина Татьяна Алексеевна</v>
      </c>
      <c r="N11" s="552" t="str">
        <f>Справочник!E5</f>
        <v>8 (38822) 29 5 11</v>
      </c>
      <c r="O11" s="546"/>
      <c r="P11" s="547"/>
      <c r="Q11" s="546"/>
    </row>
    <row r="12" spans="1:22" s="548" customFormat="1" ht="48" customHeight="1">
      <c r="A12" s="1529"/>
      <c r="B12" s="1530"/>
      <c r="C12" s="550" t="s">
        <v>449</v>
      </c>
      <c r="D12" s="551">
        <f>D10/D7</f>
        <v>21.504532705211449</v>
      </c>
      <c r="E12" s="551">
        <f>E10/E7</f>
        <v>21.457090239410682</v>
      </c>
      <c r="F12" s="551">
        <f>F10/F7</f>
        <v>27.370537438400817</v>
      </c>
      <c r="G12" s="559">
        <f t="shared" si="2"/>
        <v>127.55940872229164</v>
      </c>
      <c r="H12" s="530">
        <f t="shared" si="3"/>
        <v>5.9134471989901343</v>
      </c>
      <c r="I12" s="540" t="s">
        <v>436</v>
      </c>
      <c r="J12" s="541" t="s">
        <v>437</v>
      </c>
      <c r="K12" s="543" t="s">
        <v>450</v>
      </c>
      <c r="L12" s="543" t="s">
        <v>439</v>
      </c>
      <c r="M12" s="552" t="str">
        <f>Справочник!D5</f>
        <v>Мусихина Татьяна Алексеевна</v>
      </c>
      <c r="N12" s="552" t="str">
        <f>Справочник!E5</f>
        <v>8 (38822) 29 5 11</v>
      </c>
      <c r="O12" s="560"/>
      <c r="P12" s="547"/>
      <c r="Q12" s="560"/>
    </row>
    <row r="13" spans="1:22" s="548" customFormat="1" ht="96.75" customHeight="1">
      <c r="A13" s="1527">
        <v>3</v>
      </c>
      <c r="B13" s="549" t="s">
        <v>451</v>
      </c>
      <c r="C13" s="549" t="s">
        <v>406</v>
      </c>
      <c r="D13" s="561">
        <f>D14/D15</f>
        <v>0.21346822636737275</v>
      </c>
      <c r="E13" s="561">
        <f>E14/E15</f>
        <v>0.16536402240137854</v>
      </c>
      <c r="F13" s="561">
        <f>F14/F15</f>
        <v>0.14844466173684531</v>
      </c>
      <c r="G13" s="559">
        <f t="shared" si="2"/>
        <v>89.768414907406012</v>
      </c>
      <c r="H13" s="562">
        <f t="shared" si="3"/>
        <v>-1.6919360664533228E-2</v>
      </c>
      <c r="I13" s="540" t="s">
        <v>452</v>
      </c>
      <c r="J13" s="541" t="s">
        <v>453</v>
      </c>
      <c r="K13" s="543" t="s">
        <v>454</v>
      </c>
      <c r="L13" s="543" t="s">
        <v>455</v>
      </c>
      <c r="M13" s="544" t="str">
        <f>Справочник!D6</f>
        <v>Белеева Байсура Павловна</v>
      </c>
      <c r="N13" s="544" t="str">
        <f>Справочник!E6</f>
        <v>8 (38822) 4 77 39</v>
      </c>
      <c r="O13" s="546" t="s">
        <v>180</v>
      </c>
      <c r="P13" s="547" t="s">
        <v>456</v>
      </c>
      <c r="Q13" s="546" t="s">
        <v>457</v>
      </c>
    </row>
    <row r="14" spans="1:22" s="548" customFormat="1" ht="96.75" customHeight="1">
      <c r="A14" s="1528"/>
      <c r="B14" s="563" t="s">
        <v>458</v>
      </c>
      <c r="C14" s="563" t="s">
        <v>459</v>
      </c>
      <c r="D14" s="564">
        <v>3376</v>
      </c>
      <c r="E14" s="564">
        <v>2687</v>
      </c>
      <c r="F14" s="565">
        <v>2429</v>
      </c>
      <c r="G14" s="566">
        <f t="shared" si="2"/>
        <v>90.398213621138808</v>
      </c>
      <c r="H14" s="562">
        <f t="shared" si="3"/>
        <v>-258</v>
      </c>
      <c r="I14" s="540" t="s">
        <v>452</v>
      </c>
      <c r="J14" s="541" t="s">
        <v>453</v>
      </c>
      <c r="K14" s="543" t="s">
        <v>460</v>
      </c>
      <c r="L14" s="543" t="s">
        <v>455</v>
      </c>
      <c r="M14" s="544" t="str">
        <f t="shared" ref="M14:M15" si="4">M13</f>
        <v>Белеева Байсура Павловна</v>
      </c>
      <c r="N14" s="544" t="str">
        <f t="shared" ref="N14:N15" si="5">N13</f>
        <v>8 (38822) 4 77 39</v>
      </c>
      <c r="O14" s="546" t="s">
        <v>180</v>
      </c>
      <c r="P14" s="567" t="s">
        <v>456</v>
      </c>
      <c r="Q14" s="546" t="s">
        <v>457</v>
      </c>
    </row>
    <row r="15" spans="1:22" s="548" customFormat="1" ht="96.75" customHeight="1">
      <c r="A15" s="1529"/>
      <c r="B15" s="563" t="s">
        <v>461</v>
      </c>
      <c r="C15" s="563" t="s">
        <v>459</v>
      </c>
      <c r="D15" s="564">
        <v>15815</v>
      </c>
      <c r="E15" s="565">
        <v>16249</v>
      </c>
      <c r="F15" s="565">
        <v>16363</v>
      </c>
      <c r="G15" s="566">
        <f t="shared" si="2"/>
        <v>100.70158163579296</v>
      </c>
      <c r="H15" s="562">
        <f t="shared" si="3"/>
        <v>114</v>
      </c>
      <c r="I15" s="540" t="s">
        <v>452</v>
      </c>
      <c r="J15" s="541" t="s">
        <v>453</v>
      </c>
      <c r="K15" s="543" t="s">
        <v>460</v>
      </c>
      <c r="L15" s="543" t="s">
        <v>455</v>
      </c>
      <c r="M15" s="544" t="str">
        <f t="shared" si="4"/>
        <v>Белеева Байсура Павловна</v>
      </c>
      <c r="N15" s="544" t="str">
        <f t="shared" si="5"/>
        <v>8 (38822) 4 77 39</v>
      </c>
      <c r="O15" s="546" t="s">
        <v>180</v>
      </c>
      <c r="P15" s="567" t="s">
        <v>456</v>
      </c>
      <c r="Q15" s="546" t="s">
        <v>457</v>
      </c>
    </row>
    <row r="16" spans="1:22" s="548" customFormat="1" ht="61.5" customHeight="1">
      <c r="A16" s="1527">
        <v>4</v>
      </c>
      <c r="B16" s="1525" t="s">
        <v>462</v>
      </c>
      <c r="C16" s="568" t="s">
        <v>442</v>
      </c>
      <c r="D16" s="569">
        <v>6</v>
      </c>
      <c r="E16" s="570">
        <v>100</v>
      </c>
      <c r="F16" s="571">
        <v>61</v>
      </c>
      <c r="G16" s="559">
        <f t="shared" si="2"/>
        <v>61</v>
      </c>
      <c r="H16" s="530">
        <f t="shared" si="3"/>
        <v>-39</v>
      </c>
      <c r="I16" s="540" t="s">
        <v>436</v>
      </c>
      <c r="J16" s="541" t="s">
        <v>437</v>
      </c>
      <c r="K16" s="543" t="s">
        <v>438</v>
      </c>
      <c r="L16" s="543"/>
      <c r="M16" s="544" t="str">
        <f>Справочник!D7</f>
        <v xml:space="preserve">Данилова Елена Алексеевна </v>
      </c>
      <c r="N16" s="552" t="s">
        <v>463</v>
      </c>
      <c r="O16" s="572" t="s">
        <v>180</v>
      </c>
      <c r="P16" s="573" t="s">
        <v>464</v>
      </c>
      <c r="Q16" s="546" t="s">
        <v>465</v>
      </c>
    </row>
    <row r="17" spans="1:17" s="548" customFormat="1" ht="69" customHeight="1">
      <c r="A17" s="1529"/>
      <c r="B17" s="1526"/>
      <c r="C17" s="550" t="s">
        <v>444</v>
      </c>
      <c r="D17" s="574">
        <f>D16/(D7/1000)</f>
        <v>9.2978568439974582E-2</v>
      </c>
      <c r="E17" s="575">
        <v>1.6</v>
      </c>
      <c r="F17" s="576">
        <v>1</v>
      </c>
      <c r="G17" s="559">
        <f t="shared" si="2"/>
        <v>62.5</v>
      </c>
      <c r="H17" s="530">
        <f t="shared" si="3"/>
        <v>-0.60000000000000009</v>
      </c>
      <c r="I17" s="540" t="s">
        <v>436</v>
      </c>
      <c r="J17" s="541" t="s">
        <v>437</v>
      </c>
      <c r="K17" s="543" t="s">
        <v>448</v>
      </c>
      <c r="L17" s="543"/>
      <c r="M17" s="552" t="str">
        <f>Справочник!D7</f>
        <v xml:space="preserve">Данилова Елена Алексеевна </v>
      </c>
      <c r="N17" s="552" t="s">
        <v>463</v>
      </c>
      <c r="O17" s="572" t="s">
        <v>180</v>
      </c>
      <c r="P17" s="567">
        <v>45457</v>
      </c>
      <c r="Q17" s="546" t="s">
        <v>465</v>
      </c>
    </row>
    <row r="18" spans="1:17" s="548" customFormat="1" ht="69" customHeight="1">
      <c r="A18" s="1527">
        <v>5</v>
      </c>
      <c r="B18" s="1525" t="s">
        <v>466</v>
      </c>
      <c r="C18" s="577" t="s">
        <v>467</v>
      </c>
      <c r="D18" s="578">
        <v>41536</v>
      </c>
      <c r="E18" s="578">
        <v>42293</v>
      </c>
      <c r="F18" s="578">
        <v>39249</v>
      </c>
      <c r="G18" s="559">
        <f t="shared" si="2"/>
        <v>92.802591445392864</v>
      </c>
      <c r="H18" s="530">
        <f t="shared" si="3"/>
        <v>-3044</v>
      </c>
      <c r="I18" s="540" t="s">
        <v>468</v>
      </c>
      <c r="J18" s="579" t="s">
        <v>469</v>
      </c>
      <c r="K18" s="543" t="s">
        <v>450</v>
      </c>
      <c r="L18" s="543" t="s">
        <v>439</v>
      </c>
      <c r="M18" s="544" t="str">
        <f>Справочник!D8</f>
        <v>Темирханова Гульсая Айтеновна</v>
      </c>
      <c r="N18" s="544" t="str">
        <f>Справочник!E8</f>
        <v>2-60-28</v>
      </c>
      <c r="O18" s="546" t="s">
        <v>180</v>
      </c>
      <c r="P18" s="547" t="s">
        <v>470</v>
      </c>
      <c r="Q18" s="546" t="s">
        <v>471</v>
      </c>
    </row>
    <row r="19" spans="1:17" s="548" customFormat="1" ht="75" customHeight="1">
      <c r="A19" s="1529"/>
      <c r="B19" s="1526"/>
      <c r="C19" s="550" t="s">
        <v>472</v>
      </c>
      <c r="D19" s="574">
        <f>D18/(D7/1000)</f>
        <v>643.65963645379736</v>
      </c>
      <c r="E19" s="574">
        <f>E18/(E7/1000)</f>
        <v>649.06384284837327</v>
      </c>
      <c r="F19" s="574">
        <f>F18/(F7/1000)</f>
        <v>606.32135077935516</v>
      </c>
      <c r="G19" s="559">
        <f t="shared" si="2"/>
        <v>93.414747633846687</v>
      </c>
      <c r="H19" s="530">
        <f t="shared" si="3"/>
        <v>-42.742492069018112</v>
      </c>
      <c r="I19" s="540" t="s">
        <v>468</v>
      </c>
      <c r="J19" s="579" t="s">
        <v>469</v>
      </c>
      <c r="K19" s="543" t="s">
        <v>454</v>
      </c>
      <c r="L19" s="543" t="s">
        <v>439</v>
      </c>
      <c r="M19" s="552" t="str">
        <f>Справочник!D8</f>
        <v>Темирханова Гульсая Айтеновна</v>
      </c>
      <c r="N19" s="552" t="str">
        <f>Справочник!E8</f>
        <v>2-60-28</v>
      </c>
      <c r="O19" s="544" t="s">
        <v>180</v>
      </c>
      <c r="P19" s="547" t="s">
        <v>470</v>
      </c>
      <c r="Q19" s="546" t="s">
        <v>471</v>
      </c>
    </row>
    <row r="20" spans="1:17" s="548" customFormat="1" ht="317.45" customHeight="1">
      <c r="A20" s="580">
        <v>6</v>
      </c>
      <c r="B20" s="581" t="s">
        <v>473</v>
      </c>
      <c r="C20" s="550" t="s">
        <v>474</v>
      </c>
      <c r="D20" s="582">
        <v>100</v>
      </c>
      <c r="E20" s="583">
        <v>100</v>
      </c>
      <c r="F20" s="583">
        <v>100</v>
      </c>
      <c r="G20" s="584">
        <f t="shared" si="2"/>
        <v>100</v>
      </c>
      <c r="H20" s="530">
        <f t="shared" si="3"/>
        <v>0</v>
      </c>
      <c r="I20" s="540" t="s">
        <v>475</v>
      </c>
      <c r="J20" s="541" t="s">
        <v>476</v>
      </c>
      <c r="K20" s="585" t="s">
        <v>477</v>
      </c>
      <c r="L20" s="543" t="s">
        <v>478</v>
      </c>
      <c r="M20" s="552" t="str">
        <f>Справочник!D9</f>
        <v>Дейнека Оксана Викторовна</v>
      </c>
      <c r="N20" s="552" t="str">
        <f>Справочник!E9</f>
        <v>8(38822)29173</v>
      </c>
      <c r="O20" s="544" t="s">
        <v>478</v>
      </c>
      <c r="P20" s="547" t="s">
        <v>479</v>
      </c>
      <c r="Q20" s="544" t="s">
        <v>480</v>
      </c>
    </row>
    <row r="21" spans="1:17" s="548" customFormat="1" ht="181.5" customHeight="1">
      <c r="A21" s="586" t="s">
        <v>481</v>
      </c>
      <c r="B21" s="577" t="s">
        <v>482</v>
      </c>
      <c r="C21" s="587" t="s">
        <v>442</v>
      </c>
      <c r="D21" s="588">
        <v>4051</v>
      </c>
      <c r="E21" s="589">
        <v>4233</v>
      </c>
      <c r="F21" s="571">
        <v>4038</v>
      </c>
      <c r="G21" s="584">
        <f t="shared" si="2"/>
        <v>95.393338058114807</v>
      </c>
      <c r="H21" s="530">
        <f t="shared" si="3"/>
        <v>-195</v>
      </c>
      <c r="I21" s="540" t="s">
        <v>475</v>
      </c>
      <c r="J21" s="541" t="s">
        <v>476</v>
      </c>
      <c r="K21" s="543" t="s">
        <v>477</v>
      </c>
      <c r="L21" s="543" t="s">
        <v>478</v>
      </c>
      <c r="M21" s="544" t="str">
        <f>Справочник!D9</f>
        <v>Дейнека Оксана Викторовна</v>
      </c>
      <c r="N21" s="544" t="str">
        <f>Справочник!E9</f>
        <v>8(38822)29173</v>
      </c>
      <c r="O21" s="544" t="s">
        <v>478</v>
      </c>
      <c r="P21" s="547" t="s">
        <v>479</v>
      </c>
      <c r="Q21" s="544" t="s">
        <v>480</v>
      </c>
    </row>
    <row r="22" spans="1:17" s="548" customFormat="1" ht="374.25" customHeight="1">
      <c r="A22" s="564" t="s">
        <v>483</v>
      </c>
      <c r="B22" s="590" t="s">
        <v>484</v>
      </c>
      <c r="C22" s="577" t="s">
        <v>442</v>
      </c>
      <c r="D22" s="588">
        <v>4051</v>
      </c>
      <c r="E22" s="589">
        <v>4233</v>
      </c>
      <c r="F22" s="571">
        <v>4038</v>
      </c>
      <c r="G22" s="584">
        <f t="shared" si="2"/>
        <v>95.393338058114807</v>
      </c>
      <c r="H22" s="530">
        <f t="shared" si="3"/>
        <v>-195</v>
      </c>
      <c r="I22" s="540" t="s">
        <v>475</v>
      </c>
      <c r="J22" s="541" t="s">
        <v>476</v>
      </c>
      <c r="K22" s="585" t="s">
        <v>477</v>
      </c>
      <c r="L22" s="591" t="s">
        <v>478</v>
      </c>
      <c r="M22" s="544" t="str">
        <f>Справочник!D9</f>
        <v>Дейнека Оксана Викторовна</v>
      </c>
      <c r="N22" s="544" t="str">
        <f>Справочник!E9</f>
        <v>8(38822)29173</v>
      </c>
      <c r="O22" s="544" t="s">
        <v>478</v>
      </c>
      <c r="P22" s="547" t="s">
        <v>479</v>
      </c>
      <c r="Q22" s="544" t="s">
        <v>480</v>
      </c>
    </row>
    <row r="23" spans="1:17" s="548" customFormat="1" ht="200.65" customHeight="1">
      <c r="A23" s="580">
        <v>7</v>
      </c>
      <c r="B23" s="550" t="s">
        <v>485</v>
      </c>
      <c r="C23" s="592" t="s">
        <v>474</v>
      </c>
      <c r="D23" s="592">
        <v>87.24</v>
      </c>
      <c r="E23" s="593">
        <v>78.81</v>
      </c>
      <c r="F23" s="594">
        <v>80.765000000000001</v>
      </c>
      <c r="G23" s="530">
        <f t="shared" si="2"/>
        <v>102.48064966374825</v>
      </c>
      <c r="H23" s="530">
        <f t="shared" si="3"/>
        <v>1.9549999999999983</v>
      </c>
      <c r="I23" s="540" t="s">
        <v>486</v>
      </c>
      <c r="J23" s="541" t="s">
        <v>487</v>
      </c>
      <c r="K23" s="543" t="s">
        <v>488</v>
      </c>
      <c r="L23" s="543" t="s">
        <v>489</v>
      </c>
      <c r="M23" s="552" t="str">
        <f>Справочник!D10</f>
        <v>Каменева Наталья Юрьевна</v>
      </c>
      <c r="N23" s="552" t="str">
        <f>Справочник!E10</f>
        <v>8(38822)23722</v>
      </c>
      <c r="O23" s="595" t="s">
        <v>488</v>
      </c>
      <c r="P23" s="596" t="s">
        <v>489</v>
      </c>
      <c r="Q23" s="544"/>
    </row>
    <row r="24" spans="1:17" s="548" customFormat="1" ht="136.9" customHeight="1">
      <c r="A24" s="564" t="s">
        <v>490</v>
      </c>
      <c r="B24" s="577" t="s">
        <v>385</v>
      </c>
      <c r="C24" s="577" t="s">
        <v>442</v>
      </c>
      <c r="D24" s="563">
        <v>11604</v>
      </c>
      <c r="E24" s="589">
        <v>10729</v>
      </c>
      <c r="F24" s="589">
        <v>11425</v>
      </c>
      <c r="G24" s="559">
        <f t="shared" si="2"/>
        <v>106.48709106160872</v>
      </c>
      <c r="H24" s="530">
        <f t="shared" si="3"/>
        <v>696</v>
      </c>
      <c r="I24" s="540" t="s">
        <v>486</v>
      </c>
      <c r="J24" s="541" t="s">
        <v>487</v>
      </c>
      <c r="K24" s="543" t="s">
        <v>491</v>
      </c>
      <c r="L24" s="543"/>
      <c r="M24" s="544" t="str">
        <f>$M$23</f>
        <v>Каменева Наталья Юрьевна</v>
      </c>
      <c r="N24" s="544" t="str">
        <f t="shared" ref="N24:N25" si="6">$N$23</f>
        <v>8(38822)23722</v>
      </c>
      <c r="O24" s="544" t="s">
        <v>491</v>
      </c>
      <c r="P24" s="547"/>
      <c r="Q24" s="544"/>
    </row>
    <row r="25" spans="1:17" s="548" customFormat="1" ht="74.25" customHeight="1">
      <c r="A25" s="564" t="s">
        <v>492</v>
      </c>
      <c r="B25" s="577" t="s">
        <v>33</v>
      </c>
      <c r="C25" s="577" t="s">
        <v>442</v>
      </c>
      <c r="D25" s="563">
        <v>13302</v>
      </c>
      <c r="E25" s="589">
        <v>13614</v>
      </c>
      <c r="F25" s="589">
        <v>14146</v>
      </c>
      <c r="G25" s="559">
        <f t="shared" si="2"/>
        <v>103.90774203026297</v>
      </c>
      <c r="H25" s="530">
        <f t="shared" si="3"/>
        <v>532</v>
      </c>
      <c r="I25" s="540" t="s">
        <v>486</v>
      </c>
      <c r="J25" s="541" t="s">
        <v>487</v>
      </c>
      <c r="K25" s="543" t="s">
        <v>493</v>
      </c>
      <c r="L25" s="543"/>
      <c r="M25" s="544" t="str">
        <f>$M$24</f>
        <v>Каменева Наталья Юрьевна</v>
      </c>
      <c r="N25" s="544" t="str">
        <f t="shared" si="6"/>
        <v>8(38822)23722</v>
      </c>
      <c r="O25" s="544" t="s">
        <v>494</v>
      </c>
      <c r="P25" s="547"/>
      <c r="Q25" s="544"/>
    </row>
    <row r="26" spans="1:17" s="548" customFormat="1" ht="23.25" customHeight="1">
      <c r="A26" s="1531" t="s">
        <v>495</v>
      </c>
      <c r="B26" s="1532"/>
      <c r="C26" s="1532"/>
      <c r="D26" s="1532"/>
      <c r="E26" s="1532"/>
      <c r="F26" s="1532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3"/>
    </row>
    <row r="27" spans="1:17" s="548" customFormat="1" ht="245.1" customHeight="1">
      <c r="A27" s="1534">
        <v>8</v>
      </c>
      <c r="B27" s="597" t="s">
        <v>496</v>
      </c>
      <c r="C27" s="597" t="s">
        <v>447</v>
      </c>
      <c r="D27" s="597">
        <v>114.13</v>
      </c>
      <c r="E27" s="598">
        <v>119.11</v>
      </c>
      <c r="F27" s="599">
        <v>111.61</v>
      </c>
      <c r="G27" s="600">
        <f t="shared" si="2"/>
        <v>93.703299471077145</v>
      </c>
      <c r="H27" s="529">
        <f t="shared" si="3"/>
        <v>-7.5</v>
      </c>
      <c r="I27" s="601" t="s">
        <v>497</v>
      </c>
      <c r="J27" s="602" t="s">
        <v>498</v>
      </c>
      <c r="K27" s="603" t="s">
        <v>499</v>
      </c>
      <c r="L27" s="604" t="s">
        <v>500</v>
      </c>
      <c r="M27" s="601" t="str">
        <f>Справочник!D11</f>
        <v>Тойлонова Элина Васильевна</v>
      </c>
      <c r="N27" s="601" t="str">
        <f>Справочник!E11</f>
        <v>8-38822-2-43-99</v>
      </c>
      <c r="O27" s="605" t="s">
        <v>501</v>
      </c>
      <c r="P27" s="605" t="s">
        <v>502</v>
      </c>
      <c r="Q27" s="605" t="s">
        <v>457</v>
      </c>
    </row>
    <row r="28" spans="1:17" s="548" customFormat="1" ht="219.95" customHeight="1">
      <c r="A28" s="1535"/>
      <c r="B28" s="607" t="s">
        <v>496</v>
      </c>
      <c r="C28" s="608" t="s">
        <v>377</v>
      </c>
      <c r="D28" s="609">
        <v>1121056.81</v>
      </c>
      <c r="E28" s="609">
        <v>1335239.1100000001</v>
      </c>
      <c r="F28" s="610">
        <v>1490320.67</v>
      </c>
      <c r="G28" s="566">
        <f t="shared" si="2"/>
        <v>111.61451599481683</v>
      </c>
      <c r="H28" s="566">
        <f t="shared" si="3"/>
        <v>155081.55999999982</v>
      </c>
      <c r="I28" s="601" t="s">
        <v>497</v>
      </c>
      <c r="J28" s="611" t="s">
        <v>498</v>
      </c>
      <c r="K28" s="603" t="s">
        <v>499</v>
      </c>
      <c r="L28" s="604" t="s">
        <v>500</v>
      </c>
      <c r="M28" s="601" t="s">
        <v>260</v>
      </c>
      <c r="N28" s="601" t="s">
        <v>261</v>
      </c>
      <c r="O28" s="605" t="s">
        <v>501</v>
      </c>
      <c r="P28" s="605" t="s">
        <v>502</v>
      </c>
      <c r="Q28" s="605" t="s">
        <v>457</v>
      </c>
    </row>
    <row r="29" spans="1:17" s="548" customFormat="1" ht="124.5" customHeight="1">
      <c r="A29" s="606"/>
      <c r="B29" s="1536" t="s">
        <v>503</v>
      </c>
      <c r="C29" s="612" t="s">
        <v>504</v>
      </c>
      <c r="D29" s="613">
        <v>1552582</v>
      </c>
      <c r="E29" s="613">
        <v>6811731</v>
      </c>
      <c r="F29" s="614">
        <v>2510506.2999999998</v>
      </c>
      <c r="G29" s="559">
        <f t="shared" si="2"/>
        <v>36.85562891429506</v>
      </c>
      <c r="H29" s="530">
        <f t="shared" si="3"/>
        <v>-4301224.7</v>
      </c>
      <c r="I29" s="540" t="s">
        <v>436</v>
      </c>
      <c r="J29" s="541" t="s">
        <v>437</v>
      </c>
      <c r="K29" s="543" t="s">
        <v>454</v>
      </c>
      <c r="L29" s="543" t="s">
        <v>455</v>
      </c>
      <c r="M29" s="615" t="str">
        <f>$M$30</f>
        <v>Лощеных Елена Алексеевна</v>
      </c>
      <c r="N29" s="615" t="str">
        <f>Справочник!E12</f>
        <v>8 (38822) 2 95 08</v>
      </c>
      <c r="O29" s="616" t="s">
        <v>501</v>
      </c>
      <c r="P29" s="617" t="s">
        <v>505</v>
      </c>
      <c r="Q29" s="618" t="s">
        <v>457</v>
      </c>
    </row>
    <row r="30" spans="1:17" s="525" customFormat="1" ht="60.75" customHeight="1">
      <c r="A30" s="1535">
        <v>9</v>
      </c>
      <c r="B30" s="1537"/>
      <c r="C30" s="550" t="s">
        <v>506</v>
      </c>
      <c r="D30" s="619">
        <v>115.1</v>
      </c>
      <c r="E30" s="620">
        <v>83.2</v>
      </c>
      <c r="F30" s="621">
        <v>102.8</v>
      </c>
      <c r="G30" s="559">
        <f t="shared" si="2"/>
        <v>123.55769230769229</v>
      </c>
      <c r="H30" s="530">
        <f t="shared" si="3"/>
        <v>19.599999999999994</v>
      </c>
      <c r="I30" s="540" t="s">
        <v>436</v>
      </c>
      <c r="J30" s="541" t="s">
        <v>437</v>
      </c>
      <c r="K30" s="543" t="s">
        <v>454</v>
      </c>
      <c r="L30" s="543" t="s">
        <v>455</v>
      </c>
      <c r="M30" s="622" t="str">
        <f>Справочник!D12</f>
        <v>Лощеных Елена Алексеевна</v>
      </c>
      <c r="N30" s="622" t="str">
        <f t="shared" ref="N30:N31" si="7">$N$29</f>
        <v>8 (38822) 2 95 08</v>
      </c>
      <c r="O30" s="616" t="s">
        <v>501</v>
      </c>
      <c r="P30" s="623" t="s">
        <v>505</v>
      </c>
      <c r="Q30" s="618" t="s">
        <v>457</v>
      </c>
    </row>
    <row r="31" spans="1:17" s="624" customFormat="1" ht="83.25" customHeight="1">
      <c r="A31" s="1539"/>
      <c r="B31" s="1538"/>
      <c r="C31" s="625" t="s">
        <v>507</v>
      </c>
      <c r="D31" s="626">
        <f>D29/D7</f>
        <v>24.059475290945436</v>
      </c>
      <c r="E31" s="626">
        <f>E29/E7</f>
        <v>104.53853591160221</v>
      </c>
      <c r="F31" s="626">
        <f>F29/F7</f>
        <v>38.782480342329258</v>
      </c>
      <c r="G31" s="559">
        <f t="shared" si="2"/>
        <v>37.098740674083793</v>
      </c>
      <c r="H31" s="530">
        <f t="shared" si="3"/>
        <v>-65.756055569272945</v>
      </c>
      <c r="I31" s="540" t="s">
        <v>436</v>
      </c>
      <c r="J31" s="541" t="s">
        <v>437</v>
      </c>
      <c r="K31" s="543" t="s">
        <v>454</v>
      </c>
      <c r="L31" s="543" t="s">
        <v>455</v>
      </c>
      <c r="M31" s="622" t="str">
        <f>$M$30</f>
        <v>Лощеных Елена Алексеевна</v>
      </c>
      <c r="N31" s="622" t="str">
        <f t="shared" si="7"/>
        <v>8 (38822) 2 95 08</v>
      </c>
      <c r="O31" s="616" t="s">
        <v>501</v>
      </c>
      <c r="P31" s="623" t="s">
        <v>505</v>
      </c>
      <c r="Q31" s="618" t="s">
        <v>457</v>
      </c>
    </row>
    <row r="32" spans="1:17" s="624" customFormat="1" ht="83.25" customHeight="1">
      <c r="A32" s="1523">
        <v>10</v>
      </c>
      <c r="B32" s="1541" t="s">
        <v>100</v>
      </c>
      <c r="C32" s="612" t="s">
        <v>508</v>
      </c>
      <c r="D32" s="627">
        <v>241.16</v>
      </c>
      <c r="E32" s="613">
        <v>248.18</v>
      </c>
      <c r="F32" s="614">
        <v>249.97</v>
      </c>
      <c r="G32" s="559">
        <f t="shared" si="2"/>
        <v>100.72125070513336</v>
      </c>
      <c r="H32" s="530">
        <f t="shared" si="3"/>
        <v>1.789999999999992</v>
      </c>
      <c r="I32" s="540" t="s">
        <v>436</v>
      </c>
      <c r="J32" s="541" t="s">
        <v>437</v>
      </c>
      <c r="K32" s="543" t="s">
        <v>509</v>
      </c>
      <c r="L32" s="543" t="s">
        <v>455</v>
      </c>
      <c r="M32" s="615" t="str">
        <f>Справочник!D13</f>
        <v xml:space="preserve">Федоровская Наталья Алексеевна
</v>
      </c>
      <c r="N32" s="615" t="str">
        <f>Справочник!E13</f>
        <v>8 (38822) 21 248</v>
      </c>
      <c r="O32" s="616"/>
      <c r="P32" s="617"/>
      <c r="Q32" s="618"/>
    </row>
    <row r="33" spans="1:17" s="628" customFormat="1" ht="52.5" customHeight="1">
      <c r="A33" s="1540"/>
      <c r="B33" s="1542"/>
      <c r="C33" s="550" t="s">
        <v>390</v>
      </c>
      <c r="D33" s="629">
        <v>89</v>
      </c>
      <c r="E33" s="621">
        <v>85.3</v>
      </c>
      <c r="F33" s="621">
        <v>97.4</v>
      </c>
      <c r="G33" s="559">
        <f t="shared" si="2"/>
        <v>114.18522860492382</v>
      </c>
      <c r="H33" s="530">
        <f t="shared" si="3"/>
        <v>12.100000000000009</v>
      </c>
      <c r="I33" s="540" t="s">
        <v>436</v>
      </c>
      <c r="J33" s="541" t="s">
        <v>437</v>
      </c>
      <c r="K33" s="543" t="s">
        <v>510</v>
      </c>
      <c r="L33" s="543" t="s">
        <v>455</v>
      </c>
      <c r="M33" s="615" t="str">
        <f t="shared" ref="M33:N33" si="8">M32</f>
        <v xml:space="preserve">Федоровская Наталья Алексеевна
</v>
      </c>
      <c r="N33" s="615" t="str">
        <f t="shared" si="8"/>
        <v>8 (38822) 21 248</v>
      </c>
      <c r="O33" s="616"/>
      <c r="P33" s="617"/>
      <c r="Q33" s="618"/>
    </row>
    <row r="34" spans="1:17" s="628" customFormat="1" ht="50.25" customHeight="1">
      <c r="A34" s="1524"/>
      <c r="B34" s="1543"/>
      <c r="C34" s="550" t="s">
        <v>511</v>
      </c>
      <c r="D34" s="593">
        <f>(D32/D7)*1000</f>
        <v>3.7371185941640448</v>
      </c>
      <c r="E34" s="593">
        <f>(E32/E7)*1000</f>
        <v>3.80877839165132</v>
      </c>
      <c r="F34" s="593">
        <f>(F32/F7)*1000</f>
        <v>3.8615543849350411</v>
      </c>
      <c r="G34" s="559">
        <f t="shared" si="2"/>
        <v>101.38564095510003</v>
      </c>
      <c r="H34" s="530">
        <f t="shared" si="3"/>
        <v>5.2775993283721068E-2</v>
      </c>
      <c r="I34" s="540" t="s">
        <v>436</v>
      </c>
      <c r="J34" s="541" t="s">
        <v>437</v>
      </c>
      <c r="K34" s="543" t="s">
        <v>512</v>
      </c>
      <c r="L34" s="543" t="s">
        <v>455</v>
      </c>
      <c r="M34" s="615" t="str">
        <f t="shared" ref="M34:N34" si="9">M32</f>
        <v xml:space="preserve">Федоровская Наталья Алексеевна
</v>
      </c>
      <c r="N34" s="615" t="str">
        <f t="shared" si="9"/>
        <v>8 (38822) 21 248</v>
      </c>
      <c r="O34" s="616"/>
      <c r="P34" s="617"/>
      <c r="Q34" s="618"/>
    </row>
    <row r="35" spans="1:17" s="628" customFormat="1" ht="75.599999999999994" customHeight="1">
      <c r="A35" s="630">
        <v>11</v>
      </c>
      <c r="B35" s="625" t="s">
        <v>513</v>
      </c>
      <c r="C35" s="625" t="s">
        <v>397</v>
      </c>
      <c r="D35" s="593">
        <v>1.3</v>
      </c>
      <c r="E35" s="593">
        <v>1.04</v>
      </c>
      <c r="F35" s="593">
        <v>0.76</v>
      </c>
      <c r="G35" s="559">
        <f t="shared" si="2"/>
        <v>73.076923076923066</v>
      </c>
      <c r="H35" s="530">
        <f t="shared" si="3"/>
        <v>-0.28000000000000003</v>
      </c>
      <c r="I35" s="540" t="s">
        <v>436</v>
      </c>
      <c r="J35" s="541" t="s">
        <v>437</v>
      </c>
      <c r="K35" s="542"/>
      <c r="L35" s="591"/>
      <c r="M35" s="622" t="str">
        <f>Справочник!D15</f>
        <v>Кыйгасова Алина Николаевна</v>
      </c>
      <c r="N35" s="622" t="str">
        <f>Справочник!E15</f>
        <v xml:space="preserve">8 (38822) 2 68 70        </v>
      </c>
      <c r="O35" s="618" t="s">
        <v>446</v>
      </c>
      <c r="P35" s="617" t="s">
        <v>514</v>
      </c>
      <c r="Q35" s="618" t="s">
        <v>515</v>
      </c>
    </row>
    <row r="36" spans="1:17" s="628" customFormat="1" ht="69" customHeight="1">
      <c r="A36" s="1544">
        <v>12</v>
      </c>
      <c r="B36" s="631" t="s">
        <v>516</v>
      </c>
      <c r="C36" s="632" t="s">
        <v>447</v>
      </c>
      <c r="D36" s="633">
        <v>93.4</v>
      </c>
      <c r="E36" s="634">
        <f>E37/D37*100</f>
        <v>114.49275362318841</v>
      </c>
      <c r="F36" s="634">
        <f>F37/D37*100</f>
        <v>120.28985507246377</v>
      </c>
      <c r="G36" s="600">
        <f t="shared" si="2"/>
        <v>105.0632911392405</v>
      </c>
      <c r="H36" s="529">
        <f t="shared" si="3"/>
        <v>5.7971014492753596</v>
      </c>
      <c r="I36" s="540" t="s">
        <v>517</v>
      </c>
      <c r="J36" s="541" t="s">
        <v>518</v>
      </c>
      <c r="K36" s="635" t="s">
        <v>438</v>
      </c>
      <c r="L36" s="635" t="s">
        <v>439</v>
      </c>
      <c r="M36" s="601" t="str">
        <f>Справочник!D16</f>
        <v>Воротилова Нина Анатольевна</v>
      </c>
      <c r="N36" s="636" t="str">
        <f>Справочник!E16</f>
        <v xml:space="preserve">8 38822 2 06 25
8 923 667 45 74
</v>
      </c>
      <c r="O36" s="618"/>
      <c r="P36" s="617"/>
      <c r="Q36" s="618"/>
    </row>
    <row r="37" spans="1:17" s="628" customFormat="1" ht="52.5" customHeight="1">
      <c r="A37" s="1545"/>
      <c r="B37" s="637" t="s">
        <v>519</v>
      </c>
      <c r="C37" s="638" t="s">
        <v>520</v>
      </c>
      <c r="D37" s="639">
        <v>69</v>
      </c>
      <c r="E37" s="639">
        <v>79</v>
      </c>
      <c r="F37" s="639">
        <v>83</v>
      </c>
      <c r="G37" s="529">
        <f t="shared" si="2"/>
        <v>105.0632911392405</v>
      </c>
      <c r="H37" s="529">
        <f t="shared" si="3"/>
        <v>4</v>
      </c>
      <c r="I37" s="540" t="s">
        <v>517</v>
      </c>
      <c r="J37" s="541" t="s">
        <v>518</v>
      </c>
      <c r="K37" s="635" t="s">
        <v>438</v>
      </c>
      <c r="L37" s="635" t="s">
        <v>439</v>
      </c>
      <c r="M37" s="601" t="str">
        <f>Справочник!D16</f>
        <v>Воротилова Нина Анатольевна</v>
      </c>
      <c r="N37" s="636" t="str">
        <f>Справочник!E16</f>
        <v xml:space="preserve">8 38822 2 06 25
8 923 667 45 74
</v>
      </c>
      <c r="O37" s="618"/>
      <c r="P37" s="617"/>
      <c r="Q37" s="618"/>
    </row>
    <row r="38" spans="1:17" s="628" customFormat="1" ht="31.5" hidden="1" customHeight="1">
      <c r="A38" s="640"/>
      <c r="B38" s="641"/>
      <c r="C38" s="642"/>
      <c r="D38" s="643"/>
      <c r="E38" s="644"/>
      <c r="F38" s="645"/>
      <c r="G38" s="600" t="e">
        <f t="shared" si="2"/>
        <v>#DIV/0!</v>
      </c>
      <c r="H38" s="529">
        <f t="shared" si="3"/>
        <v>0</v>
      </c>
      <c r="I38" s="646"/>
      <c r="J38" s="647"/>
      <c r="K38" s="648"/>
      <c r="L38" s="648"/>
      <c r="M38" s="601"/>
      <c r="N38" s="601"/>
      <c r="O38" s="605"/>
      <c r="P38" s="649"/>
      <c r="Q38" s="605"/>
    </row>
    <row r="39" spans="1:17" s="650" customFormat="1" ht="242.45" customHeight="1">
      <c r="A39" s="1546">
        <v>13</v>
      </c>
      <c r="B39" s="651" t="s">
        <v>521</v>
      </c>
      <c r="C39" s="651" t="s">
        <v>522</v>
      </c>
      <c r="D39" s="652">
        <v>86.7</v>
      </c>
      <c r="E39" s="652">
        <v>81.36</v>
      </c>
      <c r="F39" s="653">
        <v>92</v>
      </c>
      <c r="G39" s="600">
        <f t="shared" si="2"/>
        <v>113.07767944936087</v>
      </c>
      <c r="H39" s="529">
        <f t="shared" si="3"/>
        <v>10.64</v>
      </c>
      <c r="I39" s="540" t="s">
        <v>436</v>
      </c>
      <c r="J39" s="541" t="s">
        <v>437</v>
      </c>
      <c r="K39" s="654"/>
      <c r="L39" s="648"/>
      <c r="M39" s="601" t="s">
        <v>328</v>
      </c>
      <c r="N39" s="601" t="s">
        <v>285</v>
      </c>
      <c r="O39" s="605" t="s">
        <v>180</v>
      </c>
      <c r="P39" s="655" t="s">
        <v>523</v>
      </c>
      <c r="Q39" s="605"/>
    </row>
    <row r="40" spans="1:17" s="650" customFormat="1" ht="242.45" customHeight="1">
      <c r="A40" s="1547"/>
      <c r="B40" s="656" t="s">
        <v>524</v>
      </c>
      <c r="C40" s="657" t="s">
        <v>459</v>
      </c>
      <c r="D40" s="658">
        <v>13</v>
      </c>
      <c r="E40" s="659">
        <v>13</v>
      </c>
      <c r="F40" s="660">
        <v>13</v>
      </c>
      <c r="G40" s="600"/>
      <c r="H40" s="529"/>
      <c r="I40" s="540" t="s">
        <v>436</v>
      </c>
      <c r="J40" s="541" t="s">
        <v>437</v>
      </c>
      <c r="K40" s="648"/>
      <c r="L40" s="648"/>
      <c r="M40" s="601" t="s">
        <v>328</v>
      </c>
      <c r="N40" s="601" t="s">
        <v>285</v>
      </c>
      <c r="O40" s="605"/>
      <c r="P40" s="655"/>
      <c r="Q40" s="605"/>
    </row>
    <row r="41" spans="1:17" s="650" customFormat="1" ht="242.45" customHeight="1">
      <c r="A41" s="1548"/>
      <c r="B41" s="656" t="s">
        <v>525</v>
      </c>
      <c r="C41" s="657" t="s">
        <v>459</v>
      </c>
      <c r="D41" s="658">
        <v>13</v>
      </c>
      <c r="E41" s="659">
        <v>13</v>
      </c>
      <c r="F41" s="660">
        <v>13</v>
      </c>
      <c r="G41" s="600">
        <f t="shared" si="2"/>
        <v>100</v>
      </c>
      <c r="H41" s="529">
        <f t="shared" si="3"/>
        <v>0</v>
      </c>
      <c r="I41" s="540" t="s">
        <v>526</v>
      </c>
      <c r="J41" s="541" t="s">
        <v>437</v>
      </c>
      <c r="K41" s="648"/>
      <c r="L41" s="648"/>
      <c r="M41" s="601" t="s">
        <v>328</v>
      </c>
      <c r="N41" s="601" t="s">
        <v>285</v>
      </c>
      <c r="O41" s="605"/>
      <c r="P41" s="655"/>
      <c r="Q41" s="605"/>
    </row>
    <row r="42" spans="1:17" s="650" customFormat="1" ht="206.25" customHeight="1">
      <c r="A42" s="661">
        <v>14</v>
      </c>
      <c r="B42" s="662" t="s">
        <v>527</v>
      </c>
      <c r="C42" s="663" t="s">
        <v>528</v>
      </c>
      <c r="D42" s="663" t="s">
        <v>418</v>
      </c>
      <c r="E42" s="664" t="s">
        <v>418</v>
      </c>
      <c r="F42" s="664" t="s">
        <v>418</v>
      </c>
      <c r="G42" s="665" t="e">
        <f t="shared" si="2"/>
        <v>#VALUE!</v>
      </c>
      <c r="H42" s="665" t="e">
        <f t="shared" si="3"/>
        <v>#VALUE!</v>
      </c>
      <c r="I42" s="540" t="s">
        <v>436</v>
      </c>
      <c r="J42" s="666" t="s">
        <v>437</v>
      </c>
      <c r="K42" s="648"/>
      <c r="L42" s="648"/>
      <c r="M42" s="601" t="s">
        <v>328</v>
      </c>
      <c r="N42" s="601" t="s">
        <v>285</v>
      </c>
      <c r="O42" s="605"/>
      <c r="P42" s="655"/>
      <c r="Q42" s="605"/>
    </row>
    <row r="43" spans="1:17" s="650" customFormat="1" ht="161.25" hidden="1" customHeight="1">
      <c r="A43" s="661"/>
      <c r="B43" s="656" t="s">
        <v>529</v>
      </c>
      <c r="C43" s="667" t="s">
        <v>459</v>
      </c>
      <c r="D43" s="667"/>
      <c r="E43" s="668"/>
      <c r="F43" s="669"/>
      <c r="G43" s="665"/>
      <c r="H43" s="665"/>
      <c r="I43" s="646"/>
      <c r="J43" s="646"/>
      <c r="K43" s="648"/>
      <c r="L43" s="648"/>
      <c r="M43" s="601" t="s">
        <v>328</v>
      </c>
      <c r="N43" s="601" t="s">
        <v>285</v>
      </c>
      <c r="O43" s="605"/>
      <c r="P43" s="655"/>
      <c r="Q43" s="605"/>
    </row>
    <row r="44" spans="1:17" s="650" customFormat="1" ht="161.25" hidden="1" customHeight="1">
      <c r="A44" s="661"/>
      <c r="B44" s="656" t="s">
        <v>530</v>
      </c>
      <c r="C44" s="667" t="s">
        <v>459</v>
      </c>
      <c r="D44" s="667"/>
      <c r="E44" s="668"/>
      <c r="F44" s="669"/>
      <c r="G44" s="600" t="e">
        <f t="shared" si="2"/>
        <v>#DIV/0!</v>
      </c>
      <c r="H44" s="529">
        <f t="shared" si="3"/>
        <v>0</v>
      </c>
      <c r="I44" s="646"/>
      <c r="J44" s="646"/>
      <c r="K44" s="648"/>
      <c r="L44" s="648"/>
      <c r="M44" s="601" t="s">
        <v>328</v>
      </c>
      <c r="N44" s="601" t="s">
        <v>285</v>
      </c>
      <c r="O44" s="605"/>
      <c r="P44" s="655"/>
      <c r="Q44" s="605"/>
    </row>
    <row r="45" spans="1:17" s="670" customFormat="1" ht="106.5" customHeight="1">
      <c r="A45" s="1549">
        <v>15</v>
      </c>
      <c r="B45" s="662" t="s">
        <v>531</v>
      </c>
      <c r="C45" s="663" t="s">
        <v>532</v>
      </c>
      <c r="D45" s="671">
        <f>D46/D47</f>
        <v>0.75932078257659652</v>
      </c>
      <c r="E45" s="671">
        <f>E46/E47</f>
        <v>0.77888519748984875</v>
      </c>
      <c r="F45" s="671">
        <f>F46/F47</f>
        <v>0.78017718715393136</v>
      </c>
      <c r="G45" s="600">
        <f t="shared" si="2"/>
        <v>100.16587677725117</v>
      </c>
      <c r="H45" s="529">
        <f t="shared" si="3"/>
        <v>1.2919896640826156E-3</v>
      </c>
      <c r="I45" s="672" t="s">
        <v>533</v>
      </c>
      <c r="J45" s="672" t="s">
        <v>534</v>
      </c>
      <c r="K45" s="673" t="s">
        <v>535</v>
      </c>
      <c r="L45" s="648" t="s">
        <v>439</v>
      </c>
      <c r="M45" s="601" t="s">
        <v>287</v>
      </c>
      <c r="N45" s="601" t="str">
        <f>Справочник!E19</f>
        <v>2-22-37</v>
      </c>
      <c r="O45" s="674"/>
      <c r="P45" s="655"/>
      <c r="Q45" s="605"/>
    </row>
    <row r="46" spans="1:17" s="670" customFormat="1" ht="93.75" customHeight="1">
      <c r="A46" s="1550"/>
      <c r="B46" s="675" t="s">
        <v>536</v>
      </c>
      <c r="C46" s="667" t="s">
        <v>537</v>
      </c>
      <c r="D46" s="676">
        <v>205.7</v>
      </c>
      <c r="E46" s="677">
        <v>211</v>
      </c>
      <c r="F46" s="678">
        <v>211.35</v>
      </c>
      <c r="G46" s="600">
        <f t="shared" si="2"/>
        <v>100.16587677725117</v>
      </c>
      <c r="H46" s="529">
        <f t="shared" si="3"/>
        <v>0.34999999999999432</v>
      </c>
      <c r="I46" s="672" t="s">
        <v>533</v>
      </c>
      <c r="J46" s="679" t="s">
        <v>534</v>
      </c>
      <c r="K46" s="673" t="s">
        <v>535</v>
      </c>
      <c r="L46" s="648" t="s">
        <v>439</v>
      </c>
      <c r="M46" s="601" t="s">
        <v>287</v>
      </c>
      <c r="N46" s="601" t="s">
        <v>538</v>
      </c>
      <c r="O46" s="674"/>
      <c r="P46" s="655"/>
      <c r="Q46" s="605"/>
    </row>
    <row r="47" spans="1:17" s="670" customFormat="1" ht="93.75" customHeight="1">
      <c r="A47" s="1551"/>
      <c r="B47" s="675" t="s">
        <v>539</v>
      </c>
      <c r="C47" s="667" t="s">
        <v>537</v>
      </c>
      <c r="D47" s="680">
        <v>270.89999999999998</v>
      </c>
      <c r="E47" s="681">
        <v>270.89999999999998</v>
      </c>
      <c r="F47" s="682">
        <v>270.89999999999998</v>
      </c>
      <c r="G47" s="600">
        <f t="shared" si="2"/>
        <v>100</v>
      </c>
      <c r="H47" s="529">
        <f t="shared" si="3"/>
        <v>0</v>
      </c>
      <c r="I47" s="672" t="s">
        <v>533</v>
      </c>
      <c r="J47" s="679" t="s">
        <v>534</v>
      </c>
      <c r="K47" s="673" t="s">
        <v>535</v>
      </c>
      <c r="L47" s="648" t="s">
        <v>439</v>
      </c>
      <c r="M47" s="601" t="s">
        <v>287</v>
      </c>
      <c r="N47" s="601" t="s">
        <v>538</v>
      </c>
      <c r="O47" s="674"/>
      <c r="P47" s="655"/>
      <c r="Q47" s="605"/>
    </row>
    <row r="48" spans="1:17" s="670" customFormat="1" ht="52.5" customHeight="1">
      <c r="A48" s="1552">
        <v>16</v>
      </c>
      <c r="B48" s="625" t="s">
        <v>540</v>
      </c>
      <c r="C48" s="683" t="s">
        <v>541</v>
      </c>
      <c r="D48" s="684">
        <f>D49/D50*1000</f>
        <v>6.5210121502619556</v>
      </c>
      <c r="E48" s="685">
        <f>E49/E50*1000</f>
        <v>4.5697726259473921</v>
      </c>
      <c r="F48" s="685">
        <f>F49/F50*1000</f>
        <v>6.9347351937811084</v>
      </c>
      <c r="G48" s="600">
        <f t="shared" si="2"/>
        <v>151.75230282586367</v>
      </c>
      <c r="H48" s="529">
        <f t="shared" si="3"/>
        <v>2.3649625678337163</v>
      </c>
      <c r="I48" s="679" t="s">
        <v>542</v>
      </c>
      <c r="J48" s="679" t="s">
        <v>543</v>
      </c>
      <c r="K48" s="686" t="s">
        <v>544</v>
      </c>
      <c r="L48" s="648" t="s">
        <v>439</v>
      </c>
      <c r="M48" s="687" t="str">
        <f>Справочник!D20</f>
        <v>Кынова Александра Валерьевна</v>
      </c>
      <c r="N48" s="687" t="str">
        <f>Справочник!E20</f>
        <v xml:space="preserve">(38822) 4-77-32
</v>
      </c>
      <c r="O48" s="605" t="s">
        <v>501</v>
      </c>
      <c r="P48" s="688" t="s">
        <v>545</v>
      </c>
      <c r="Q48" s="689" t="s">
        <v>457</v>
      </c>
    </row>
    <row r="49" spans="1:17" s="670" customFormat="1" ht="52.5" customHeight="1">
      <c r="A49" s="1553"/>
      <c r="B49" s="691" t="s">
        <v>540</v>
      </c>
      <c r="C49" s="692" t="s">
        <v>546</v>
      </c>
      <c r="D49" s="692">
        <v>117</v>
      </c>
      <c r="E49" s="693">
        <v>82</v>
      </c>
      <c r="F49" s="693">
        <v>124</v>
      </c>
      <c r="G49" s="600">
        <f t="shared" si="2"/>
        <v>151.21951219512195</v>
      </c>
      <c r="H49" s="529">
        <f t="shared" si="3"/>
        <v>42</v>
      </c>
      <c r="I49" s="679" t="s">
        <v>542</v>
      </c>
      <c r="J49" s="679" t="s">
        <v>543</v>
      </c>
      <c r="K49" s="673" t="s">
        <v>544</v>
      </c>
      <c r="L49" s="648" t="s">
        <v>439</v>
      </c>
      <c r="M49" s="687" t="s">
        <v>290</v>
      </c>
      <c r="N49" s="687" t="s">
        <v>291</v>
      </c>
      <c r="O49" s="605" t="s">
        <v>501</v>
      </c>
      <c r="P49" s="688" t="s">
        <v>545</v>
      </c>
      <c r="Q49" s="689" t="s">
        <v>457</v>
      </c>
    </row>
    <row r="50" spans="1:17" s="670" customFormat="1" ht="52.5" customHeight="1">
      <c r="A50" s="690"/>
      <c r="B50" s="691" t="s">
        <v>547</v>
      </c>
      <c r="C50" s="692" t="s">
        <v>546</v>
      </c>
      <c r="D50" s="692">
        <v>17942</v>
      </c>
      <c r="E50" s="693">
        <v>17944</v>
      </c>
      <c r="F50" s="693">
        <v>17881</v>
      </c>
      <c r="G50" s="694">
        <f t="shared" si="2"/>
        <v>99.648907712884522</v>
      </c>
      <c r="H50" s="695">
        <f t="shared" si="3"/>
        <v>-63</v>
      </c>
      <c r="I50" s="679" t="s">
        <v>542</v>
      </c>
      <c r="J50" s="679" t="s">
        <v>543</v>
      </c>
      <c r="K50" s="673" t="s">
        <v>544</v>
      </c>
      <c r="L50" s="648" t="s">
        <v>439</v>
      </c>
      <c r="M50" s="687" t="s">
        <v>290</v>
      </c>
      <c r="N50" s="687" t="s">
        <v>291</v>
      </c>
      <c r="O50" s="605" t="s">
        <v>501</v>
      </c>
      <c r="P50" s="688" t="s">
        <v>545</v>
      </c>
      <c r="Q50" s="689" t="s">
        <v>457</v>
      </c>
    </row>
    <row r="51" spans="1:17" ht="20.45" customHeight="1">
      <c r="A51" s="1554" t="s">
        <v>548</v>
      </c>
      <c r="B51" s="1554"/>
      <c r="C51" s="1554"/>
      <c r="D51" s="1554"/>
      <c r="E51" s="1554"/>
      <c r="F51" s="1554"/>
      <c r="G51" s="1554"/>
      <c r="H51" s="1554"/>
      <c r="I51" s="1554"/>
      <c r="J51" s="1554"/>
      <c r="K51" s="1554"/>
      <c r="L51" s="1554"/>
      <c r="M51" s="1554"/>
      <c r="N51" s="1554"/>
      <c r="O51" s="1554"/>
      <c r="P51" s="1554"/>
      <c r="Q51" s="1555"/>
    </row>
    <row r="52" spans="1:17" ht="56.25" customHeight="1">
      <c r="A52" s="557">
        <v>1</v>
      </c>
      <c r="B52" s="696" t="s">
        <v>549</v>
      </c>
      <c r="C52" s="697"/>
      <c r="D52" s="697"/>
      <c r="E52" s="697"/>
      <c r="F52" s="698"/>
      <c r="G52" s="699"/>
      <c r="H52" s="699"/>
      <c r="I52" s="540" t="s">
        <v>436</v>
      </c>
      <c r="J52" s="541" t="s">
        <v>437</v>
      </c>
      <c r="K52" s="700"/>
      <c r="L52" s="699"/>
      <c r="M52" s="701" t="str">
        <f>Справочник!B36</f>
        <v>Набутова Аржана Артуровна</v>
      </c>
      <c r="N52" s="702" t="str">
        <f>Справочник!C36</f>
        <v>8 (38822) 2 32 34</v>
      </c>
      <c r="O52" s="1556"/>
      <c r="P52" s="1557"/>
      <c r="Q52" s="1558"/>
    </row>
    <row r="53" spans="1:17">
      <c r="A53" s="703"/>
      <c r="B53" s="703"/>
      <c r="C53" s="703"/>
      <c r="D53" s="703"/>
      <c r="E53" s="703"/>
      <c r="F53" s="703"/>
      <c r="G53" s="704"/>
      <c r="H53" s="703"/>
      <c r="I53" s="703"/>
      <c r="J53" s="703"/>
      <c r="K53" s="703"/>
      <c r="L53" s="703"/>
      <c r="M53" s="703"/>
      <c r="N53" s="703"/>
      <c r="O53" s="703"/>
      <c r="P53" s="703"/>
      <c r="Q53" s="703"/>
    </row>
    <row r="54" spans="1:17">
      <c r="A54" s="513"/>
      <c r="B54" s="513"/>
      <c r="C54" s="513"/>
      <c r="D54" s="513"/>
      <c r="E54" s="513"/>
      <c r="F54" s="513"/>
      <c r="G54" s="705"/>
      <c r="H54" s="513"/>
      <c r="I54" s="513"/>
      <c r="J54" s="513"/>
      <c r="K54" s="513"/>
      <c r="L54" s="513"/>
      <c r="M54" s="513"/>
      <c r="N54" s="513"/>
      <c r="O54" s="513"/>
      <c r="P54" s="513"/>
      <c r="Q54" s="513"/>
    </row>
    <row r="55" spans="1:17">
      <c r="A55" s="513"/>
      <c r="B55" s="513"/>
      <c r="C55" s="513"/>
      <c r="D55" s="513"/>
      <c r="E55" s="513"/>
      <c r="F55" s="513"/>
      <c r="G55" s="705"/>
      <c r="H55" s="513"/>
      <c r="I55" s="513"/>
      <c r="J55" s="513"/>
      <c r="K55" s="513"/>
      <c r="L55" s="513"/>
      <c r="M55" s="513"/>
      <c r="N55" s="513"/>
      <c r="O55" s="513"/>
      <c r="P55" s="513"/>
      <c r="Q55" s="513"/>
    </row>
    <row r="56" spans="1:17">
      <c r="A56" s="513"/>
      <c r="B56" s="513"/>
      <c r="C56" s="513"/>
      <c r="D56" s="513"/>
      <c r="E56" s="513"/>
      <c r="F56" s="513"/>
      <c r="G56" s="705"/>
      <c r="H56" s="513"/>
      <c r="I56" s="513"/>
      <c r="J56" s="513"/>
      <c r="K56" s="513"/>
      <c r="L56" s="513"/>
      <c r="M56" s="513"/>
      <c r="N56" s="513"/>
      <c r="O56" s="513"/>
      <c r="P56" s="513"/>
      <c r="Q56" s="513"/>
    </row>
    <row r="57" spans="1:17">
      <c r="A57" s="513"/>
      <c r="B57" s="513"/>
      <c r="C57" s="513"/>
      <c r="D57" s="513"/>
      <c r="E57" s="513"/>
      <c r="F57" s="513"/>
      <c r="G57" s="705"/>
      <c r="H57" s="513"/>
      <c r="I57" s="513"/>
      <c r="J57" s="513"/>
      <c r="K57" s="513"/>
      <c r="L57" s="513"/>
      <c r="M57" s="513"/>
      <c r="N57" s="513"/>
      <c r="O57" s="513"/>
      <c r="P57" s="513"/>
      <c r="Q57" s="513"/>
    </row>
    <row r="58" spans="1:17">
      <c r="A58" s="513"/>
      <c r="B58" s="513"/>
      <c r="C58" s="513"/>
      <c r="D58" s="513"/>
      <c r="E58" s="513"/>
      <c r="F58" s="513"/>
      <c r="G58" s="705"/>
      <c r="H58" s="513"/>
      <c r="I58" s="513"/>
      <c r="J58" s="513"/>
      <c r="K58" s="513"/>
      <c r="L58" s="513"/>
      <c r="M58" s="513"/>
      <c r="N58" s="513"/>
      <c r="O58" s="513"/>
      <c r="P58" s="513"/>
      <c r="Q58" s="513"/>
    </row>
    <row r="59" spans="1:17">
      <c r="A59" s="513"/>
      <c r="B59" s="513"/>
      <c r="C59" s="513"/>
      <c r="D59" s="513"/>
      <c r="E59" s="513"/>
      <c r="F59" s="513"/>
      <c r="G59" s="705"/>
      <c r="H59" s="513"/>
      <c r="I59" s="513"/>
      <c r="J59" s="513"/>
      <c r="K59" s="513"/>
      <c r="L59" s="513"/>
      <c r="M59" s="513"/>
      <c r="N59" s="513"/>
      <c r="O59" s="513"/>
      <c r="P59" s="513"/>
      <c r="Q59" s="513"/>
    </row>
    <row r="60" spans="1:17">
      <c r="A60" s="513"/>
      <c r="B60" s="513"/>
      <c r="C60" s="513"/>
      <c r="D60" s="513"/>
      <c r="E60" s="513"/>
      <c r="F60" s="513"/>
      <c r="G60" s="705"/>
      <c r="H60" s="513"/>
      <c r="I60" s="513"/>
      <c r="J60" s="513"/>
      <c r="K60" s="513"/>
      <c r="L60" s="513"/>
      <c r="M60" s="513"/>
      <c r="N60" s="513"/>
      <c r="O60" s="513"/>
      <c r="P60" s="513"/>
      <c r="Q60" s="513"/>
    </row>
    <row r="61" spans="1:17">
      <c r="A61" s="513"/>
      <c r="B61" s="513"/>
      <c r="C61" s="513"/>
      <c r="D61" s="513"/>
      <c r="E61" s="513"/>
      <c r="F61" s="513"/>
      <c r="G61" s="705"/>
      <c r="H61" s="513"/>
      <c r="I61" s="513"/>
      <c r="J61" s="513"/>
      <c r="K61" s="513"/>
      <c r="L61" s="513"/>
      <c r="M61" s="513"/>
      <c r="N61" s="513"/>
      <c r="O61" s="513"/>
      <c r="P61" s="513"/>
      <c r="Q61" s="513"/>
    </row>
    <row r="62" spans="1:17">
      <c r="A62" s="513"/>
      <c r="B62" s="513"/>
      <c r="C62" s="513"/>
      <c r="D62" s="513"/>
      <c r="E62" s="513"/>
      <c r="F62" s="513"/>
      <c r="G62" s="705"/>
      <c r="H62" s="513"/>
      <c r="I62" s="513"/>
      <c r="J62" s="513"/>
      <c r="K62" s="513"/>
      <c r="L62" s="513"/>
      <c r="M62" s="513"/>
      <c r="N62" s="513"/>
      <c r="O62" s="513"/>
      <c r="P62" s="513"/>
      <c r="Q62" s="513"/>
    </row>
    <row r="63" spans="1:17">
      <c r="A63" s="513"/>
      <c r="B63" s="513"/>
      <c r="C63" s="513"/>
      <c r="D63" s="513"/>
      <c r="E63" s="513"/>
      <c r="F63" s="513"/>
      <c r="G63" s="705"/>
      <c r="H63" s="513"/>
      <c r="I63" s="513"/>
      <c r="J63" s="513"/>
      <c r="K63" s="513"/>
      <c r="L63" s="513"/>
      <c r="M63" s="513"/>
      <c r="N63" s="513"/>
      <c r="O63" s="513"/>
      <c r="P63" s="513"/>
      <c r="Q63" s="513"/>
    </row>
    <row r="64" spans="1:17">
      <c r="A64" s="513"/>
      <c r="B64" s="513"/>
      <c r="C64" s="513"/>
      <c r="D64" s="513"/>
      <c r="E64" s="513"/>
      <c r="F64" s="513"/>
      <c r="G64" s="705"/>
      <c r="H64" s="513"/>
      <c r="I64" s="513"/>
      <c r="J64" s="513"/>
      <c r="K64" s="513"/>
      <c r="L64" s="513"/>
      <c r="M64" s="513"/>
      <c r="N64" s="513"/>
      <c r="O64" s="513"/>
      <c r="P64" s="513"/>
      <c r="Q64" s="513"/>
    </row>
    <row r="65" spans="1:17">
      <c r="A65" s="513"/>
      <c r="B65" s="513"/>
      <c r="C65" s="513"/>
      <c r="D65" s="513"/>
      <c r="E65" s="513"/>
      <c r="F65" s="513"/>
      <c r="G65" s="705"/>
      <c r="H65" s="513"/>
      <c r="I65" s="513"/>
      <c r="J65" s="513"/>
      <c r="K65" s="513"/>
      <c r="L65" s="513"/>
      <c r="M65" s="513"/>
      <c r="N65" s="513"/>
      <c r="O65" s="513"/>
      <c r="P65" s="513"/>
      <c r="Q65" s="513"/>
    </row>
    <row r="66" spans="1:17">
      <c r="A66" s="513"/>
      <c r="B66" s="513"/>
      <c r="C66" s="513"/>
      <c r="D66" s="513"/>
      <c r="E66" s="513"/>
      <c r="F66" s="513"/>
      <c r="G66" s="705"/>
      <c r="H66" s="513"/>
      <c r="I66" s="513"/>
      <c r="J66" s="513"/>
      <c r="K66" s="513"/>
      <c r="L66" s="513"/>
      <c r="M66" s="513"/>
      <c r="N66" s="513"/>
      <c r="O66" s="513"/>
      <c r="P66" s="513"/>
      <c r="Q66" s="513"/>
    </row>
    <row r="67" spans="1:17">
      <c r="A67" s="513"/>
      <c r="B67" s="513"/>
      <c r="C67" s="513"/>
      <c r="D67" s="513"/>
      <c r="E67" s="513"/>
      <c r="F67" s="513"/>
      <c r="G67" s="705"/>
      <c r="H67" s="513"/>
      <c r="I67" s="513"/>
      <c r="J67" s="513"/>
      <c r="K67" s="513"/>
      <c r="L67" s="513"/>
      <c r="M67" s="513"/>
      <c r="N67" s="513"/>
      <c r="O67" s="513"/>
      <c r="P67" s="513"/>
      <c r="Q67" s="513"/>
    </row>
    <row r="68" spans="1:17">
      <c r="A68" s="513"/>
      <c r="B68" s="513"/>
      <c r="C68" s="513"/>
      <c r="D68" s="513"/>
      <c r="E68" s="513"/>
      <c r="F68" s="513"/>
      <c r="G68" s="705"/>
      <c r="H68" s="513"/>
      <c r="I68" s="513"/>
      <c r="J68" s="513"/>
      <c r="K68" s="513"/>
      <c r="L68" s="513"/>
      <c r="M68" s="513"/>
      <c r="N68" s="513"/>
      <c r="O68" s="513"/>
      <c r="P68" s="513"/>
      <c r="Q68" s="513"/>
    </row>
    <row r="69" spans="1:17">
      <c r="A69" s="513"/>
      <c r="B69" s="513"/>
      <c r="C69" s="513"/>
      <c r="D69" s="513"/>
      <c r="E69" s="513"/>
      <c r="F69" s="513"/>
      <c r="G69" s="705"/>
      <c r="H69" s="513"/>
      <c r="I69" s="513"/>
      <c r="J69" s="513"/>
      <c r="K69" s="513"/>
      <c r="L69" s="513"/>
      <c r="M69" s="513"/>
      <c r="N69" s="513"/>
      <c r="O69" s="513"/>
      <c r="P69" s="513"/>
      <c r="Q69" s="513"/>
    </row>
    <row r="70" spans="1:17">
      <c r="A70" s="513"/>
      <c r="B70" s="513"/>
      <c r="C70" s="513"/>
      <c r="D70" s="513"/>
      <c r="E70" s="513"/>
      <c r="F70" s="513"/>
      <c r="G70" s="705"/>
      <c r="H70" s="513"/>
      <c r="I70" s="513"/>
      <c r="J70" s="513"/>
      <c r="K70" s="513"/>
      <c r="L70" s="513"/>
      <c r="M70" s="513"/>
      <c r="N70" s="513"/>
      <c r="O70" s="513"/>
      <c r="P70" s="513"/>
      <c r="Q70" s="513"/>
    </row>
    <row r="71" spans="1:17">
      <c r="A71" s="513"/>
      <c r="B71" s="513"/>
      <c r="C71" s="513"/>
      <c r="D71" s="513"/>
      <c r="E71" s="513"/>
      <c r="F71" s="513"/>
      <c r="G71" s="705"/>
      <c r="H71" s="513"/>
      <c r="I71" s="513"/>
      <c r="J71" s="513"/>
      <c r="K71" s="513"/>
      <c r="L71" s="513"/>
      <c r="M71" s="513"/>
      <c r="N71" s="513"/>
      <c r="O71" s="513"/>
      <c r="P71" s="513"/>
      <c r="Q71" s="513"/>
    </row>
    <row r="72" spans="1:17">
      <c r="A72" s="513"/>
      <c r="B72" s="513"/>
      <c r="C72" s="513"/>
      <c r="D72" s="513"/>
      <c r="E72" s="513"/>
      <c r="F72" s="513"/>
      <c r="G72" s="705"/>
      <c r="H72" s="513"/>
      <c r="I72" s="513"/>
      <c r="J72" s="513"/>
      <c r="K72" s="513"/>
      <c r="L72" s="513"/>
      <c r="M72" s="513"/>
      <c r="N72" s="513"/>
      <c r="O72" s="513"/>
      <c r="P72" s="513"/>
      <c r="Q72" s="513"/>
    </row>
    <row r="73" spans="1:17">
      <c r="A73" s="513"/>
      <c r="B73" s="513"/>
      <c r="C73" s="513"/>
      <c r="D73" s="513"/>
      <c r="E73" s="513"/>
      <c r="F73" s="513"/>
      <c r="G73" s="705"/>
      <c r="H73" s="513"/>
      <c r="I73" s="513"/>
      <c r="J73" s="513"/>
      <c r="K73" s="513"/>
      <c r="L73" s="513"/>
      <c r="M73" s="513"/>
      <c r="N73" s="513"/>
      <c r="O73" s="513"/>
      <c r="P73" s="513"/>
      <c r="Q73" s="513"/>
    </row>
    <row r="74" spans="1:17">
      <c r="A74" s="513"/>
      <c r="B74" s="513"/>
      <c r="C74" s="513"/>
      <c r="D74" s="513"/>
      <c r="E74" s="513"/>
      <c r="F74" s="513"/>
      <c r="G74" s="705"/>
      <c r="H74" s="513"/>
      <c r="I74" s="513"/>
      <c r="J74" s="513"/>
      <c r="K74" s="513"/>
      <c r="L74" s="513"/>
      <c r="M74" s="513"/>
      <c r="N74" s="513"/>
      <c r="O74" s="513"/>
      <c r="P74" s="513"/>
      <c r="Q74" s="513"/>
    </row>
    <row r="75" spans="1:17">
      <c r="A75" s="513"/>
      <c r="B75" s="513"/>
      <c r="C75" s="513"/>
      <c r="D75" s="513"/>
      <c r="E75" s="513"/>
      <c r="F75" s="513"/>
      <c r="G75" s="705"/>
      <c r="H75" s="513"/>
      <c r="I75" s="513"/>
      <c r="J75" s="513"/>
      <c r="K75" s="513"/>
      <c r="L75" s="513"/>
      <c r="M75" s="513"/>
      <c r="N75" s="513"/>
      <c r="O75" s="513"/>
      <c r="P75" s="513"/>
      <c r="Q75" s="513"/>
    </row>
    <row r="76" spans="1:17">
      <c r="A76" s="513"/>
      <c r="B76" s="513"/>
      <c r="C76" s="513"/>
      <c r="D76" s="513"/>
      <c r="E76" s="513"/>
      <c r="F76" s="513"/>
      <c r="G76" s="705"/>
      <c r="H76" s="513"/>
      <c r="I76" s="513"/>
      <c r="J76" s="513"/>
      <c r="K76" s="513"/>
      <c r="L76" s="513"/>
      <c r="M76" s="513"/>
      <c r="N76" s="513"/>
      <c r="O76" s="513"/>
      <c r="P76" s="513"/>
      <c r="Q76" s="513"/>
    </row>
    <row r="77" spans="1:17">
      <c r="A77" s="513"/>
      <c r="B77" s="513"/>
      <c r="C77" s="513"/>
      <c r="D77" s="513"/>
      <c r="E77" s="513"/>
      <c r="F77" s="513"/>
      <c r="G77" s="705"/>
      <c r="H77" s="513"/>
      <c r="I77" s="513"/>
      <c r="J77" s="513"/>
      <c r="K77" s="513"/>
      <c r="L77" s="513"/>
      <c r="M77" s="513"/>
      <c r="N77" s="513"/>
      <c r="O77" s="513"/>
      <c r="P77" s="513"/>
      <c r="Q77" s="513"/>
    </row>
    <row r="78" spans="1:17">
      <c r="A78" s="513"/>
      <c r="B78" s="513"/>
      <c r="C78" s="513"/>
      <c r="D78" s="513"/>
      <c r="E78" s="513"/>
      <c r="F78" s="513"/>
      <c r="G78" s="705"/>
      <c r="H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>
      <c r="A79" s="513"/>
      <c r="B79" s="513"/>
      <c r="C79" s="513"/>
      <c r="D79" s="513"/>
      <c r="E79" s="513"/>
      <c r="F79" s="513"/>
      <c r="G79" s="705"/>
      <c r="H79" s="513"/>
      <c r="I79" s="513"/>
      <c r="J79" s="513"/>
      <c r="K79" s="513"/>
      <c r="L79" s="513"/>
      <c r="M79" s="513"/>
      <c r="N79" s="513"/>
      <c r="O79" s="513"/>
      <c r="P79" s="513"/>
      <c r="Q79" s="513"/>
    </row>
    <row r="80" spans="1:17">
      <c r="A80" s="513"/>
      <c r="B80" s="513"/>
      <c r="C80" s="513"/>
      <c r="D80" s="513"/>
      <c r="E80" s="513"/>
      <c r="F80" s="513"/>
      <c r="G80" s="705"/>
      <c r="H80" s="513"/>
      <c r="I80" s="513"/>
      <c r="J80" s="513"/>
      <c r="K80" s="513"/>
      <c r="L80" s="513"/>
      <c r="M80" s="513"/>
      <c r="N80" s="513"/>
      <c r="O80" s="513"/>
      <c r="P80" s="513"/>
      <c r="Q80" s="513"/>
    </row>
    <row r="81" spans="1:17">
      <c r="A81" s="513"/>
      <c r="B81" s="513"/>
      <c r="C81" s="513"/>
      <c r="D81" s="513"/>
      <c r="E81" s="513"/>
      <c r="F81" s="513"/>
      <c r="G81" s="705"/>
      <c r="H81" s="513"/>
      <c r="I81" s="513"/>
      <c r="J81" s="513"/>
      <c r="K81" s="513"/>
      <c r="L81" s="513"/>
      <c r="M81" s="513"/>
      <c r="N81" s="513"/>
      <c r="O81" s="513"/>
      <c r="P81" s="513"/>
      <c r="Q81" s="513"/>
    </row>
    <row r="82" spans="1:17">
      <c r="A82" s="513"/>
      <c r="B82" s="513"/>
      <c r="C82" s="513"/>
      <c r="D82" s="513"/>
      <c r="E82" s="513"/>
      <c r="F82" s="513"/>
      <c r="G82" s="705"/>
      <c r="H82" s="513"/>
      <c r="I82" s="513"/>
      <c r="J82" s="513"/>
      <c r="K82" s="513"/>
      <c r="L82" s="513"/>
      <c r="M82" s="513"/>
      <c r="N82" s="513"/>
      <c r="O82" s="513"/>
      <c r="P82" s="513"/>
      <c r="Q82" s="513"/>
    </row>
    <row r="83" spans="1:17">
      <c r="A83" s="513"/>
      <c r="B83" s="513"/>
      <c r="C83" s="513"/>
      <c r="D83" s="513"/>
      <c r="E83" s="513"/>
      <c r="F83" s="513"/>
      <c r="G83" s="705"/>
      <c r="H83" s="513"/>
      <c r="I83" s="513"/>
      <c r="J83" s="513"/>
      <c r="K83" s="513"/>
      <c r="L83" s="513"/>
      <c r="M83" s="513"/>
      <c r="N83" s="513"/>
      <c r="O83" s="513"/>
      <c r="P83" s="513"/>
      <c r="Q83" s="513"/>
    </row>
    <row r="84" spans="1:17">
      <c r="A84" s="513"/>
      <c r="B84" s="513"/>
      <c r="C84" s="513"/>
      <c r="D84" s="513"/>
      <c r="E84" s="513"/>
      <c r="F84" s="513"/>
      <c r="G84" s="705"/>
      <c r="H84" s="513"/>
      <c r="I84" s="513"/>
      <c r="J84" s="513"/>
      <c r="K84" s="513"/>
      <c r="L84" s="513"/>
      <c r="M84" s="513"/>
      <c r="N84" s="513"/>
      <c r="O84" s="513"/>
      <c r="P84" s="513"/>
      <c r="Q84" s="513"/>
    </row>
    <row r="85" spans="1:17">
      <c r="A85" s="513"/>
      <c r="B85" s="513"/>
      <c r="C85" s="513"/>
      <c r="D85" s="513"/>
      <c r="E85" s="513"/>
      <c r="F85" s="513"/>
      <c r="G85" s="705"/>
      <c r="H85" s="513"/>
      <c r="I85" s="513"/>
      <c r="J85" s="513"/>
      <c r="K85" s="513"/>
      <c r="L85" s="513"/>
      <c r="M85" s="513"/>
      <c r="N85" s="513"/>
      <c r="O85" s="513"/>
      <c r="P85" s="513"/>
      <c r="Q85" s="513"/>
    </row>
    <row r="86" spans="1:17">
      <c r="A86" s="513"/>
      <c r="B86" s="513"/>
      <c r="C86" s="513"/>
      <c r="D86" s="513"/>
      <c r="E86" s="513"/>
      <c r="F86" s="513"/>
      <c r="G86" s="705"/>
      <c r="H86" s="513"/>
      <c r="I86" s="513"/>
      <c r="J86" s="513"/>
      <c r="K86" s="513"/>
      <c r="L86" s="513"/>
      <c r="M86" s="513"/>
      <c r="N86" s="513"/>
      <c r="O86" s="513"/>
      <c r="P86" s="513"/>
      <c r="Q86" s="513"/>
    </row>
    <row r="87" spans="1:17">
      <c r="A87" s="513"/>
      <c r="B87" s="513"/>
      <c r="C87" s="513"/>
      <c r="D87" s="513"/>
      <c r="E87" s="513"/>
      <c r="F87" s="513"/>
      <c r="G87" s="705"/>
      <c r="H87" s="513"/>
      <c r="I87" s="513"/>
      <c r="J87" s="513"/>
      <c r="K87" s="513"/>
      <c r="L87" s="513"/>
      <c r="M87" s="513"/>
      <c r="N87" s="513"/>
      <c r="O87" s="513"/>
      <c r="P87" s="513"/>
      <c r="Q87" s="513"/>
    </row>
    <row r="88" spans="1:17">
      <c r="A88" s="513"/>
      <c r="B88" s="513"/>
      <c r="C88" s="513"/>
      <c r="D88" s="513"/>
      <c r="E88" s="513"/>
      <c r="F88" s="513"/>
      <c r="G88" s="705"/>
      <c r="H88" s="513"/>
      <c r="I88" s="513"/>
      <c r="J88" s="513"/>
      <c r="K88" s="513"/>
      <c r="L88" s="513"/>
      <c r="M88" s="513"/>
      <c r="N88" s="513"/>
      <c r="O88" s="513"/>
      <c r="P88" s="513"/>
      <c r="Q88" s="513"/>
    </row>
    <row r="89" spans="1:17">
      <c r="A89" s="513"/>
      <c r="B89" s="513"/>
      <c r="C89" s="513"/>
      <c r="D89" s="513"/>
      <c r="E89" s="513"/>
      <c r="F89" s="513"/>
      <c r="G89" s="705"/>
      <c r="H89" s="513"/>
      <c r="I89" s="513"/>
      <c r="J89" s="513"/>
      <c r="K89" s="513"/>
      <c r="L89" s="513"/>
      <c r="M89" s="513"/>
      <c r="N89" s="513"/>
      <c r="O89" s="513"/>
      <c r="P89" s="513"/>
      <c r="Q89" s="513"/>
    </row>
    <row r="90" spans="1:17">
      <c r="A90" s="513"/>
      <c r="B90" s="513"/>
      <c r="C90" s="513"/>
      <c r="D90" s="513"/>
      <c r="E90" s="513"/>
      <c r="F90" s="513"/>
      <c r="G90" s="705"/>
      <c r="H90" s="513"/>
      <c r="I90" s="513"/>
      <c r="J90" s="513"/>
      <c r="K90" s="513"/>
      <c r="L90" s="513"/>
      <c r="M90" s="513"/>
      <c r="N90" s="513"/>
      <c r="O90" s="513"/>
      <c r="P90" s="513"/>
      <c r="Q90" s="513"/>
    </row>
    <row r="91" spans="1:17">
      <c r="A91" s="513"/>
      <c r="B91" s="513"/>
      <c r="C91" s="513"/>
      <c r="D91" s="513"/>
      <c r="E91" s="513"/>
      <c r="F91" s="513"/>
      <c r="G91" s="705"/>
      <c r="H91" s="513"/>
      <c r="I91" s="513"/>
      <c r="J91" s="513"/>
      <c r="K91" s="513"/>
      <c r="L91" s="513"/>
      <c r="M91" s="513"/>
      <c r="N91" s="513"/>
      <c r="O91" s="513"/>
      <c r="P91" s="513"/>
      <c r="Q91" s="513"/>
    </row>
    <row r="92" spans="1:17">
      <c r="A92" s="513"/>
      <c r="B92" s="513"/>
      <c r="C92" s="513"/>
      <c r="D92" s="513"/>
      <c r="E92" s="513"/>
      <c r="F92" s="513"/>
      <c r="G92" s="705"/>
      <c r="H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>
      <c r="A93" s="513"/>
      <c r="B93" s="513"/>
      <c r="C93" s="513"/>
      <c r="D93" s="513"/>
      <c r="E93" s="513"/>
      <c r="F93" s="513"/>
      <c r="G93" s="705"/>
      <c r="H93" s="513"/>
      <c r="I93" s="513"/>
      <c r="J93" s="513"/>
      <c r="K93" s="513"/>
      <c r="L93" s="513"/>
      <c r="M93" s="513"/>
      <c r="N93" s="513"/>
      <c r="O93" s="513"/>
      <c r="P93" s="513"/>
      <c r="Q93" s="513"/>
    </row>
    <row r="94" spans="1:17">
      <c r="A94" s="513"/>
      <c r="B94" s="513"/>
      <c r="C94" s="513"/>
      <c r="D94" s="513"/>
      <c r="E94" s="513"/>
      <c r="F94" s="513"/>
      <c r="G94" s="705"/>
      <c r="H94" s="513"/>
      <c r="I94" s="513"/>
      <c r="J94" s="513"/>
      <c r="K94" s="513"/>
      <c r="L94" s="513"/>
      <c r="M94" s="513"/>
      <c r="N94" s="513"/>
      <c r="O94" s="513"/>
      <c r="P94" s="513"/>
      <c r="Q94" s="513"/>
    </row>
    <row r="95" spans="1:17">
      <c r="A95" s="513"/>
      <c r="B95" s="513"/>
      <c r="C95" s="513"/>
      <c r="D95" s="513"/>
      <c r="E95" s="513"/>
      <c r="F95" s="513"/>
      <c r="G95" s="705"/>
      <c r="H95" s="513"/>
      <c r="I95" s="513"/>
      <c r="J95" s="513"/>
      <c r="K95" s="513"/>
      <c r="L95" s="513"/>
      <c r="M95" s="513"/>
      <c r="N95" s="513"/>
      <c r="O95" s="513"/>
      <c r="P95" s="513"/>
      <c r="Q95" s="513"/>
    </row>
    <row r="96" spans="1:17">
      <c r="A96" s="513"/>
      <c r="B96" s="513"/>
      <c r="C96" s="513"/>
      <c r="D96" s="513"/>
      <c r="E96" s="513"/>
      <c r="F96" s="513"/>
      <c r="G96" s="705"/>
      <c r="H96" s="513"/>
      <c r="I96" s="513"/>
      <c r="J96" s="513"/>
      <c r="K96" s="513"/>
      <c r="L96" s="513"/>
      <c r="M96" s="513"/>
      <c r="N96" s="513"/>
      <c r="O96" s="513"/>
      <c r="P96" s="513"/>
      <c r="Q96" s="513"/>
    </row>
    <row r="97" spans="1:22">
      <c r="A97" s="513"/>
      <c r="B97" s="513"/>
      <c r="C97" s="513"/>
      <c r="D97" s="513"/>
      <c r="E97" s="513"/>
      <c r="F97" s="513"/>
      <c r="G97" s="705"/>
      <c r="H97" s="513"/>
      <c r="I97" s="513"/>
      <c r="J97" s="513"/>
      <c r="K97" s="513"/>
      <c r="L97" s="513"/>
      <c r="M97" s="513"/>
      <c r="N97" s="513"/>
      <c r="O97" s="513"/>
      <c r="P97" s="513"/>
      <c r="Q97" s="513"/>
    </row>
    <row r="98" spans="1:22">
      <c r="A98" s="513"/>
      <c r="B98" s="513"/>
      <c r="C98" s="513"/>
      <c r="D98" s="513"/>
      <c r="E98" s="513"/>
      <c r="F98" s="513"/>
      <c r="G98" s="705"/>
      <c r="H98" s="513"/>
      <c r="I98" s="513"/>
      <c r="J98" s="513"/>
      <c r="K98" s="513"/>
      <c r="L98" s="513"/>
      <c r="M98" s="513"/>
      <c r="N98" s="513"/>
      <c r="O98" s="513"/>
      <c r="P98" s="513"/>
      <c r="Q98" s="513"/>
    </row>
    <row r="99" spans="1:22">
      <c r="A99" s="513"/>
      <c r="B99" s="513"/>
      <c r="C99" s="513"/>
      <c r="D99" s="513"/>
      <c r="E99" s="513"/>
      <c r="F99" s="513"/>
      <c r="G99" s="705"/>
      <c r="H99" s="513"/>
      <c r="I99" s="513"/>
      <c r="J99" s="513"/>
      <c r="K99" s="513"/>
      <c r="L99" s="513"/>
      <c r="M99" s="513"/>
      <c r="N99" s="513"/>
      <c r="O99" s="513"/>
      <c r="P99" s="513"/>
      <c r="Q99" s="513"/>
    </row>
    <row r="100" spans="1:22">
      <c r="A100" s="513"/>
      <c r="B100" s="513"/>
      <c r="C100" s="513"/>
      <c r="D100" s="513"/>
      <c r="E100" s="513"/>
      <c r="F100" s="513"/>
      <c r="G100" s="705"/>
      <c r="H100" s="513"/>
      <c r="I100" s="513"/>
      <c r="J100" s="513"/>
      <c r="K100" s="513"/>
      <c r="L100" s="513"/>
      <c r="M100" s="513"/>
      <c r="N100" s="513"/>
      <c r="O100" s="513"/>
      <c r="P100" s="513"/>
      <c r="Q100" s="513"/>
    </row>
    <row r="101" spans="1:22">
      <c r="A101" s="513"/>
      <c r="B101" s="513"/>
      <c r="C101" s="513"/>
      <c r="D101" s="513"/>
      <c r="E101" s="513"/>
      <c r="F101" s="513"/>
      <c r="G101" s="705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</row>
    <row r="102" spans="1:22">
      <c r="A102" s="513"/>
      <c r="B102" s="513"/>
      <c r="C102" s="513"/>
      <c r="D102" s="513"/>
      <c r="E102" s="513"/>
      <c r="F102" s="513"/>
      <c r="G102" s="705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</row>
    <row r="103" spans="1:22">
      <c r="A103" s="513"/>
      <c r="B103" s="513"/>
      <c r="C103" s="513"/>
      <c r="D103" s="513"/>
      <c r="E103" s="513"/>
      <c r="F103" s="513"/>
      <c r="G103" s="705"/>
      <c r="H103" s="513"/>
      <c r="I103" s="513"/>
      <c r="J103" s="513"/>
      <c r="K103" s="513"/>
      <c r="L103" s="513"/>
      <c r="M103" s="513"/>
      <c r="N103" s="513"/>
      <c r="O103" s="513"/>
      <c r="P103" s="513"/>
      <c r="Q103" s="513"/>
    </row>
    <row r="104" spans="1:22">
      <c r="A104" s="513"/>
      <c r="B104" s="513"/>
      <c r="C104" s="513"/>
      <c r="D104" s="513"/>
      <c r="E104" s="513"/>
      <c r="F104" s="513"/>
      <c r="G104" s="705"/>
      <c r="H104" s="513"/>
      <c r="I104" s="513"/>
      <c r="J104" s="513"/>
      <c r="K104" s="513"/>
      <c r="L104" s="513"/>
      <c r="M104" s="513"/>
      <c r="N104" s="513"/>
      <c r="O104" s="513"/>
      <c r="P104" s="513"/>
      <c r="Q104" s="513"/>
    </row>
    <row r="105" spans="1:22">
      <c r="A105" s="513"/>
      <c r="B105" s="513"/>
      <c r="C105" s="513"/>
      <c r="D105" s="513"/>
      <c r="E105" s="513"/>
      <c r="F105" s="513"/>
      <c r="G105" s="705"/>
      <c r="H105" s="513"/>
      <c r="I105" s="513"/>
      <c r="J105" s="513"/>
      <c r="K105" s="513"/>
      <c r="L105" s="513"/>
      <c r="M105" s="513"/>
      <c r="N105" s="513"/>
      <c r="O105" s="513"/>
      <c r="P105" s="513"/>
      <c r="Q105" s="513"/>
    </row>
    <row r="106" spans="1:22">
      <c r="A106" s="513"/>
      <c r="B106" s="513"/>
      <c r="C106" s="513"/>
      <c r="D106" s="513"/>
      <c r="E106" s="513"/>
      <c r="F106" s="513"/>
      <c r="G106" s="705"/>
      <c r="H106" s="513"/>
      <c r="I106" s="513"/>
      <c r="J106" s="513"/>
      <c r="K106" s="513"/>
      <c r="L106" s="513"/>
      <c r="M106" s="513"/>
      <c r="N106" s="513"/>
      <c r="O106" s="513"/>
      <c r="P106" s="513"/>
      <c r="Q106" s="513"/>
    </row>
    <row r="107" spans="1:22">
      <c r="A107" s="513"/>
      <c r="B107" s="513"/>
      <c r="C107" s="513"/>
      <c r="D107" s="513"/>
      <c r="E107" s="513"/>
      <c r="F107" s="513"/>
      <c r="G107" s="705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  <c r="R107" s="513"/>
      <c r="S107" s="513"/>
      <c r="T107" s="513"/>
      <c r="U107" s="513"/>
      <c r="V107" s="513"/>
    </row>
    <row r="108" spans="1:22">
      <c r="A108" s="513"/>
      <c r="B108" s="513"/>
      <c r="C108" s="513"/>
      <c r="D108" s="513"/>
      <c r="E108" s="513"/>
      <c r="F108" s="513"/>
      <c r="G108" s="705"/>
      <c r="H108" s="513"/>
      <c r="I108" s="513"/>
      <c r="J108" s="513"/>
      <c r="K108" s="513"/>
      <c r="L108" s="513"/>
      <c r="M108" s="513"/>
      <c r="N108" s="513"/>
      <c r="O108" s="513"/>
      <c r="P108" s="513"/>
      <c r="Q108" s="513"/>
      <c r="R108" s="513"/>
      <c r="S108" s="513"/>
      <c r="T108" s="513"/>
      <c r="U108" s="513"/>
      <c r="V108" s="513"/>
    </row>
    <row r="109" spans="1:22">
      <c r="A109" s="513"/>
      <c r="B109" s="513"/>
      <c r="C109" s="513"/>
      <c r="D109" s="513"/>
      <c r="E109" s="513"/>
      <c r="F109" s="513"/>
      <c r="G109" s="705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  <c r="R109" s="513"/>
      <c r="S109" s="513"/>
      <c r="T109" s="513"/>
      <c r="U109" s="513"/>
      <c r="V109" s="513"/>
    </row>
    <row r="110" spans="1:22">
      <c r="A110" s="513"/>
      <c r="B110" s="513"/>
      <c r="C110" s="513"/>
      <c r="D110" s="513"/>
      <c r="E110" s="513"/>
      <c r="F110" s="513"/>
      <c r="G110" s="705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  <c r="R110" s="513"/>
      <c r="S110" s="513"/>
      <c r="T110" s="513"/>
      <c r="U110" s="513"/>
      <c r="V110" s="513"/>
    </row>
    <row r="111" spans="1:22">
      <c r="A111" s="513"/>
      <c r="B111" s="513"/>
      <c r="C111" s="513"/>
      <c r="D111" s="513"/>
      <c r="E111" s="513"/>
      <c r="F111" s="513"/>
      <c r="G111" s="705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  <c r="R111" s="513"/>
      <c r="S111" s="513"/>
      <c r="T111" s="513"/>
      <c r="U111" s="513"/>
      <c r="V111" s="513"/>
    </row>
    <row r="112" spans="1:22">
      <c r="A112" s="513"/>
      <c r="B112" s="513"/>
      <c r="C112" s="513"/>
      <c r="D112" s="513"/>
      <c r="E112" s="513"/>
      <c r="F112" s="513"/>
      <c r="G112" s="705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  <c r="R112" s="513"/>
      <c r="S112" s="513"/>
      <c r="T112" s="513"/>
      <c r="U112" s="513"/>
      <c r="V112" s="513"/>
    </row>
    <row r="113" spans="1:22">
      <c r="A113" s="513"/>
      <c r="B113" s="513"/>
      <c r="C113" s="513"/>
      <c r="D113" s="513"/>
      <c r="E113" s="513"/>
      <c r="F113" s="513"/>
      <c r="G113" s="705"/>
      <c r="H113" s="513"/>
      <c r="I113" s="513"/>
      <c r="J113" s="513"/>
      <c r="K113" s="513"/>
      <c r="L113" s="513"/>
      <c r="M113" s="513"/>
      <c r="N113" s="513"/>
      <c r="O113" s="513"/>
      <c r="P113" s="513"/>
      <c r="Q113" s="513"/>
      <c r="R113" s="513"/>
      <c r="S113" s="513"/>
      <c r="T113" s="513"/>
      <c r="U113" s="513"/>
      <c r="V113" s="513"/>
    </row>
    <row r="114" spans="1:22">
      <c r="A114" s="513"/>
      <c r="B114" s="513"/>
      <c r="C114" s="513"/>
      <c r="D114" s="513"/>
      <c r="E114" s="513"/>
      <c r="F114" s="513"/>
      <c r="G114" s="705"/>
      <c r="H114" s="513"/>
      <c r="I114" s="513"/>
      <c r="J114" s="513"/>
      <c r="K114" s="513"/>
      <c r="L114" s="513"/>
      <c r="M114" s="513"/>
      <c r="N114" s="513"/>
      <c r="O114" s="513"/>
      <c r="P114" s="513"/>
      <c r="Q114" s="513"/>
      <c r="R114" s="513"/>
      <c r="S114" s="513"/>
      <c r="T114" s="513"/>
      <c r="U114" s="513"/>
      <c r="V114" s="513"/>
    </row>
    <row r="115" spans="1:22">
      <c r="A115" s="513"/>
      <c r="B115" s="513"/>
      <c r="C115" s="513"/>
      <c r="D115" s="513"/>
      <c r="E115" s="513"/>
      <c r="F115" s="513"/>
      <c r="G115" s="705"/>
      <c r="H115" s="513"/>
      <c r="I115" s="513"/>
      <c r="J115" s="513"/>
      <c r="K115" s="513"/>
      <c r="L115" s="513"/>
      <c r="M115" s="513"/>
      <c r="N115" s="513"/>
      <c r="O115" s="513"/>
      <c r="P115" s="513"/>
      <c r="Q115" s="513"/>
      <c r="R115" s="513"/>
      <c r="S115" s="513"/>
      <c r="T115" s="513"/>
      <c r="U115" s="513"/>
      <c r="V115" s="513"/>
    </row>
    <row r="116" spans="1:22">
      <c r="A116" s="513"/>
      <c r="B116" s="513"/>
      <c r="C116" s="513"/>
      <c r="D116" s="513"/>
      <c r="E116" s="513"/>
      <c r="F116" s="513"/>
      <c r="G116" s="705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  <c r="R116" s="513"/>
      <c r="S116" s="513"/>
      <c r="T116" s="513"/>
      <c r="U116" s="513"/>
      <c r="V116" s="513"/>
    </row>
    <row r="117" spans="1:22">
      <c r="A117" s="513"/>
      <c r="B117" s="513"/>
      <c r="C117" s="513"/>
      <c r="D117" s="513"/>
      <c r="E117" s="513"/>
      <c r="F117" s="513"/>
      <c r="G117" s="705"/>
      <c r="H117" s="513"/>
      <c r="I117" s="513"/>
      <c r="J117" s="513"/>
      <c r="K117" s="513"/>
      <c r="L117" s="513"/>
      <c r="M117" s="513"/>
      <c r="N117" s="513"/>
      <c r="O117" s="513"/>
      <c r="P117" s="513"/>
      <c r="Q117" s="513"/>
      <c r="R117" s="513"/>
      <c r="S117" s="513"/>
      <c r="T117" s="513"/>
      <c r="U117" s="513"/>
      <c r="V117" s="513"/>
    </row>
    <row r="118" spans="1:22">
      <c r="A118" s="513"/>
      <c r="B118" s="513"/>
      <c r="C118" s="513"/>
      <c r="D118" s="513"/>
      <c r="E118" s="513"/>
      <c r="F118" s="513"/>
      <c r="G118" s="705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  <c r="R118" s="513"/>
      <c r="S118" s="513"/>
      <c r="T118" s="513"/>
      <c r="U118" s="513"/>
      <c r="V118" s="513"/>
    </row>
    <row r="119" spans="1:22">
      <c r="A119" s="513"/>
      <c r="B119" s="513"/>
      <c r="C119" s="513"/>
      <c r="D119" s="513"/>
      <c r="E119" s="513"/>
      <c r="F119" s="513"/>
      <c r="G119" s="705"/>
      <c r="H119" s="513"/>
      <c r="I119" s="513"/>
      <c r="J119" s="513"/>
      <c r="K119" s="513"/>
      <c r="L119" s="513"/>
      <c r="M119" s="513"/>
      <c r="N119" s="513"/>
      <c r="O119" s="513"/>
      <c r="P119" s="513"/>
      <c r="Q119" s="513"/>
      <c r="R119" s="513"/>
      <c r="S119" s="513"/>
      <c r="T119" s="513"/>
      <c r="U119" s="513"/>
      <c r="V119" s="513"/>
    </row>
    <row r="120" spans="1:22">
      <c r="A120" s="513"/>
      <c r="B120" s="513"/>
      <c r="C120" s="513"/>
      <c r="D120" s="513"/>
      <c r="E120" s="513"/>
      <c r="F120" s="513"/>
      <c r="G120" s="705"/>
      <c r="H120" s="513"/>
      <c r="I120" s="513"/>
      <c r="J120" s="513"/>
      <c r="K120" s="513"/>
      <c r="L120" s="513"/>
      <c r="M120" s="513"/>
      <c r="N120" s="513"/>
      <c r="O120" s="513"/>
      <c r="P120" s="513"/>
      <c r="Q120" s="513"/>
      <c r="R120" s="513"/>
      <c r="S120" s="513"/>
      <c r="T120" s="513"/>
      <c r="U120" s="513"/>
      <c r="V120" s="513"/>
    </row>
    <row r="121" spans="1:22">
      <c r="A121" s="513"/>
      <c r="B121" s="513"/>
      <c r="C121" s="513"/>
      <c r="D121" s="513"/>
      <c r="E121" s="513"/>
      <c r="F121" s="513"/>
      <c r="G121" s="705"/>
      <c r="H121" s="513"/>
      <c r="I121" s="513"/>
      <c r="J121" s="513"/>
      <c r="K121" s="513"/>
      <c r="L121" s="513"/>
      <c r="M121" s="513"/>
      <c r="N121" s="513"/>
      <c r="O121" s="513"/>
      <c r="P121" s="513"/>
      <c r="Q121" s="513"/>
      <c r="R121" s="513"/>
      <c r="S121" s="513"/>
      <c r="T121" s="513"/>
      <c r="U121" s="513"/>
      <c r="V121" s="513"/>
    </row>
    <row r="122" spans="1:22">
      <c r="A122" s="513"/>
      <c r="B122" s="513"/>
      <c r="C122" s="513"/>
      <c r="D122" s="513"/>
      <c r="E122" s="513"/>
      <c r="F122" s="513"/>
      <c r="G122" s="705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  <c r="R122" s="513"/>
      <c r="S122" s="513"/>
      <c r="T122" s="513"/>
      <c r="U122" s="513"/>
      <c r="V122" s="513"/>
    </row>
    <row r="123" spans="1:22">
      <c r="A123" s="513"/>
      <c r="B123" s="513"/>
      <c r="C123" s="513"/>
      <c r="D123" s="513"/>
      <c r="E123" s="513"/>
      <c r="F123" s="513"/>
      <c r="G123" s="705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  <c r="R123" s="513"/>
      <c r="S123" s="513"/>
      <c r="T123" s="513"/>
      <c r="U123" s="513"/>
      <c r="V123" s="513"/>
    </row>
    <row r="124" spans="1:22">
      <c r="A124" s="513"/>
      <c r="B124" s="513"/>
      <c r="C124" s="513"/>
      <c r="D124" s="513"/>
      <c r="E124" s="513"/>
      <c r="F124" s="513"/>
      <c r="G124" s="705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  <c r="R124" s="513"/>
      <c r="S124" s="513"/>
      <c r="T124" s="513"/>
      <c r="U124" s="513"/>
      <c r="V124" s="513"/>
    </row>
    <row r="125" spans="1:22">
      <c r="A125" s="513"/>
      <c r="B125" s="513"/>
      <c r="C125" s="513"/>
      <c r="D125" s="513"/>
      <c r="E125" s="513"/>
      <c r="F125" s="513"/>
      <c r="G125" s="705"/>
      <c r="H125" s="513"/>
      <c r="I125" s="513"/>
      <c r="J125" s="513"/>
      <c r="K125" s="513"/>
      <c r="L125" s="513"/>
      <c r="M125" s="513"/>
      <c r="N125" s="513"/>
      <c r="O125" s="513"/>
      <c r="P125" s="513"/>
      <c r="Q125" s="513"/>
      <c r="R125" s="513"/>
      <c r="S125" s="513"/>
      <c r="T125" s="513"/>
      <c r="U125" s="513"/>
      <c r="V125" s="513"/>
    </row>
    <row r="126" spans="1:22">
      <c r="A126" s="513"/>
      <c r="B126" s="513"/>
      <c r="C126" s="513"/>
      <c r="D126" s="513"/>
      <c r="E126" s="513"/>
      <c r="F126" s="513"/>
      <c r="G126" s="705"/>
      <c r="H126" s="513"/>
      <c r="I126" s="513"/>
      <c r="J126" s="513"/>
      <c r="K126" s="513"/>
      <c r="L126" s="513"/>
      <c r="M126" s="513"/>
      <c r="N126" s="513"/>
      <c r="O126" s="513"/>
      <c r="P126" s="513"/>
      <c r="Q126" s="513"/>
      <c r="R126" s="513"/>
      <c r="S126" s="513"/>
      <c r="T126" s="513"/>
      <c r="U126" s="513"/>
      <c r="V126" s="513"/>
    </row>
    <row r="127" spans="1:22">
      <c r="A127" s="513"/>
      <c r="B127" s="513"/>
      <c r="C127" s="513"/>
      <c r="D127" s="513"/>
      <c r="E127" s="513"/>
      <c r="F127" s="513"/>
      <c r="G127" s="705"/>
      <c r="H127" s="513"/>
      <c r="I127" s="513"/>
      <c r="J127" s="513"/>
      <c r="K127" s="513"/>
      <c r="L127" s="513"/>
      <c r="M127" s="513"/>
      <c r="N127" s="513"/>
      <c r="O127" s="513"/>
      <c r="P127" s="513"/>
      <c r="Q127" s="513"/>
      <c r="R127" s="513"/>
      <c r="S127" s="513"/>
      <c r="T127" s="513"/>
      <c r="U127" s="513"/>
      <c r="V127" s="513"/>
    </row>
    <row r="128" spans="1:22">
      <c r="A128" s="513"/>
      <c r="B128" s="513"/>
      <c r="C128" s="513"/>
      <c r="D128" s="513"/>
      <c r="E128" s="513"/>
      <c r="F128" s="513"/>
      <c r="G128" s="705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  <c r="R128" s="513"/>
      <c r="S128" s="513"/>
      <c r="T128" s="513"/>
      <c r="U128" s="513"/>
      <c r="V128" s="513"/>
    </row>
    <row r="129" spans="1:22">
      <c r="A129" s="513"/>
      <c r="B129" s="513"/>
      <c r="C129" s="513"/>
      <c r="D129" s="513"/>
      <c r="E129" s="513"/>
      <c r="F129" s="513"/>
      <c r="G129" s="705"/>
      <c r="H129" s="513"/>
      <c r="I129" s="513"/>
      <c r="J129" s="513"/>
      <c r="K129" s="513"/>
      <c r="L129" s="513"/>
      <c r="M129" s="513"/>
      <c r="N129" s="513"/>
      <c r="O129" s="513"/>
      <c r="P129" s="513"/>
      <c r="Q129" s="513"/>
      <c r="R129" s="513"/>
      <c r="S129" s="513"/>
      <c r="T129" s="513"/>
      <c r="U129" s="513"/>
      <c r="V129" s="513"/>
    </row>
    <row r="130" spans="1:22">
      <c r="A130" s="513"/>
      <c r="B130" s="513"/>
      <c r="C130" s="513"/>
      <c r="D130" s="513"/>
      <c r="E130" s="513"/>
      <c r="F130" s="513"/>
      <c r="G130" s="705"/>
      <c r="H130" s="513"/>
      <c r="I130" s="513"/>
      <c r="J130" s="513"/>
      <c r="K130" s="513"/>
      <c r="L130" s="513"/>
      <c r="M130" s="513"/>
      <c r="N130" s="513"/>
      <c r="O130" s="513"/>
      <c r="P130" s="513"/>
      <c r="Q130" s="513"/>
      <c r="R130" s="513"/>
      <c r="S130" s="513"/>
      <c r="T130" s="513"/>
      <c r="U130" s="513"/>
      <c r="V130" s="513"/>
    </row>
    <row r="131" spans="1:22">
      <c r="A131" s="513"/>
      <c r="B131" s="513"/>
      <c r="C131" s="513"/>
      <c r="D131" s="513"/>
      <c r="E131" s="513"/>
      <c r="F131" s="513"/>
      <c r="G131" s="705"/>
      <c r="H131" s="513"/>
      <c r="I131" s="513"/>
      <c r="J131" s="513"/>
      <c r="K131" s="513"/>
      <c r="L131" s="513"/>
      <c r="M131" s="513"/>
      <c r="N131" s="513"/>
      <c r="O131" s="513"/>
      <c r="P131" s="513"/>
      <c r="Q131" s="513"/>
      <c r="R131" s="513"/>
      <c r="S131" s="513"/>
      <c r="T131" s="513"/>
      <c r="U131" s="513"/>
      <c r="V131" s="513"/>
    </row>
    <row r="132" spans="1:22">
      <c r="A132" s="513"/>
      <c r="B132" s="513"/>
      <c r="C132" s="513"/>
      <c r="D132" s="513"/>
      <c r="E132" s="513"/>
      <c r="F132" s="513"/>
      <c r="G132" s="705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  <c r="R132" s="513"/>
      <c r="S132" s="513"/>
      <c r="T132" s="513"/>
      <c r="U132" s="513"/>
      <c r="V132" s="513"/>
    </row>
    <row r="133" spans="1:22">
      <c r="A133" s="513"/>
      <c r="B133" s="513"/>
      <c r="C133" s="513"/>
      <c r="D133" s="513"/>
      <c r="E133" s="513"/>
      <c r="F133" s="513"/>
      <c r="G133" s="705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  <c r="R133" s="513"/>
      <c r="S133" s="513"/>
      <c r="T133" s="513"/>
      <c r="U133" s="513"/>
      <c r="V133" s="513"/>
    </row>
    <row r="134" spans="1:22">
      <c r="A134" s="513"/>
      <c r="B134" s="513"/>
      <c r="C134" s="513"/>
      <c r="D134" s="513"/>
      <c r="E134" s="513"/>
      <c r="F134" s="513"/>
      <c r="G134" s="705"/>
      <c r="H134" s="513"/>
      <c r="I134" s="513"/>
      <c r="J134" s="513"/>
      <c r="K134" s="513"/>
      <c r="L134" s="513"/>
      <c r="M134" s="513"/>
      <c r="N134" s="513"/>
      <c r="O134" s="513"/>
      <c r="P134" s="513"/>
      <c r="Q134" s="513"/>
      <c r="R134" s="513"/>
      <c r="S134" s="513"/>
      <c r="T134" s="513"/>
      <c r="U134" s="513"/>
      <c r="V134" s="513"/>
    </row>
    <row r="135" spans="1:22">
      <c r="A135" s="513"/>
      <c r="B135" s="513"/>
      <c r="C135" s="513"/>
      <c r="D135" s="513"/>
      <c r="E135" s="513"/>
      <c r="F135" s="513"/>
      <c r="G135" s="705"/>
      <c r="H135" s="513"/>
      <c r="I135" s="513"/>
      <c r="J135" s="513"/>
      <c r="K135" s="513"/>
      <c r="L135" s="513"/>
      <c r="M135" s="513"/>
      <c r="N135" s="513"/>
      <c r="O135" s="513"/>
      <c r="P135" s="513"/>
      <c r="Q135" s="513"/>
      <c r="R135" s="513"/>
      <c r="S135" s="513"/>
      <c r="T135" s="513"/>
      <c r="U135" s="513"/>
      <c r="V135" s="513"/>
    </row>
    <row r="136" spans="1:22">
      <c r="A136" s="513"/>
      <c r="B136" s="513"/>
      <c r="C136" s="513"/>
      <c r="D136" s="513"/>
      <c r="E136" s="513"/>
      <c r="F136" s="513"/>
      <c r="G136" s="705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  <c r="R136" s="513"/>
      <c r="S136" s="513"/>
      <c r="T136" s="513"/>
      <c r="U136" s="513"/>
      <c r="V136" s="513"/>
    </row>
    <row r="137" spans="1:22">
      <c r="A137" s="513"/>
      <c r="B137" s="513"/>
      <c r="C137" s="513"/>
      <c r="D137" s="513"/>
      <c r="E137" s="513"/>
      <c r="F137" s="513"/>
      <c r="G137" s="705"/>
      <c r="H137" s="513"/>
      <c r="I137" s="513"/>
      <c r="J137" s="513"/>
      <c r="K137" s="513"/>
      <c r="L137" s="513"/>
      <c r="M137" s="513"/>
      <c r="N137" s="513"/>
      <c r="O137" s="513"/>
      <c r="P137" s="513"/>
      <c r="Q137" s="513"/>
      <c r="R137" s="513"/>
      <c r="S137" s="513"/>
      <c r="T137" s="513"/>
      <c r="U137" s="513"/>
      <c r="V137" s="513"/>
    </row>
    <row r="138" spans="1:22">
      <c r="A138" s="513"/>
      <c r="B138" s="513"/>
      <c r="C138" s="513"/>
      <c r="D138" s="513"/>
      <c r="E138" s="513"/>
      <c r="F138" s="513"/>
      <c r="G138" s="705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</row>
    <row r="139" spans="1:22">
      <c r="A139" s="513"/>
      <c r="B139" s="513"/>
      <c r="C139" s="513"/>
      <c r="D139" s="513"/>
      <c r="E139" s="513"/>
      <c r="F139" s="513"/>
      <c r="G139" s="705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</row>
    <row r="140" spans="1:22">
      <c r="A140" s="513"/>
      <c r="B140" s="513"/>
      <c r="C140" s="513"/>
      <c r="D140" s="513"/>
      <c r="E140" s="513"/>
      <c r="F140" s="513"/>
      <c r="G140" s="705"/>
      <c r="H140" s="513"/>
      <c r="I140" s="513"/>
      <c r="J140" s="513"/>
      <c r="K140" s="513"/>
      <c r="L140" s="513"/>
      <c r="M140" s="513"/>
      <c r="N140" s="513"/>
      <c r="O140" s="513"/>
      <c r="P140" s="513"/>
      <c r="Q140" s="513"/>
      <c r="R140" s="513"/>
      <c r="S140" s="513"/>
      <c r="T140" s="513"/>
      <c r="U140" s="513"/>
      <c r="V140" s="513"/>
    </row>
    <row r="141" spans="1:22">
      <c r="A141" s="513"/>
      <c r="B141" s="513"/>
      <c r="C141" s="513"/>
      <c r="D141" s="513"/>
      <c r="E141" s="513"/>
      <c r="F141" s="513"/>
      <c r="G141" s="705"/>
      <c r="H141" s="513"/>
      <c r="I141" s="513"/>
      <c r="J141" s="513"/>
      <c r="K141" s="513"/>
      <c r="L141" s="513"/>
      <c r="M141" s="513"/>
      <c r="N141" s="513"/>
      <c r="O141" s="513"/>
      <c r="P141" s="513"/>
      <c r="Q141" s="513"/>
      <c r="R141" s="513"/>
      <c r="S141" s="513"/>
      <c r="T141" s="513"/>
      <c r="U141" s="513"/>
      <c r="V141" s="513"/>
    </row>
    <row r="142" spans="1:22">
      <c r="A142" s="513"/>
      <c r="B142" s="513"/>
      <c r="C142" s="513"/>
      <c r="D142" s="513"/>
      <c r="E142" s="513"/>
      <c r="F142" s="513"/>
      <c r="G142" s="705"/>
      <c r="H142" s="513"/>
      <c r="I142" s="513"/>
      <c r="J142" s="513"/>
      <c r="K142" s="513"/>
      <c r="L142" s="513"/>
      <c r="M142" s="513"/>
      <c r="N142" s="513"/>
      <c r="O142" s="513"/>
      <c r="P142" s="513"/>
      <c r="Q142" s="513"/>
      <c r="R142" s="513"/>
      <c r="S142" s="513"/>
      <c r="T142" s="513"/>
      <c r="U142" s="513"/>
      <c r="V142" s="513"/>
    </row>
    <row r="143" spans="1:22">
      <c r="A143" s="513"/>
      <c r="B143" s="513"/>
      <c r="C143" s="513"/>
      <c r="D143" s="513"/>
      <c r="E143" s="513"/>
      <c r="F143" s="513"/>
      <c r="G143" s="705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  <c r="R143" s="513"/>
      <c r="S143" s="513"/>
      <c r="T143" s="513"/>
      <c r="U143" s="513"/>
      <c r="V143" s="513"/>
    </row>
    <row r="144" spans="1:22">
      <c r="A144" s="513"/>
      <c r="B144" s="513"/>
      <c r="C144" s="513"/>
      <c r="D144" s="513"/>
      <c r="E144" s="513"/>
      <c r="F144" s="513"/>
      <c r="G144" s="705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  <c r="R144" s="513"/>
      <c r="S144" s="513"/>
      <c r="T144" s="513"/>
      <c r="U144" s="513"/>
      <c r="V144" s="513"/>
    </row>
    <row r="145" spans="1:22">
      <c r="A145" s="513"/>
      <c r="B145" s="513"/>
      <c r="C145" s="513"/>
      <c r="D145" s="513"/>
      <c r="E145" s="513"/>
      <c r="F145" s="513"/>
      <c r="G145" s="705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  <c r="R145" s="513"/>
      <c r="S145" s="513"/>
      <c r="T145" s="513"/>
      <c r="U145" s="513"/>
      <c r="V145" s="513"/>
    </row>
    <row r="146" spans="1:22">
      <c r="A146" s="513"/>
      <c r="B146" s="513"/>
      <c r="C146" s="513"/>
      <c r="D146" s="513"/>
      <c r="E146" s="513"/>
      <c r="F146" s="513"/>
      <c r="G146" s="705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  <c r="R146" s="513"/>
      <c r="S146" s="513"/>
      <c r="T146" s="513"/>
      <c r="U146" s="513"/>
      <c r="V146" s="513"/>
    </row>
    <row r="147" spans="1:22">
      <c r="A147" s="513"/>
      <c r="B147" s="513"/>
      <c r="C147" s="513"/>
      <c r="D147" s="513"/>
      <c r="E147" s="513"/>
      <c r="F147" s="513"/>
      <c r="G147" s="705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  <c r="R147" s="513"/>
      <c r="S147" s="513"/>
      <c r="T147" s="513"/>
      <c r="U147" s="513"/>
      <c r="V147" s="513"/>
    </row>
    <row r="148" spans="1:22">
      <c r="A148" s="513"/>
      <c r="B148" s="513"/>
      <c r="C148" s="513"/>
      <c r="D148" s="513"/>
      <c r="E148" s="513"/>
      <c r="F148" s="513"/>
      <c r="G148" s="705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  <c r="R148" s="513"/>
      <c r="S148" s="513"/>
      <c r="T148" s="513"/>
      <c r="U148" s="513"/>
      <c r="V148" s="513"/>
    </row>
    <row r="149" spans="1:22">
      <c r="A149" s="513"/>
      <c r="B149" s="513"/>
      <c r="C149" s="513"/>
      <c r="D149" s="513"/>
      <c r="E149" s="513"/>
      <c r="F149" s="513"/>
      <c r="G149" s="705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  <c r="R149" s="513"/>
      <c r="S149" s="513"/>
      <c r="T149" s="513"/>
      <c r="U149" s="513"/>
      <c r="V149" s="513"/>
    </row>
    <row r="150" spans="1:22">
      <c r="A150" s="513"/>
      <c r="B150" s="513"/>
      <c r="C150" s="513"/>
      <c r="D150" s="513"/>
      <c r="E150" s="513"/>
      <c r="F150" s="513"/>
      <c r="G150" s="705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  <c r="R150" s="513"/>
      <c r="S150" s="513"/>
      <c r="T150" s="513"/>
      <c r="U150" s="513"/>
      <c r="V150" s="513"/>
    </row>
    <row r="151" spans="1:22">
      <c r="A151" s="513"/>
      <c r="B151" s="513"/>
      <c r="C151" s="513"/>
      <c r="D151" s="513"/>
      <c r="E151" s="513"/>
      <c r="F151" s="513"/>
      <c r="G151" s="705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  <c r="R151" s="513"/>
      <c r="S151" s="513"/>
      <c r="T151" s="513"/>
      <c r="U151" s="513"/>
      <c r="V151" s="513"/>
    </row>
    <row r="152" spans="1:22">
      <c r="A152" s="513"/>
      <c r="B152" s="513"/>
      <c r="C152" s="513"/>
      <c r="D152" s="513"/>
      <c r="E152" s="513"/>
      <c r="F152" s="513"/>
      <c r="G152" s="705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  <c r="R152" s="513"/>
      <c r="S152" s="513"/>
      <c r="T152" s="513"/>
      <c r="U152" s="513"/>
      <c r="V152" s="513"/>
    </row>
    <row r="153" spans="1:22">
      <c r="A153" s="513"/>
      <c r="B153" s="513"/>
      <c r="C153" s="513"/>
      <c r="D153" s="513"/>
      <c r="E153" s="513"/>
      <c r="F153" s="513"/>
      <c r="G153" s="705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  <c r="R153" s="513"/>
      <c r="S153" s="513"/>
      <c r="T153" s="513"/>
      <c r="U153" s="513"/>
      <c r="V153" s="513"/>
    </row>
    <row r="154" spans="1:22">
      <c r="A154" s="513"/>
      <c r="B154" s="513"/>
      <c r="C154" s="513"/>
      <c r="D154" s="513"/>
      <c r="E154" s="513"/>
      <c r="F154" s="513"/>
      <c r="G154" s="705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  <c r="R154" s="513"/>
      <c r="S154" s="513"/>
      <c r="T154" s="513"/>
      <c r="U154" s="513"/>
      <c r="V154" s="513"/>
    </row>
    <row r="155" spans="1:22">
      <c r="A155" s="513"/>
      <c r="B155" s="513"/>
      <c r="C155" s="513"/>
      <c r="D155" s="513"/>
      <c r="E155" s="513"/>
      <c r="F155" s="513"/>
      <c r="G155" s="705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  <c r="R155" s="513"/>
      <c r="S155" s="513"/>
      <c r="T155" s="513"/>
      <c r="U155" s="513"/>
      <c r="V155" s="513"/>
    </row>
    <row r="156" spans="1:22">
      <c r="A156" s="513"/>
      <c r="B156" s="513"/>
      <c r="C156" s="513"/>
      <c r="D156" s="513"/>
      <c r="E156" s="513"/>
      <c r="F156" s="513"/>
      <c r="G156" s="705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  <c r="R156" s="513"/>
      <c r="S156" s="513"/>
      <c r="T156" s="513"/>
      <c r="U156" s="513"/>
      <c r="V156" s="513"/>
    </row>
    <row r="157" spans="1:22">
      <c r="A157" s="513"/>
      <c r="B157" s="513"/>
      <c r="C157" s="513"/>
      <c r="D157" s="513"/>
      <c r="E157" s="513"/>
      <c r="F157" s="513"/>
      <c r="G157" s="705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  <c r="R157" s="513"/>
      <c r="S157" s="513"/>
      <c r="T157" s="513"/>
      <c r="U157" s="513"/>
      <c r="V157" s="513"/>
    </row>
    <row r="158" spans="1:22">
      <c r="A158" s="513"/>
      <c r="B158" s="513"/>
      <c r="C158" s="513"/>
      <c r="D158" s="513"/>
      <c r="E158" s="513"/>
      <c r="F158" s="513"/>
      <c r="G158" s="705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  <c r="R158" s="513"/>
      <c r="S158" s="513"/>
      <c r="T158" s="513"/>
      <c r="U158" s="513"/>
      <c r="V158" s="513"/>
    </row>
    <row r="159" spans="1:22">
      <c r="A159" s="513"/>
      <c r="B159" s="513"/>
      <c r="C159" s="513"/>
      <c r="D159" s="513"/>
      <c r="E159" s="513"/>
      <c r="F159" s="513"/>
      <c r="G159" s="705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  <c r="R159" s="513"/>
      <c r="S159" s="513"/>
      <c r="T159" s="513"/>
      <c r="U159" s="513"/>
      <c r="V159" s="513"/>
    </row>
    <row r="160" spans="1:22">
      <c r="A160" s="513"/>
      <c r="B160" s="513"/>
      <c r="C160" s="513"/>
      <c r="D160" s="513"/>
      <c r="E160" s="513"/>
      <c r="F160" s="513"/>
      <c r="G160" s="705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  <c r="R160" s="513"/>
      <c r="S160" s="513"/>
      <c r="T160" s="513"/>
      <c r="U160" s="513"/>
      <c r="V160" s="513"/>
    </row>
    <row r="161" spans="1:22">
      <c r="A161" s="513"/>
      <c r="B161" s="513"/>
      <c r="C161" s="513"/>
      <c r="D161" s="513"/>
      <c r="E161" s="513"/>
      <c r="F161" s="513"/>
      <c r="G161" s="705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  <c r="R161" s="513"/>
      <c r="S161" s="513"/>
      <c r="T161" s="513"/>
      <c r="U161" s="513"/>
      <c r="V161" s="513"/>
    </row>
    <row r="162" spans="1:22">
      <c r="A162" s="513"/>
      <c r="B162" s="513"/>
      <c r="C162" s="513"/>
      <c r="D162" s="513"/>
      <c r="E162" s="513"/>
      <c r="F162" s="513"/>
      <c r="G162" s="705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  <c r="R162" s="513"/>
      <c r="S162" s="513"/>
      <c r="T162" s="513"/>
      <c r="U162" s="513"/>
      <c r="V162" s="513"/>
    </row>
    <row r="163" spans="1:22">
      <c r="A163" s="513"/>
      <c r="B163" s="513"/>
      <c r="C163" s="513"/>
      <c r="D163" s="513"/>
      <c r="E163" s="513"/>
      <c r="F163" s="513"/>
      <c r="G163" s="705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  <c r="R163" s="513"/>
      <c r="S163" s="513"/>
      <c r="T163" s="513"/>
      <c r="U163" s="513"/>
      <c r="V163" s="513"/>
    </row>
    <row r="164" spans="1:22">
      <c r="A164" s="513"/>
      <c r="B164" s="513"/>
      <c r="C164" s="513"/>
      <c r="D164" s="513"/>
      <c r="E164" s="513"/>
      <c r="F164" s="513"/>
      <c r="G164" s="705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  <c r="R164" s="513"/>
      <c r="S164" s="513"/>
      <c r="T164" s="513"/>
      <c r="U164" s="513"/>
      <c r="V164" s="513"/>
    </row>
    <row r="165" spans="1:22">
      <c r="A165" s="513"/>
      <c r="B165" s="513"/>
      <c r="C165" s="513"/>
      <c r="D165" s="513"/>
      <c r="E165" s="513"/>
      <c r="F165" s="513"/>
      <c r="G165" s="705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  <c r="R165" s="513"/>
      <c r="S165" s="513"/>
      <c r="T165" s="513"/>
      <c r="U165" s="513"/>
      <c r="V165" s="513"/>
    </row>
    <row r="166" spans="1:22">
      <c r="A166" s="513"/>
      <c r="B166" s="513"/>
      <c r="C166" s="513"/>
      <c r="D166" s="513"/>
      <c r="E166" s="513"/>
      <c r="F166" s="513"/>
      <c r="G166" s="705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  <c r="R166" s="513"/>
      <c r="S166" s="513"/>
      <c r="T166" s="513"/>
      <c r="U166" s="513"/>
      <c r="V166" s="513"/>
    </row>
    <row r="167" spans="1:22">
      <c r="A167" s="513"/>
      <c r="B167" s="513"/>
      <c r="C167" s="513"/>
      <c r="D167" s="513"/>
      <c r="E167" s="513"/>
      <c r="F167" s="513"/>
      <c r="G167" s="705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  <c r="R167" s="513"/>
      <c r="S167" s="513"/>
      <c r="T167" s="513"/>
      <c r="U167" s="513"/>
      <c r="V167" s="513"/>
    </row>
    <row r="168" spans="1:22">
      <c r="A168" s="513"/>
      <c r="B168" s="513"/>
      <c r="C168" s="513"/>
      <c r="D168" s="513"/>
      <c r="E168" s="513"/>
      <c r="F168" s="513"/>
      <c r="G168" s="705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  <c r="R168" s="513"/>
      <c r="S168" s="513"/>
      <c r="T168" s="513"/>
      <c r="U168" s="513"/>
      <c r="V168" s="513"/>
    </row>
    <row r="169" spans="1:22">
      <c r="A169" s="513"/>
      <c r="B169" s="513"/>
      <c r="C169" s="513"/>
      <c r="D169" s="513"/>
      <c r="E169" s="513"/>
      <c r="F169" s="513"/>
      <c r="G169" s="705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  <c r="R169" s="513"/>
      <c r="S169" s="513"/>
      <c r="T169" s="513"/>
      <c r="U169" s="513"/>
      <c r="V169" s="513"/>
    </row>
    <row r="170" spans="1:22">
      <c r="A170" s="513"/>
      <c r="B170" s="513"/>
      <c r="C170" s="513"/>
      <c r="D170" s="513"/>
      <c r="E170" s="513"/>
      <c r="F170" s="513"/>
      <c r="G170" s="705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  <c r="R170" s="513"/>
      <c r="S170" s="513"/>
      <c r="T170" s="513"/>
      <c r="U170" s="513"/>
      <c r="V170" s="513"/>
    </row>
    <row r="171" spans="1:22">
      <c r="A171" s="513"/>
      <c r="B171" s="513"/>
      <c r="C171" s="513"/>
      <c r="D171" s="513"/>
      <c r="E171" s="513"/>
      <c r="F171" s="513"/>
      <c r="G171" s="705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  <c r="R171" s="513"/>
      <c r="S171" s="513"/>
      <c r="T171" s="513"/>
      <c r="U171" s="513"/>
      <c r="V171" s="513"/>
    </row>
    <row r="172" spans="1:22">
      <c r="A172" s="513"/>
      <c r="B172" s="513"/>
      <c r="C172" s="513"/>
      <c r="D172" s="513"/>
      <c r="E172" s="513"/>
      <c r="F172" s="513"/>
      <c r="G172" s="705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  <c r="R172" s="513"/>
      <c r="S172" s="513"/>
      <c r="T172" s="513"/>
      <c r="U172" s="513"/>
      <c r="V172" s="513"/>
    </row>
    <row r="173" spans="1:22">
      <c r="A173" s="513"/>
      <c r="B173" s="513"/>
      <c r="C173" s="513"/>
      <c r="D173" s="513"/>
      <c r="E173" s="513"/>
      <c r="F173" s="513"/>
      <c r="G173" s="705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  <c r="R173" s="513"/>
      <c r="S173" s="513"/>
      <c r="T173" s="513"/>
      <c r="U173" s="513"/>
      <c r="V173" s="513"/>
    </row>
    <row r="174" spans="1:22">
      <c r="A174" s="513"/>
      <c r="B174" s="513"/>
      <c r="C174" s="513"/>
      <c r="D174" s="513"/>
      <c r="E174" s="513"/>
      <c r="F174" s="513"/>
      <c r="G174" s="705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  <c r="R174" s="513"/>
      <c r="S174" s="513"/>
      <c r="T174" s="513"/>
      <c r="U174" s="513"/>
      <c r="V174" s="513"/>
    </row>
    <row r="175" spans="1:22">
      <c r="A175" s="513"/>
      <c r="B175" s="513"/>
      <c r="C175" s="513"/>
      <c r="D175" s="513"/>
      <c r="E175" s="513"/>
      <c r="F175" s="513"/>
      <c r="G175" s="705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  <c r="R175" s="513"/>
      <c r="S175" s="513"/>
      <c r="T175" s="513"/>
      <c r="U175" s="513"/>
      <c r="V175" s="513"/>
    </row>
    <row r="176" spans="1:22">
      <c r="A176" s="513"/>
      <c r="B176" s="513"/>
      <c r="C176" s="513"/>
      <c r="D176" s="513"/>
      <c r="E176" s="513"/>
      <c r="F176" s="513"/>
      <c r="G176" s="705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  <c r="R176" s="513"/>
      <c r="S176" s="513"/>
      <c r="T176" s="513"/>
      <c r="U176" s="513"/>
      <c r="V176" s="513"/>
    </row>
    <row r="177" spans="1:22">
      <c r="A177" s="513"/>
      <c r="B177" s="513"/>
      <c r="C177" s="513"/>
      <c r="D177" s="513"/>
      <c r="E177" s="513"/>
      <c r="F177" s="513"/>
      <c r="G177" s="705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  <c r="R177" s="513"/>
      <c r="S177" s="513"/>
      <c r="T177" s="513"/>
      <c r="U177" s="513"/>
      <c r="V177" s="513"/>
    </row>
    <row r="178" spans="1:22">
      <c r="A178" s="513"/>
      <c r="B178" s="513"/>
      <c r="C178" s="513"/>
      <c r="D178" s="513"/>
      <c r="E178" s="513"/>
      <c r="F178" s="513"/>
      <c r="G178" s="705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  <c r="R178" s="513"/>
      <c r="S178" s="513"/>
      <c r="T178" s="513"/>
      <c r="U178" s="513"/>
      <c r="V178" s="513"/>
    </row>
    <row r="179" spans="1:22">
      <c r="A179" s="513"/>
      <c r="B179" s="513"/>
      <c r="C179" s="513"/>
      <c r="D179" s="513"/>
      <c r="E179" s="513"/>
      <c r="F179" s="513"/>
      <c r="G179" s="705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  <c r="R179" s="513"/>
      <c r="S179" s="513"/>
      <c r="T179" s="513"/>
      <c r="U179" s="513"/>
      <c r="V179" s="513"/>
    </row>
    <row r="180" spans="1:22">
      <c r="A180" s="513"/>
      <c r="B180" s="513"/>
      <c r="C180" s="513"/>
      <c r="D180" s="513"/>
      <c r="E180" s="513"/>
      <c r="F180" s="513"/>
      <c r="G180" s="705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  <c r="R180" s="513"/>
      <c r="S180" s="513"/>
      <c r="T180" s="513"/>
      <c r="U180" s="513"/>
      <c r="V180" s="513"/>
    </row>
    <row r="181" spans="1:22">
      <c r="A181" s="513"/>
      <c r="B181" s="513"/>
      <c r="C181" s="513"/>
      <c r="D181" s="513"/>
      <c r="E181" s="513"/>
      <c r="F181" s="513"/>
      <c r="G181" s="705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  <c r="R181" s="513"/>
      <c r="S181" s="513"/>
      <c r="T181" s="513"/>
      <c r="U181" s="513"/>
      <c r="V181" s="513"/>
    </row>
    <row r="182" spans="1:22">
      <c r="A182" s="513"/>
      <c r="B182" s="513"/>
      <c r="C182" s="513"/>
      <c r="D182" s="513"/>
      <c r="E182" s="513"/>
      <c r="F182" s="513"/>
      <c r="G182" s="705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  <c r="R182" s="513"/>
      <c r="S182" s="513"/>
      <c r="T182" s="513"/>
      <c r="U182" s="513"/>
      <c r="V182" s="513"/>
    </row>
    <row r="183" spans="1:22">
      <c r="A183" s="513"/>
      <c r="B183" s="513"/>
      <c r="C183" s="513"/>
      <c r="D183" s="513"/>
      <c r="E183" s="513"/>
      <c r="F183" s="513"/>
      <c r="G183" s="705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  <c r="R183" s="513"/>
      <c r="S183" s="513"/>
      <c r="T183" s="513"/>
      <c r="U183" s="513"/>
      <c r="V183" s="513"/>
    </row>
    <row r="184" spans="1:22">
      <c r="A184" s="513"/>
      <c r="B184" s="513"/>
      <c r="C184" s="513"/>
      <c r="D184" s="513"/>
      <c r="E184" s="513"/>
      <c r="F184" s="513"/>
      <c r="G184" s="705"/>
      <c r="H184" s="513"/>
      <c r="I184" s="513"/>
      <c r="J184" s="513"/>
      <c r="K184" s="513"/>
      <c r="L184" s="513"/>
      <c r="M184" s="513"/>
      <c r="N184" s="513"/>
      <c r="O184" s="513"/>
      <c r="P184" s="513"/>
      <c r="Q184" s="513"/>
      <c r="R184" s="513"/>
      <c r="S184" s="513"/>
      <c r="T184" s="513"/>
      <c r="U184" s="513"/>
      <c r="V184" s="513"/>
    </row>
    <row r="185" spans="1:22">
      <c r="A185" s="513"/>
      <c r="B185" s="513"/>
      <c r="C185" s="513"/>
      <c r="D185" s="513"/>
      <c r="E185" s="513"/>
      <c r="F185" s="513"/>
      <c r="G185" s="705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  <c r="R185" s="513"/>
      <c r="S185" s="513"/>
      <c r="T185" s="513"/>
      <c r="U185" s="513"/>
      <c r="V185" s="513"/>
    </row>
    <row r="186" spans="1:22">
      <c r="A186" s="513"/>
      <c r="B186" s="513"/>
      <c r="C186" s="513"/>
      <c r="D186" s="513"/>
      <c r="E186" s="513"/>
      <c r="F186" s="513"/>
      <c r="G186" s="705"/>
      <c r="H186" s="513"/>
      <c r="I186" s="513"/>
      <c r="J186" s="513"/>
      <c r="K186" s="513"/>
      <c r="L186" s="513"/>
      <c r="M186" s="513"/>
      <c r="N186" s="513"/>
      <c r="O186" s="513"/>
      <c r="P186" s="513"/>
      <c r="Q186" s="513"/>
      <c r="R186" s="513"/>
      <c r="S186" s="513"/>
      <c r="T186" s="513"/>
      <c r="U186" s="513"/>
      <c r="V186" s="513"/>
    </row>
    <row r="187" spans="1:22">
      <c r="A187" s="513"/>
      <c r="B187" s="513"/>
      <c r="C187" s="513"/>
      <c r="D187" s="513"/>
      <c r="E187" s="513"/>
      <c r="F187" s="513"/>
      <c r="G187" s="705"/>
      <c r="H187" s="513"/>
      <c r="I187" s="513"/>
      <c r="J187" s="513"/>
      <c r="K187" s="513"/>
      <c r="L187" s="513"/>
      <c r="M187" s="513"/>
      <c r="N187" s="513"/>
      <c r="O187" s="513"/>
      <c r="P187" s="513"/>
      <c r="Q187" s="513"/>
      <c r="R187" s="513"/>
      <c r="S187" s="513"/>
      <c r="T187" s="513"/>
      <c r="U187" s="513"/>
      <c r="V187" s="513"/>
    </row>
    <row r="188" spans="1:22">
      <c r="A188" s="513"/>
      <c r="B188" s="513"/>
      <c r="C188" s="513"/>
      <c r="D188" s="513"/>
      <c r="E188" s="513"/>
      <c r="F188" s="513"/>
      <c r="G188" s="705"/>
      <c r="H188" s="513"/>
      <c r="I188" s="513"/>
      <c r="J188" s="513"/>
      <c r="K188" s="513"/>
      <c r="L188" s="513"/>
      <c r="M188" s="513"/>
      <c r="N188" s="513"/>
      <c r="O188" s="513"/>
      <c r="P188" s="513"/>
      <c r="Q188" s="513"/>
      <c r="R188" s="513"/>
      <c r="S188" s="513"/>
      <c r="T188" s="513"/>
      <c r="U188" s="513"/>
      <c r="V188" s="513"/>
    </row>
    <row r="189" spans="1:22">
      <c r="A189" s="513"/>
      <c r="B189" s="513"/>
      <c r="C189" s="513"/>
      <c r="D189" s="513"/>
      <c r="E189" s="513"/>
      <c r="F189" s="513"/>
      <c r="G189" s="705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  <c r="R189" s="513"/>
      <c r="S189" s="513"/>
      <c r="T189" s="513"/>
      <c r="U189" s="513"/>
      <c r="V189" s="513"/>
    </row>
    <row r="190" spans="1:22">
      <c r="A190" s="513"/>
      <c r="B190" s="513"/>
      <c r="C190" s="513"/>
      <c r="D190" s="513"/>
      <c r="E190" s="513"/>
      <c r="F190" s="513"/>
      <c r="G190" s="705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  <c r="R190" s="513"/>
      <c r="S190" s="513"/>
      <c r="T190" s="513"/>
      <c r="U190" s="513"/>
      <c r="V190" s="513"/>
    </row>
    <row r="191" spans="1:22">
      <c r="A191" s="513"/>
      <c r="B191" s="513"/>
      <c r="C191" s="513"/>
      <c r="D191" s="513"/>
      <c r="E191" s="513"/>
      <c r="F191" s="513"/>
      <c r="G191" s="705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  <c r="R191" s="513"/>
      <c r="S191" s="513"/>
      <c r="T191" s="513"/>
      <c r="U191" s="513"/>
      <c r="V191" s="513"/>
    </row>
    <row r="192" spans="1:22">
      <c r="A192" s="513"/>
      <c r="B192" s="513"/>
      <c r="C192" s="513"/>
      <c r="D192" s="513"/>
      <c r="E192" s="513"/>
      <c r="F192" s="513"/>
      <c r="G192" s="705"/>
      <c r="H192" s="513"/>
      <c r="I192" s="513"/>
      <c r="J192" s="513"/>
      <c r="K192" s="513"/>
      <c r="L192" s="513"/>
      <c r="M192" s="513"/>
      <c r="N192" s="513"/>
      <c r="O192" s="513"/>
      <c r="P192" s="513"/>
      <c r="Q192" s="513"/>
      <c r="R192" s="513"/>
      <c r="S192" s="513"/>
      <c r="T192" s="513"/>
      <c r="U192" s="513"/>
      <c r="V192" s="513"/>
    </row>
    <row r="193" spans="1:22">
      <c r="A193" s="513"/>
      <c r="B193" s="513"/>
      <c r="C193" s="513"/>
      <c r="D193" s="513"/>
      <c r="E193" s="513"/>
      <c r="F193" s="513"/>
      <c r="G193" s="705"/>
      <c r="H193" s="513"/>
      <c r="I193" s="513"/>
      <c r="J193" s="513"/>
      <c r="K193" s="513"/>
      <c r="L193" s="513"/>
      <c r="M193" s="513"/>
      <c r="N193" s="513"/>
      <c r="O193" s="513"/>
      <c r="P193" s="513"/>
      <c r="Q193" s="513"/>
      <c r="R193" s="513"/>
      <c r="S193" s="513"/>
      <c r="T193" s="513"/>
      <c r="U193" s="513"/>
      <c r="V193" s="513"/>
    </row>
    <row r="194" spans="1:22">
      <c r="A194" s="513"/>
      <c r="B194" s="513"/>
      <c r="C194" s="513"/>
      <c r="D194" s="513"/>
      <c r="E194" s="513"/>
      <c r="F194" s="513"/>
      <c r="G194" s="705"/>
      <c r="H194" s="513"/>
      <c r="I194" s="513"/>
      <c r="J194" s="513"/>
      <c r="K194" s="513"/>
      <c r="L194" s="513"/>
      <c r="M194" s="513"/>
      <c r="N194" s="513"/>
      <c r="O194" s="513"/>
      <c r="P194" s="513"/>
      <c r="Q194" s="513"/>
      <c r="R194" s="513"/>
      <c r="S194" s="513"/>
      <c r="T194" s="513"/>
      <c r="U194" s="513"/>
      <c r="V194" s="513"/>
    </row>
    <row r="195" spans="1:22">
      <c r="A195" s="513"/>
      <c r="B195" s="513"/>
      <c r="C195" s="513"/>
      <c r="D195" s="513"/>
      <c r="E195" s="513"/>
      <c r="F195" s="513"/>
      <c r="G195" s="705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  <c r="R195" s="513"/>
      <c r="S195" s="513"/>
      <c r="T195" s="513"/>
      <c r="U195" s="513"/>
      <c r="V195" s="513"/>
    </row>
    <row r="196" spans="1:22">
      <c r="A196" s="513"/>
      <c r="B196" s="513"/>
      <c r="C196" s="513"/>
      <c r="D196" s="513"/>
      <c r="E196" s="513"/>
      <c r="F196" s="513"/>
      <c r="G196" s="705"/>
      <c r="H196" s="513"/>
      <c r="I196" s="513"/>
      <c r="J196" s="513"/>
      <c r="K196" s="513"/>
      <c r="L196" s="513"/>
      <c r="M196" s="513"/>
      <c r="N196" s="513"/>
      <c r="O196" s="513"/>
      <c r="P196" s="513"/>
      <c r="Q196" s="513"/>
      <c r="R196" s="513"/>
      <c r="S196" s="513"/>
      <c r="T196" s="513"/>
      <c r="U196" s="513"/>
      <c r="V196" s="513"/>
    </row>
    <row r="197" spans="1:22">
      <c r="A197" s="513"/>
      <c r="B197" s="513"/>
      <c r="C197" s="513"/>
      <c r="D197" s="513"/>
      <c r="E197" s="513"/>
      <c r="F197" s="513"/>
      <c r="G197" s="705"/>
      <c r="H197" s="513"/>
      <c r="I197" s="513"/>
      <c r="J197" s="513"/>
      <c r="K197" s="513"/>
      <c r="L197" s="513"/>
      <c r="M197" s="513"/>
      <c r="N197" s="513"/>
      <c r="O197" s="513"/>
      <c r="P197" s="513"/>
      <c r="Q197" s="513"/>
      <c r="R197" s="513"/>
      <c r="S197" s="513"/>
      <c r="T197" s="513"/>
      <c r="U197" s="513"/>
      <c r="V197" s="513"/>
    </row>
    <row r="198" spans="1:22">
      <c r="A198" s="513"/>
      <c r="B198" s="513"/>
      <c r="C198" s="513"/>
      <c r="D198" s="513"/>
      <c r="E198" s="513"/>
      <c r="F198" s="513"/>
      <c r="G198" s="705"/>
      <c r="H198" s="513"/>
      <c r="I198" s="513"/>
      <c r="J198" s="513"/>
      <c r="K198" s="513"/>
      <c r="L198" s="513"/>
      <c r="M198" s="513"/>
      <c r="N198" s="513"/>
      <c r="O198" s="513"/>
      <c r="P198" s="513"/>
      <c r="Q198" s="513"/>
      <c r="R198" s="513"/>
      <c r="S198" s="513"/>
      <c r="T198" s="513"/>
      <c r="U198" s="513"/>
      <c r="V198" s="513"/>
    </row>
    <row r="199" spans="1:22">
      <c r="A199" s="513"/>
      <c r="B199" s="513"/>
      <c r="C199" s="513"/>
      <c r="D199" s="513"/>
      <c r="E199" s="513"/>
      <c r="F199" s="513"/>
      <c r="G199" s="705"/>
      <c r="H199" s="513"/>
      <c r="I199" s="513"/>
      <c r="J199" s="513"/>
      <c r="K199" s="513"/>
      <c r="L199" s="513"/>
      <c r="M199" s="513"/>
      <c r="N199" s="513"/>
      <c r="O199" s="513"/>
      <c r="P199" s="513"/>
      <c r="Q199" s="513"/>
      <c r="R199" s="513"/>
      <c r="S199" s="513"/>
      <c r="T199" s="513"/>
      <c r="U199" s="513"/>
      <c r="V199" s="513"/>
    </row>
    <row r="200" spans="1:22">
      <c r="A200" s="513"/>
      <c r="B200" s="513"/>
      <c r="C200" s="513"/>
      <c r="D200" s="513"/>
      <c r="E200" s="513"/>
      <c r="F200" s="513"/>
      <c r="G200" s="705"/>
      <c r="H200" s="513"/>
      <c r="I200" s="513"/>
      <c r="J200" s="513"/>
      <c r="K200" s="513"/>
      <c r="L200" s="513"/>
      <c r="M200" s="513"/>
      <c r="N200" s="513"/>
      <c r="O200" s="513"/>
      <c r="P200" s="513"/>
      <c r="Q200" s="513"/>
      <c r="R200" s="513"/>
      <c r="S200" s="513"/>
      <c r="T200" s="513"/>
      <c r="U200" s="513"/>
      <c r="V200" s="513"/>
    </row>
    <row r="201" spans="1:22">
      <c r="A201" s="513"/>
      <c r="B201" s="513"/>
      <c r="C201" s="513"/>
      <c r="D201" s="513"/>
      <c r="E201" s="513"/>
      <c r="F201" s="513"/>
      <c r="G201" s="705"/>
      <c r="H201" s="513"/>
      <c r="I201" s="513"/>
      <c r="J201" s="513"/>
      <c r="K201" s="513"/>
      <c r="L201" s="513"/>
      <c r="M201" s="513"/>
      <c r="N201" s="513"/>
      <c r="O201" s="513"/>
      <c r="P201" s="513"/>
      <c r="Q201" s="513"/>
      <c r="R201" s="513"/>
      <c r="S201" s="513"/>
      <c r="T201" s="513"/>
      <c r="U201" s="513"/>
      <c r="V201" s="513"/>
    </row>
    <row r="202" spans="1:22">
      <c r="A202" s="513"/>
      <c r="B202" s="513"/>
      <c r="C202" s="513"/>
      <c r="D202" s="513"/>
      <c r="E202" s="513"/>
      <c r="F202" s="513"/>
      <c r="G202" s="705"/>
      <c r="H202" s="513"/>
      <c r="I202" s="513"/>
      <c r="J202" s="513"/>
      <c r="K202" s="513"/>
      <c r="L202" s="513"/>
      <c r="M202" s="513"/>
      <c r="N202" s="513"/>
      <c r="O202" s="513"/>
      <c r="P202" s="513"/>
      <c r="Q202" s="513"/>
      <c r="R202" s="513"/>
      <c r="S202" s="513"/>
      <c r="T202" s="513"/>
      <c r="U202" s="513"/>
      <c r="V202" s="513"/>
    </row>
    <row r="203" spans="1:22">
      <c r="A203" s="513"/>
      <c r="B203" s="513"/>
      <c r="C203" s="513"/>
      <c r="D203" s="513"/>
      <c r="E203" s="513"/>
      <c r="F203" s="513"/>
      <c r="G203" s="705"/>
      <c r="H203" s="513"/>
      <c r="I203" s="513"/>
      <c r="J203" s="513"/>
      <c r="K203" s="513"/>
      <c r="L203" s="513"/>
      <c r="M203" s="513"/>
      <c r="N203" s="513"/>
      <c r="O203" s="513"/>
      <c r="P203" s="513"/>
      <c r="Q203" s="513"/>
      <c r="R203" s="513"/>
      <c r="S203" s="513"/>
      <c r="T203" s="513"/>
      <c r="U203" s="513"/>
      <c r="V203" s="513"/>
    </row>
    <row r="204" spans="1:22">
      <c r="A204" s="513"/>
      <c r="B204" s="513"/>
      <c r="C204" s="513"/>
      <c r="D204" s="513"/>
      <c r="E204" s="513"/>
      <c r="F204" s="513"/>
      <c r="G204" s="705"/>
      <c r="H204" s="513"/>
      <c r="I204" s="513"/>
      <c r="J204" s="513"/>
      <c r="K204" s="513"/>
      <c r="L204" s="513"/>
      <c r="M204" s="513"/>
      <c r="N204" s="513"/>
      <c r="O204" s="513"/>
      <c r="P204" s="513"/>
      <c r="Q204" s="513"/>
      <c r="R204" s="513"/>
      <c r="S204" s="513"/>
      <c r="T204" s="513"/>
      <c r="U204" s="513"/>
      <c r="V204" s="513"/>
    </row>
    <row r="205" spans="1:22">
      <c r="A205" s="513"/>
      <c r="B205" s="513"/>
      <c r="C205" s="513"/>
      <c r="D205" s="513"/>
      <c r="E205" s="513"/>
      <c r="F205" s="513"/>
      <c r="G205" s="705"/>
      <c r="H205" s="513"/>
      <c r="I205" s="513"/>
      <c r="J205" s="513"/>
      <c r="K205" s="513"/>
      <c r="L205" s="513"/>
      <c r="M205" s="513"/>
      <c r="N205" s="513"/>
      <c r="O205" s="513"/>
      <c r="P205" s="513"/>
      <c r="Q205" s="513"/>
      <c r="R205" s="513"/>
      <c r="S205" s="513"/>
      <c r="T205" s="513"/>
      <c r="U205" s="513"/>
      <c r="V205" s="513"/>
    </row>
    <row r="206" spans="1:22">
      <c r="A206" s="513"/>
      <c r="B206" s="513"/>
      <c r="C206" s="513"/>
      <c r="D206" s="513"/>
      <c r="E206" s="513"/>
      <c r="F206" s="513"/>
      <c r="G206" s="705"/>
      <c r="H206" s="513"/>
      <c r="I206" s="513"/>
      <c r="J206" s="513"/>
      <c r="K206" s="513"/>
      <c r="L206" s="513"/>
      <c r="M206" s="513"/>
      <c r="N206" s="513"/>
      <c r="O206" s="513"/>
      <c r="P206" s="513"/>
      <c r="Q206" s="513"/>
      <c r="R206" s="513"/>
      <c r="S206" s="513"/>
      <c r="T206" s="513"/>
      <c r="U206" s="513"/>
      <c r="V206" s="513"/>
    </row>
    <row r="207" spans="1:22">
      <c r="A207" s="513"/>
      <c r="B207" s="513"/>
      <c r="C207" s="513"/>
      <c r="D207" s="513"/>
      <c r="E207" s="513"/>
      <c r="F207" s="513"/>
      <c r="G207" s="705"/>
      <c r="H207" s="513"/>
      <c r="I207" s="513"/>
      <c r="J207" s="513"/>
      <c r="K207" s="513"/>
      <c r="L207" s="513"/>
      <c r="M207" s="513"/>
      <c r="N207" s="513"/>
      <c r="O207" s="513"/>
      <c r="P207" s="513"/>
      <c r="Q207" s="513"/>
      <c r="R207" s="513"/>
      <c r="S207" s="513"/>
      <c r="T207" s="513"/>
      <c r="U207" s="513"/>
      <c r="V207" s="513"/>
    </row>
    <row r="208" spans="1:22">
      <c r="A208" s="513"/>
      <c r="B208" s="513"/>
      <c r="C208" s="513"/>
      <c r="D208" s="513"/>
      <c r="E208" s="513"/>
      <c r="F208" s="513"/>
      <c r="G208" s="705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  <c r="R208" s="513"/>
      <c r="S208" s="513"/>
      <c r="T208" s="513"/>
      <c r="U208" s="513"/>
      <c r="V208" s="513"/>
    </row>
    <row r="209" spans="1:22">
      <c r="A209" s="513"/>
      <c r="B209" s="513"/>
      <c r="C209" s="513"/>
      <c r="D209" s="513"/>
      <c r="E209" s="513"/>
      <c r="F209" s="513"/>
      <c r="G209" s="705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  <c r="R209" s="513"/>
      <c r="S209" s="513"/>
      <c r="T209" s="513"/>
      <c r="U209" s="513"/>
      <c r="V209" s="513"/>
    </row>
    <row r="210" spans="1:22">
      <c r="A210" s="513"/>
      <c r="B210" s="513"/>
      <c r="C210" s="513"/>
      <c r="D210" s="513"/>
      <c r="E210" s="513"/>
      <c r="F210" s="513"/>
      <c r="G210" s="705"/>
      <c r="H210" s="513"/>
      <c r="I210" s="513"/>
      <c r="J210" s="513"/>
      <c r="K210" s="513"/>
      <c r="L210" s="513"/>
      <c r="M210" s="513"/>
      <c r="N210" s="513"/>
      <c r="O210" s="513"/>
      <c r="P210" s="513"/>
      <c r="Q210" s="513"/>
      <c r="R210" s="513"/>
      <c r="S210" s="513"/>
      <c r="T210" s="513"/>
      <c r="U210" s="513"/>
      <c r="V210" s="513"/>
    </row>
    <row r="211" spans="1:22">
      <c r="A211" s="513"/>
      <c r="B211" s="513"/>
      <c r="C211" s="513"/>
      <c r="D211" s="513"/>
      <c r="E211" s="513"/>
      <c r="F211" s="513"/>
      <c r="G211" s="705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  <c r="R211" s="513"/>
      <c r="S211" s="513"/>
      <c r="T211" s="513"/>
      <c r="U211" s="513"/>
      <c r="V211" s="513"/>
    </row>
    <row r="212" spans="1:22">
      <c r="A212" s="513"/>
      <c r="B212" s="513"/>
      <c r="C212" s="513"/>
      <c r="D212" s="513"/>
      <c r="E212" s="513"/>
      <c r="F212" s="513"/>
      <c r="G212" s="705"/>
      <c r="H212" s="513"/>
      <c r="I212" s="513"/>
      <c r="J212" s="513"/>
      <c r="K212" s="513"/>
      <c r="L212" s="513"/>
      <c r="M212" s="513"/>
      <c r="N212" s="513"/>
      <c r="O212" s="513"/>
      <c r="P212" s="513"/>
      <c r="Q212" s="513"/>
      <c r="R212" s="513"/>
      <c r="S212" s="513"/>
      <c r="T212" s="513"/>
      <c r="U212" s="513"/>
      <c r="V212" s="513"/>
    </row>
    <row r="213" spans="1:22">
      <c r="A213" s="513"/>
      <c r="B213" s="513"/>
      <c r="C213" s="513"/>
      <c r="D213" s="513"/>
      <c r="E213" s="513"/>
      <c r="F213" s="513"/>
      <c r="G213" s="705"/>
      <c r="H213" s="513"/>
      <c r="I213" s="513"/>
      <c r="J213" s="513"/>
      <c r="K213" s="513"/>
      <c r="L213" s="513"/>
      <c r="M213" s="513"/>
      <c r="N213" s="513"/>
      <c r="O213" s="513"/>
      <c r="P213" s="513"/>
      <c r="Q213" s="513"/>
      <c r="R213" s="513"/>
      <c r="S213" s="513"/>
      <c r="T213" s="513"/>
      <c r="U213" s="513"/>
      <c r="V213" s="513"/>
    </row>
    <row r="214" spans="1:22">
      <c r="A214" s="513"/>
      <c r="B214" s="513"/>
      <c r="C214" s="513"/>
      <c r="D214" s="513"/>
      <c r="E214" s="513"/>
      <c r="F214" s="513"/>
      <c r="G214" s="705"/>
      <c r="H214" s="513"/>
      <c r="I214" s="513"/>
      <c r="J214" s="513"/>
      <c r="K214" s="513"/>
      <c r="L214" s="513"/>
      <c r="M214" s="513"/>
      <c r="N214" s="513"/>
      <c r="O214" s="513"/>
      <c r="P214" s="513"/>
      <c r="Q214" s="513"/>
      <c r="R214" s="513"/>
      <c r="S214" s="513"/>
      <c r="T214" s="513"/>
      <c r="U214" s="513"/>
      <c r="V214" s="513"/>
    </row>
    <row r="215" spans="1:22">
      <c r="A215" s="513"/>
      <c r="B215" s="513"/>
      <c r="C215" s="513"/>
      <c r="D215" s="513"/>
      <c r="E215" s="513"/>
      <c r="F215" s="513"/>
      <c r="G215" s="705"/>
      <c r="H215" s="513"/>
      <c r="I215" s="513"/>
      <c r="J215" s="513"/>
      <c r="K215" s="513"/>
      <c r="L215" s="513"/>
      <c r="M215" s="513"/>
      <c r="N215" s="513"/>
      <c r="O215" s="513"/>
      <c r="P215" s="513"/>
      <c r="Q215" s="513"/>
      <c r="R215" s="513"/>
      <c r="S215" s="513"/>
      <c r="T215" s="513"/>
      <c r="U215" s="513"/>
      <c r="V215" s="513"/>
    </row>
    <row r="216" spans="1:22">
      <c r="A216" s="513"/>
      <c r="B216" s="513"/>
      <c r="C216" s="513"/>
      <c r="D216" s="513"/>
      <c r="E216" s="513"/>
      <c r="F216" s="513"/>
      <c r="G216" s="705"/>
      <c r="H216" s="513"/>
      <c r="I216" s="513"/>
      <c r="J216" s="513"/>
      <c r="K216" s="513"/>
      <c r="L216" s="513"/>
      <c r="M216" s="513"/>
      <c r="N216" s="513"/>
      <c r="O216" s="513"/>
      <c r="P216" s="513"/>
      <c r="Q216" s="513"/>
      <c r="R216" s="513"/>
      <c r="S216" s="513"/>
      <c r="T216" s="513"/>
      <c r="U216" s="513"/>
      <c r="V216" s="513"/>
    </row>
    <row r="217" spans="1:22">
      <c r="A217" s="513"/>
      <c r="B217" s="513"/>
      <c r="C217" s="513"/>
      <c r="D217" s="513"/>
      <c r="E217" s="513"/>
      <c r="F217" s="513"/>
      <c r="G217" s="705"/>
      <c r="H217" s="513"/>
      <c r="I217" s="513"/>
      <c r="J217" s="513"/>
      <c r="K217" s="513"/>
      <c r="L217" s="513"/>
      <c r="M217" s="513"/>
      <c r="N217" s="513"/>
      <c r="O217" s="513"/>
      <c r="P217" s="513"/>
      <c r="Q217" s="513"/>
      <c r="R217" s="513"/>
      <c r="S217" s="513"/>
      <c r="T217" s="513"/>
      <c r="U217" s="513"/>
      <c r="V217" s="513"/>
    </row>
    <row r="218" spans="1:22">
      <c r="A218" s="513"/>
      <c r="B218" s="513"/>
      <c r="C218" s="513"/>
      <c r="D218" s="513"/>
      <c r="E218" s="513"/>
      <c r="F218" s="513"/>
      <c r="G218" s="705"/>
      <c r="H218" s="513"/>
      <c r="I218" s="513"/>
      <c r="J218" s="513"/>
      <c r="K218" s="513"/>
      <c r="L218" s="513"/>
      <c r="M218" s="513"/>
      <c r="N218" s="513"/>
      <c r="O218" s="513"/>
      <c r="P218" s="513"/>
      <c r="Q218" s="513"/>
      <c r="R218" s="513"/>
      <c r="S218" s="513"/>
      <c r="T218" s="513"/>
      <c r="U218" s="513"/>
      <c r="V218" s="513"/>
    </row>
    <row r="219" spans="1:22">
      <c r="A219" s="513"/>
      <c r="B219" s="513"/>
      <c r="C219" s="513"/>
      <c r="D219" s="513"/>
      <c r="E219" s="513"/>
      <c r="F219" s="513"/>
      <c r="G219" s="705"/>
      <c r="H219" s="513"/>
      <c r="I219" s="513"/>
      <c r="J219" s="513"/>
      <c r="K219" s="513"/>
      <c r="L219" s="513"/>
      <c r="M219" s="513"/>
      <c r="N219" s="513"/>
      <c r="O219" s="513"/>
      <c r="P219" s="513"/>
      <c r="Q219" s="513"/>
      <c r="R219" s="513"/>
      <c r="S219" s="513"/>
      <c r="T219" s="513"/>
      <c r="U219" s="513"/>
      <c r="V219" s="513"/>
    </row>
    <row r="220" spans="1:22">
      <c r="A220" s="513"/>
      <c r="B220" s="513"/>
      <c r="C220" s="513"/>
      <c r="D220" s="513"/>
      <c r="E220" s="513"/>
      <c r="F220" s="513"/>
      <c r="G220" s="705"/>
      <c r="H220" s="513"/>
      <c r="I220" s="513"/>
      <c r="J220" s="513"/>
      <c r="K220" s="513"/>
      <c r="L220" s="513"/>
      <c r="M220" s="513"/>
      <c r="N220" s="513"/>
      <c r="O220" s="513"/>
      <c r="P220" s="513"/>
      <c r="Q220" s="513"/>
      <c r="R220" s="513"/>
      <c r="S220" s="513"/>
      <c r="T220" s="513"/>
      <c r="U220" s="513"/>
      <c r="V220" s="513"/>
    </row>
    <row r="221" spans="1:22">
      <c r="A221" s="513"/>
      <c r="B221" s="513"/>
      <c r="C221" s="513"/>
      <c r="D221" s="513"/>
      <c r="E221" s="513"/>
      <c r="F221" s="513"/>
      <c r="G221" s="705"/>
      <c r="H221" s="513"/>
      <c r="I221" s="513"/>
      <c r="J221" s="513"/>
      <c r="K221" s="513"/>
      <c r="L221" s="513"/>
      <c r="M221" s="513"/>
      <c r="N221" s="513"/>
      <c r="O221" s="513"/>
      <c r="P221" s="513"/>
      <c r="Q221" s="513"/>
      <c r="R221" s="513"/>
      <c r="S221" s="513"/>
      <c r="T221" s="513"/>
      <c r="U221" s="513"/>
      <c r="V221" s="513"/>
    </row>
    <row r="222" spans="1:22">
      <c r="A222" s="513"/>
      <c r="B222" s="513"/>
      <c r="C222" s="513"/>
      <c r="D222" s="513"/>
      <c r="E222" s="513"/>
      <c r="F222" s="513"/>
      <c r="G222" s="705"/>
      <c r="H222" s="513"/>
      <c r="I222" s="513"/>
      <c r="J222" s="513"/>
      <c r="K222" s="513"/>
      <c r="L222" s="513"/>
      <c r="M222" s="513"/>
      <c r="N222" s="513"/>
      <c r="O222" s="513"/>
      <c r="P222" s="513"/>
      <c r="Q222" s="513"/>
      <c r="R222" s="513"/>
      <c r="S222" s="513"/>
      <c r="T222" s="513"/>
      <c r="U222" s="513"/>
      <c r="V222" s="513"/>
    </row>
    <row r="223" spans="1:22">
      <c r="A223" s="513"/>
      <c r="B223" s="513"/>
      <c r="C223" s="513"/>
      <c r="D223" s="513"/>
      <c r="E223" s="513"/>
      <c r="F223" s="513"/>
      <c r="G223" s="705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  <c r="R223" s="513"/>
      <c r="S223" s="513"/>
      <c r="T223" s="513"/>
      <c r="U223" s="513"/>
      <c r="V223" s="513"/>
    </row>
    <row r="224" spans="1:22">
      <c r="A224" s="513"/>
      <c r="B224" s="513"/>
      <c r="C224" s="513"/>
      <c r="D224" s="513"/>
      <c r="E224" s="513"/>
      <c r="F224" s="513"/>
      <c r="G224" s="705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  <c r="R224" s="513"/>
      <c r="S224" s="513"/>
      <c r="T224" s="513"/>
      <c r="U224" s="513"/>
      <c r="V224" s="513"/>
    </row>
    <row r="225" spans="1:22">
      <c r="A225" s="513"/>
      <c r="B225" s="513"/>
      <c r="C225" s="513"/>
      <c r="D225" s="513"/>
      <c r="E225" s="513"/>
      <c r="F225" s="513"/>
      <c r="G225" s="705"/>
      <c r="H225" s="513"/>
      <c r="I225" s="513"/>
      <c r="J225" s="513"/>
      <c r="K225" s="513"/>
      <c r="L225" s="513"/>
      <c r="M225" s="513"/>
      <c r="N225" s="513"/>
      <c r="O225" s="513"/>
      <c r="P225" s="513"/>
      <c r="Q225" s="513"/>
      <c r="R225" s="513"/>
      <c r="S225" s="513"/>
      <c r="T225" s="513"/>
      <c r="U225" s="513"/>
      <c r="V225" s="513"/>
    </row>
    <row r="226" spans="1:22">
      <c r="A226" s="513"/>
      <c r="B226" s="513"/>
      <c r="C226" s="513"/>
      <c r="D226" s="513"/>
      <c r="E226" s="513"/>
      <c r="F226" s="513"/>
      <c r="G226" s="705"/>
      <c r="H226" s="513"/>
      <c r="I226" s="513"/>
      <c r="J226" s="513"/>
      <c r="K226" s="513"/>
      <c r="L226" s="513"/>
      <c r="M226" s="513"/>
      <c r="N226" s="513"/>
      <c r="O226" s="513"/>
      <c r="P226" s="513"/>
      <c r="Q226" s="513"/>
      <c r="R226" s="513"/>
      <c r="S226" s="513"/>
      <c r="T226" s="513"/>
      <c r="U226" s="513"/>
      <c r="V226" s="513"/>
    </row>
    <row r="227" spans="1:22">
      <c r="A227" s="513"/>
      <c r="B227" s="513"/>
      <c r="C227" s="513"/>
      <c r="D227" s="513"/>
      <c r="E227" s="513"/>
      <c r="F227" s="513"/>
      <c r="G227" s="705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  <c r="R227" s="513"/>
      <c r="S227" s="513"/>
      <c r="T227" s="513"/>
      <c r="U227" s="513"/>
      <c r="V227" s="513"/>
    </row>
    <row r="228" spans="1:22">
      <c r="A228" s="513"/>
      <c r="B228" s="513"/>
      <c r="C228" s="513"/>
      <c r="D228" s="513"/>
      <c r="E228" s="513"/>
      <c r="F228" s="513"/>
      <c r="G228" s="705"/>
      <c r="H228" s="513"/>
      <c r="I228" s="513"/>
      <c r="J228" s="513"/>
      <c r="K228" s="513"/>
      <c r="L228" s="513"/>
      <c r="M228" s="513"/>
      <c r="N228" s="513"/>
      <c r="O228" s="513"/>
      <c r="P228" s="513"/>
      <c r="Q228" s="513"/>
      <c r="R228" s="513"/>
      <c r="S228" s="513"/>
      <c r="T228" s="513"/>
      <c r="U228" s="513"/>
      <c r="V228" s="513"/>
    </row>
    <row r="229" spans="1:22">
      <c r="A229" s="513"/>
      <c r="B229" s="513"/>
      <c r="C229" s="513"/>
      <c r="D229" s="513"/>
      <c r="E229" s="513"/>
      <c r="F229" s="513"/>
      <c r="G229" s="705"/>
      <c r="H229" s="513"/>
      <c r="I229" s="513"/>
      <c r="J229" s="513"/>
      <c r="K229" s="513"/>
      <c r="L229" s="513"/>
      <c r="M229" s="513"/>
      <c r="N229" s="513"/>
      <c r="O229" s="513"/>
      <c r="P229" s="513"/>
      <c r="Q229" s="513"/>
      <c r="R229" s="513"/>
      <c r="S229" s="513"/>
      <c r="T229" s="513"/>
      <c r="U229" s="513"/>
      <c r="V229" s="513"/>
    </row>
    <row r="230" spans="1:22">
      <c r="A230" s="513"/>
      <c r="B230" s="513"/>
      <c r="C230" s="513"/>
      <c r="D230" s="513"/>
      <c r="E230" s="513"/>
      <c r="F230" s="513"/>
      <c r="G230" s="705"/>
      <c r="H230" s="513"/>
      <c r="I230" s="513"/>
      <c r="J230" s="513"/>
      <c r="K230" s="513"/>
      <c r="L230" s="513"/>
      <c r="M230" s="513"/>
      <c r="N230" s="513"/>
      <c r="O230" s="513"/>
      <c r="P230" s="513"/>
      <c r="Q230" s="513"/>
      <c r="R230" s="513"/>
      <c r="S230" s="513"/>
      <c r="T230" s="513"/>
      <c r="U230" s="513"/>
      <c r="V230" s="513"/>
    </row>
    <row r="231" spans="1:22">
      <c r="A231" s="513"/>
      <c r="B231" s="513"/>
      <c r="C231" s="513"/>
      <c r="D231" s="513"/>
      <c r="E231" s="513"/>
      <c r="F231" s="513"/>
      <c r="G231" s="705"/>
      <c r="H231" s="513"/>
      <c r="I231" s="513"/>
      <c r="J231" s="513"/>
      <c r="K231" s="513"/>
      <c r="L231" s="513"/>
      <c r="M231" s="513"/>
      <c r="N231" s="513"/>
      <c r="O231" s="513"/>
      <c r="P231" s="513"/>
      <c r="Q231" s="513"/>
      <c r="R231" s="513"/>
      <c r="S231" s="513"/>
      <c r="T231" s="513"/>
      <c r="U231" s="513"/>
      <c r="V231" s="513"/>
    </row>
    <row r="232" spans="1:22">
      <c r="A232" s="513"/>
      <c r="B232" s="513"/>
      <c r="C232" s="513"/>
      <c r="D232" s="513"/>
      <c r="E232" s="513"/>
      <c r="F232" s="513"/>
      <c r="G232" s="705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  <c r="R232" s="513"/>
      <c r="S232" s="513"/>
      <c r="T232" s="513"/>
      <c r="U232" s="513"/>
      <c r="V232" s="513"/>
    </row>
    <row r="233" spans="1:22">
      <c r="A233" s="513"/>
      <c r="B233" s="513"/>
      <c r="C233" s="513"/>
      <c r="D233" s="513"/>
      <c r="E233" s="513"/>
      <c r="F233" s="513"/>
      <c r="G233" s="705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  <c r="R233" s="513"/>
      <c r="S233" s="513"/>
      <c r="T233" s="513"/>
      <c r="U233" s="513"/>
      <c r="V233" s="513"/>
    </row>
    <row r="234" spans="1:22">
      <c r="A234" s="513"/>
      <c r="B234" s="513"/>
      <c r="C234" s="513"/>
      <c r="D234" s="513"/>
      <c r="E234" s="513"/>
      <c r="F234" s="513"/>
      <c r="G234" s="705"/>
      <c r="H234" s="513"/>
      <c r="I234" s="513"/>
      <c r="J234" s="513"/>
      <c r="K234" s="513"/>
      <c r="L234" s="513"/>
      <c r="M234" s="513"/>
      <c r="N234" s="513"/>
      <c r="O234" s="513"/>
      <c r="P234" s="513"/>
      <c r="Q234" s="513"/>
      <c r="R234" s="513"/>
      <c r="S234" s="513"/>
      <c r="T234" s="513"/>
      <c r="U234" s="513"/>
      <c r="V234" s="513"/>
    </row>
    <row r="235" spans="1:22">
      <c r="A235" s="513"/>
      <c r="B235" s="513"/>
      <c r="C235" s="513"/>
      <c r="D235" s="513"/>
      <c r="E235" s="513"/>
      <c r="F235" s="513"/>
      <c r="G235" s="705"/>
      <c r="H235" s="513"/>
      <c r="I235" s="513"/>
      <c r="J235" s="513"/>
      <c r="K235" s="513"/>
      <c r="L235" s="513"/>
      <c r="M235" s="513"/>
      <c r="N235" s="513"/>
      <c r="O235" s="513"/>
      <c r="P235" s="513"/>
      <c r="Q235" s="513"/>
      <c r="R235" s="513"/>
      <c r="S235" s="513"/>
      <c r="T235" s="513"/>
      <c r="U235" s="513"/>
      <c r="V235" s="513"/>
    </row>
    <row r="236" spans="1:22">
      <c r="A236" s="513"/>
      <c r="B236" s="513"/>
      <c r="C236" s="513"/>
      <c r="D236" s="513"/>
      <c r="E236" s="513"/>
      <c r="F236" s="513"/>
      <c r="G236" s="705"/>
      <c r="H236" s="513"/>
      <c r="I236" s="513"/>
      <c r="J236" s="513"/>
      <c r="K236" s="513"/>
      <c r="L236" s="513"/>
      <c r="M236" s="513"/>
      <c r="N236" s="513"/>
      <c r="O236" s="513"/>
      <c r="P236" s="513"/>
      <c r="Q236" s="513"/>
      <c r="R236" s="513"/>
      <c r="S236" s="513"/>
      <c r="T236" s="513"/>
      <c r="U236" s="513"/>
      <c r="V236" s="513"/>
    </row>
    <row r="237" spans="1:22">
      <c r="A237" s="513"/>
      <c r="B237" s="513"/>
      <c r="C237" s="513"/>
      <c r="D237" s="513"/>
      <c r="E237" s="513"/>
      <c r="F237" s="513"/>
      <c r="G237" s="705"/>
      <c r="H237" s="513"/>
      <c r="I237" s="513"/>
      <c r="J237" s="513"/>
      <c r="K237" s="513"/>
      <c r="L237" s="513"/>
      <c r="M237" s="513"/>
      <c r="N237" s="513"/>
      <c r="O237" s="513"/>
      <c r="P237" s="513"/>
      <c r="Q237" s="513"/>
      <c r="R237" s="513"/>
      <c r="S237" s="513"/>
      <c r="T237" s="513"/>
      <c r="U237" s="513"/>
      <c r="V237" s="513"/>
    </row>
    <row r="238" spans="1:22">
      <c r="A238" s="513"/>
      <c r="B238" s="513"/>
      <c r="C238" s="513"/>
      <c r="D238" s="513"/>
      <c r="E238" s="513"/>
      <c r="F238" s="513"/>
      <c r="G238" s="705"/>
      <c r="H238" s="513"/>
      <c r="I238" s="513"/>
      <c r="J238" s="513"/>
      <c r="K238" s="513"/>
      <c r="L238" s="513"/>
      <c r="M238" s="513"/>
      <c r="N238" s="513"/>
      <c r="O238" s="513"/>
      <c r="P238" s="513"/>
      <c r="Q238" s="513"/>
      <c r="R238" s="513"/>
      <c r="S238" s="513"/>
      <c r="T238" s="513"/>
      <c r="U238" s="513"/>
      <c r="V238" s="513"/>
    </row>
    <row r="239" spans="1:22">
      <c r="A239" s="513"/>
      <c r="B239" s="513"/>
      <c r="C239" s="513"/>
      <c r="D239" s="513"/>
      <c r="E239" s="513"/>
      <c r="F239" s="513"/>
      <c r="G239" s="705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  <c r="R239" s="513"/>
      <c r="S239" s="513"/>
      <c r="T239" s="513"/>
      <c r="U239" s="513"/>
      <c r="V239" s="513"/>
    </row>
    <row r="240" spans="1:22">
      <c r="A240" s="513"/>
      <c r="B240" s="513"/>
      <c r="C240" s="513"/>
      <c r="D240" s="513"/>
      <c r="E240" s="513"/>
      <c r="F240" s="513"/>
      <c r="G240" s="705"/>
      <c r="H240" s="513"/>
      <c r="I240" s="513"/>
      <c r="J240" s="513"/>
      <c r="K240" s="513"/>
      <c r="L240" s="513"/>
      <c r="M240" s="513"/>
      <c r="N240" s="513"/>
      <c r="O240" s="513"/>
      <c r="P240" s="513"/>
      <c r="Q240" s="513"/>
      <c r="R240" s="513"/>
      <c r="S240" s="513"/>
      <c r="T240" s="513"/>
      <c r="U240" s="513"/>
      <c r="V240" s="513"/>
    </row>
    <row r="241" spans="1:22">
      <c r="A241" s="513"/>
      <c r="B241" s="513"/>
      <c r="C241" s="513"/>
      <c r="D241" s="513"/>
      <c r="E241" s="513"/>
      <c r="F241" s="513"/>
      <c r="G241" s="705"/>
      <c r="H241" s="513"/>
      <c r="I241" s="513"/>
      <c r="J241" s="513"/>
      <c r="K241" s="513"/>
      <c r="L241" s="513"/>
      <c r="M241" s="513"/>
      <c r="N241" s="513"/>
      <c r="O241" s="513"/>
      <c r="P241" s="513"/>
      <c r="Q241" s="513"/>
      <c r="R241" s="513"/>
      <c r="S241" s="513"/>
      <c r="T241" s="513"/>
      <c r="U241" s="513"/>
      <c r="V241" s="513"/>
    </row>
    <row r="242" spans="1:22">
      <c r="A242" s="513"/>
      <c r="B242" s="513"/>
      <c r="C242" s="513"/>
      <c r="D242" s="513"/>
      <c r="E242" s="513"/>
      <c r="F242" s="513"/>
      <c r="G242" s="705"/>
      <c r="H242" s="513"/>
      <c r="I242" s="513"/>
      <c r="J242" s="513"/>
      <c r="K242" s="513"/>
      <c r="L242" s="513"/>
      <c r="M242" s="513"/>
      <c r="N242" s="513"/>
      <c r="O242" s="513"/>
      <c r="P242" s="513"/>
      <c r="Q242" s="513"/>
      <c r="R242" s="513"/>
      <c r="S242" s="513"/>
      <c r="T242" s="513"/>
      <c r="U242" s="513"/>
      <c r="V242" s="513"/>
    </row>
    <row r="243" spans="1:22">
      <c r="A243" s="513"/>
      <c r="B243" s="513"/>
      <c r="C243" s="513"/>
      <c r="D243" s="513"/>
      <c r="E243" s="513"/>
      <c r="F243" s="513"/>
      <c r="G243" s="705"/>
      <c r="H243" s="513"/>
      <c r="I243" s="513"/>
      <c r="J243" s="513"/>
      <c r="K243" s="513"/>
      <c r="L243" s="513"/>
      <c r="M243" s="513"/>
      <c r="N243" s="513"/>
      <c r="O243" s="513"/>
      <c r="P243" s="513"/>
      <c r="Q243" s="513"/>
      <c r="R243" s="513"/>
      <c r="S243" s="513"/>
      <c r="T243" s="513"/>
      <c r="U243" s="513"/>
      <c r="V243" s="513"/>
    </row>
    <row r="244" spans="1:22">
      <c r="A244" s="513"/>
      <c r="B244" s="513"/>
      <c r="C244" s="513"/>
      <c r="D244" s="513"/>
      <c r="E244" s="513"/>
      <c r="F244" s="513"/>
      <c r="G244" s="705"/>
      <c r="H244" s="513"/>
      <c r="I244" s="513"/>
      <c r="J244" s="513"/>
      <c r="K244" s="513"/>
      <c r="L244" s="513"/>
      <c r="M244" s="513"/>
      <c r="N244" s="513"/>
      <c r="O244" s="513"/>
      <c r="P244" s="513"/>
      <c r="Q244" s="513"/>
      <c r="R244" s="513"/>
      <c r="S244" s="513"/>
      <c r="T244" s="513"/>
      <c r="U244" s="513"/>
      <c r="V244" s="513"/>
    </row>
    <row r="245" spans="1:22">
      <c r="A245" s="513"/>
      <c r="B245" s="513"/>
      <c r="C245" s="513"/>
      <c r="D245" s="513"/>
      <c r="E245" s="513"/>
      <c r="F245" s="513"/>
      <c r="G245" s="705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  <c r="R245" s="513"/>
      <c r="S245" s="513"/>
      <c r="T245" s="513"/>
      <c r="U245" s="513"/>
      <c r="V245" s="513"/>
    </row>
    <row r="246" spans="1:22">
      <c r="A246" s="513"/>
      <c r="B246" s="513"/>
      <c r="C246" s="513"/>
      <c r="D246" s="513"/>
      <c r="E246" s="513"/>
      <c r="F246" s="513"/>
      <c r="G246" s="705"/>
      <c r="H246" s="513"/>
      <c r="I246" s="513"/>
      <c r="J246" s="513"/>
      <c r="K246" s="513"/>
      <c r="L246" s="513"/>
      <c r="M246" s="513"/>
      <c r="N246" s="513"/>
      <c r="O246" s="513"/>
      <c r="P246" s="513"/>
      <c r="Q246" s="513"/>
      <c r="R246" s="513"/>
      <c r="S246" s="513"/>
      <c r="T246" s="513"/>
      <c r="U246" s="513"/>
      <c r="V246" s="513"/>
    </row>
    <row r="247" spans="1:22">
      <c r="A247" s="513"/>
      <c r="B247" s="513"/>
      <c r="C247" s="513"/>
      <c r="D247" s="513"/>
      <c r="E247" s="513"/>
      <c r="F247" s="513"/>
      <c r="G247" s="705"/>
      <c r="H247" s="513"/>
      <c r="I247" s="513"/>
      <c r="J247" s="513"/>
      <c r="K247" s="513"/>
      <c r="L247" s="513"/>
      <c r="M247" s="513"/>
      <c r="N247" s="513"/>
      <c r="O247" s="513"/>
      <c r="P247" s="513"/>
      <c r="Q247" s="513"/>
      <c r="R247" s="513"/>
      <c r="S247" s="513"/>
      <c r="T247" s="513"/>
      <c r="U247" s="513"/>
      <c r="V247" s="513"/>
    </row>
    <row r="248" spans="1:22">
      <c r="A248" s="513"/>
      <c r="B248" s="513"/>
      <c r="C248" s="513"/>
      <c r="D248" s="513"/>
      <c r="E248" s="513"/>
      <c r="F248" s="513"/>
      <c r="G248" s="705"/>
      <c r="H248" s="513"/>
      <c r="I248" s="513"/>
      <c r="J248" s="513"/>
      <c r="K248" s="513"/>
      <c r="L248" s="513"/>
      <c r="M248" s="513"/>
      <c r="N248" s="513"/>
      <c r="O248" s="513"/>
      <c r="P248" s="513"/>
      <c r="Q248" s="513"/>
      <c r="R248" s="513"/>
      <c r="S248" s="513"/>
      <c r="T248" s="513"/>
      <c r="U248" s="513"/>
      <c r="V248" s="513"/>
    </row>
    <row r="249" spans="1:22">
      <c r="A249" s="513"/>
      <c r="B249" s="513"/>
      <c r="C249" s="513"/>
      <c r="D249" s="513"/>
      <c r="E249" s="513"/>
      <c r="F249" s="513"/>
      <c r="G249" s="705"/>
      <c r="H249" s="513"/>
      <c r="I249" s="513"/>
      <c r="J249" s="513"/>
      <c r="K249" s="513"/>
      <c r="L249" s="513"/>
      <c r="M249" s="513"/>
      <c r="N249" s="513"/>
      <c r="O249" s="513"/>
      <c r="P249" s="513"/>
      <c r="Q249" s="513"/>
      <c r="R249" s="513"/>
      <c r="S249" s="513"/>
      <c r="T249" s="513"/>
      <c r="U249" s="513"/>
      <c r="V249" s="513"/>
    </row>
    <row r="250" spans="1:22">
      <c r="A250" s="513"/>
      <c r="B250" s="513"/>
      <c r="C250" s="513"/>
      <c r="D250" s="513"/>
      <c r="E250" s="513"/>
      <c r="F250" s="513"/>
      <c r="G250" s="705"/>
      <c r="H250" s="513"/>
      <c r="I250" s="513"/>
      <c r="J250" s="513"/>
      <c r="K250" s="513"/>
      <c r="L250" s="513"/>
      <c r="M250" s="513"/>
      <c r="N250" s="513"/>
      <c r="O250" s="513"/>
      <c r="P250" s="513"/>
      <c r="Q250" s="513"/>
      <c r="R250" s="513"/>
      <c r="S250" s="513"/>
      <c r="T250" s="513"/>
      <c r="U250" s="513"/>
      <c r="V250" s="513"/>
    </row>
    <row r="251" spans="1:22">
      <c r="A251" s="513"/>
      <c r="B251" s="513"/>
      <c r="C251" s="513"/>
      <c r="D251" s="513"/>
      <c r="E251" s="513"/>
      <c r="F251" s="513"/>
      <c r="G251" s="705"/>
      <c r="H251" s="513"/>
      <c r="I251" s="513"/>
      <c r="J251" s="513"/>
      <c r="K251" s="513"/>
      <c r="L251" s="513"/>
      <c r="M251" s="513"/>
      <c r="N251" s="513"/>
      <c r="O251" s="513"/>
      <c r="P251" s="513"/>
      <c r="Q251" s="513"/>
      <c r="R251" s="513"/>
      <c r="S251" s="513"/>
      <c r="T251" s="513"/>
      <c r="U251" s="513"/>
      <c r="V251" s="513"/>
    </row>
    <row r="252" spans="1:22">
      <c r="A252" s="513"/>
      <c r="B252" s="513"/>
      <c r="C252" s="513"/>
      <c r="D252" s="513"/>
      <c r="E252" s="513"/>
      <c r="F252" s="513"/>
      <c r="G252" s="705"/>
      <c r="H252" s="513"/>
      <c r="I252" s="513"/>
      <c r="J252" s="513"/>
      <c r="K252" s="513"/>
      <c r="L252" s="513"/>
      <c r="M252" s="513"/>
      <c r="N252" s="513"/>
      <c r="O252" s="513"/>
      <c r="P252" s="513"/>
      <c r="Q252" s="513"/>
      <c r="R252" s="513"/>
      <c r="S252" s="513"/>
      <c r="T252" s="513"/>
      <c r="U252" s="513"/>
      <c r="V252" s="513"/>
    </row>
    <row r="253" spans="1:22">
      <c r="A253" s="513"/>
      <c r="B253" s="513"/>
      <c r="C253" s="513"/>
      <c r="D253" s="513"/>
      <c r="E253" s="513"/>
      <c r="F253" s="513"/>
      <c r="G253" s="705"/>
      <c r="H253" s="513"/>
      <c r="I253" s="513"/>
      <c r="J253" s="513"/>
      <c r="K253" s="513"/>
      <c r="L253" s="513"/>
      <c r="M253" s="513"/>
      <c r="N253" s="513"/>
      <c r="O253" s="513"/>
      <c r="P253" s="513"/>
      <c r="Q253" s="513"/>
      <c r="R253" s="513"/>
      <c r="S253" s="513"/>
      <c r="T253" s="513"/>
      <c r="U253" s="513"/>
      <c r="V253" s="513"/>
    </row>
    <row r="254" spans="1:22">
      <c r="A254" s="513"/>
      <c r="B254" s="513"/>
      <c r="C254" s="513"/>
      <c r="D254" s="513"/>
      <c r="E254" s="513"/>
      <c r="F254" s="513"/>
      <c r="G254" s="705"/>
      <c r="H254" s="513"/>
      <c r="I254" s="513"/>
      <c r="J254" s="513"/>
      <c r="K254" s="513"/>
      <c r="L254" s="513"/>
      <c r="M254" s="513"/>
      <c r="N254" s="513"/>
      <c r="O254" s="513"/>
      <c r="P254" s="513"/>
      <c r="Q254" s="513"/>
      <c r="R254" s="513"/>
      <c r="S254" s="513"/>
      <c r="T254" s="513"/>
      <c r="U254" s="513"/>
      <c r="V254" s="513"/>
    </row>
    <row r="255" spans="1:22">
      <c r="A255" s="513"/>
      <c r="B255" s="513"/>
      <c r="C255" s="513"/>
      <c r="D255" s="513"/>
      <c r="E255" s="513"/>
      <c r="F255" s="513"/>
      <c r="G255" s="705"/>
      <c r="H255" s="513"/>
      <c r="I255" s="513"/>
      <c r="J255" s="513"/>
      <c r="K255" s="513"/>
      <c r="L255" s="513"/>
      <c r="M255" s="513"/>
      <c r="N255" s="513"/>
      <c r="O255" s="513"/>
      <c r="P255" s="513"/>
      <c r="Q255" s="513"/>
      <c r="R255" s="513"/>
      <c r="S255" s="513"/>
      <c r="T255" s="513"/>
      <c r="U255" s="513"/>
      <c r="V255" s="513"/>
    </row>
    <row r="256" spans="1:22">
      <c r="A256" s="513"/>
      <c r="B256" s="513"/>
      <c r="C256" s="513"/>
      <c r="D256" s="513"/>
      <c r="E256" s="513"/>
      <c r="F256" s="513"/>
      <c r="G256" s="705"/>
      <c r="H256" s="513"/>
      <c r="I256" s="513"/>
      <c r="J256" s="513"/>
      <c r="K256" s="513"/>
      <c r="L256" s="513"/>
      <c r="M256" s="513"/>
      <c r="N256" s="513"/>
      <c r="O256" s="513"/>
      <c r="P256" s="513"/>
      <c r="Q256" s="513"/>
      <c r="R256" s="513"/>
      <c r="S256" s="513"/>
      <c r="T256" s="513"/>
      <c r="U256" s="513"/>
      <c r="V256" s="513"/>
    </row>
    <row r="257" spans="1:22">
      <c r="A257" s="513"/>
      <c r="B257" s="513"/>
      <c r="C257" s="513"/>
      <c r="D257" s="513"/>
      <c r="E257" s="513"/>
      <c r="F257" s="513"/>
      <c r="G257" s="705"/>
      <c r="H257" s="513"/>
      <c r="I257" s="513"/>
      <c r="J257" s="513"/>
      <c r="K257" s="513"/>
      <c r="L257" s="513"/>
      <c r="M257" s="513"/>
      <c r="N257" s="513"/>
      <c r="O257" s="513"/>
      <c r="P257" s="513"/>
      <c r="Q257" s="513"/>
      <c r="R257" s="513"/>
      <c r="S257" s="513"/>
      <c r="T257" s="513"/>
      <c r="U257" s="513"/>
      <c r="V257" s="513"/>
    </row>
    <row r="258" spans="1:22">
      <c r="A258" s="513"/>
      <c r="B258" s="513"/>
      <c r="C258" s="513"/>
      <c r="D258" s="513"/>
      <c r="E258" s="513"/>
      <c r="F258" s="513"/>
      <c r="G258" s="705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  <c r="R258" s="513"/>
      <c r="S258" s="513"/>
      <c r="T258" s="513"/>
      <c r="U258" s="513"/>
      <c r="V258" s="513"/>
    </row>
    <row r="259" spans="1:22">
      <c r="A259" s="513"/>
      <c r="B259" s="513"/>
      <c r="C259" s="513"/>
      <c r="D259" s="513"/>
      <c r="E259" s="513"/>
      <c r="F259" s="513"/>
      <c r="G259" s="705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  <c r="R259" s="513"/>
      <c r="S259" s="513"/>
      <c r="T259" s="513"/>
      <c r="U259" s="513"/>
      <c r="V259" s="513"/>
    </row>
    <row r="260" spans="1:22">
      <c r="A260" s="513"/>
      <c r="B260" s="513"/>
      <c r="C260" s="513"/>
      <c r="D260" s="513"/>
      <c r="E260" s="513"/>
      <c r="F260" s="513"/>
      <c r="G260" s="705"/>
      <c r="H260" s="513"/>
      <c r="I260" s="513"/>
      <c r="J260" s="513"/>
      <c r="K260" s="513"/>
      <c r="L260" s="513"/>
      <c r="M260" s="513"/>
      <c r="N260" s="513"/>
      <c r="O260" s="513"/>
      <c r="P260" s="513"/>
      <c r="Q260" s="513"/>
      <c r="R260" s="513"/>
      <c r="S260" s="513"/>
      <c r="T260" s="513"/>
      <c r="U260" s="513"/>
      <c r="V260" s="513"/>
    </row>
    <row r="261" spans="1:22">
      <c r="A261" s="513"/>
      <c r="B261" s="513"/>
      <c r="C261" s="513"/>
      <c r="D261" s="513"/>
      <c r="E261" s="513"/>
      <c r="F261" s="513"/>
      <c r="G261" s="705"/>
      <c r="H261" s="513"/>
      <c r="I261" s="513"/>
      <c r="J261" s="513"/>
      <c r="K261" s="513"/>
      <c r="L261" s="513"/>
      <c r="M261" s="513"/>
      <c r="N261" s="513"/>
      <c r="O261" s="513"/>
      <c r="P261" s="513"/>
      <c r="Q261" s="513"/>
      <c r="R261" s="513"/>
      <c r="S261" s="513"/>
      <c r="T261" s="513"/>
      <c r="U261" s="513"/>
      <c r="V261" s="513"/>
    </row>
    <row r="262" spans="1:22">
      <c r="A262" s="513"/>
      <c r="B262" s="513"/>
      <c r="C262" s="513"/>
      <c r="D262" s="513"/>
      <c r="E262" s="513"/>
      <c r="F262" s="513"/>
      <c r="G262" s="705"/>
      <c r="H262" s="513"/>
      <c r="I262" s="513"/>
      <c r="J262" s="513"/>
      <c r="K262" s="513"/>
      <c r="L262" s="513"/>
      <c r="M262" s="513"/>
      <c r="N262" s="513"/>
      <c r="O262" s="513"/>
      <c r="P262" s="513"/>
      <c r="Q262" s="513"/>
      <c r="R262" s="513"/>
      <c r="S262" s="513"/>
      <c r="T262" s="513"/>
      <c r="U262" s="513"/>
      <c r="V262" s="513"/>
    </row>
    <row r="263" spans="1:22">
      <c r="A263" s="513"/>
      <c r="B263" s="513"/>
      <c r="C263" s="513"/>
      <c r="D263" s="513"/>
      <c r="E263" s="513"/>
      <c r="F263" s="513"/>
      <c r="G263" s="705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  <c r="R263" s="513"/>
      <c r="S263" s="513"/>
      <c r="T263" s="513"/>
      <c r="U263" s="513"/>
      <c r="V263" s="513"/>
    </row>
    <row r="264" spans="1:22">
      <c r="A264" s="513"/>
      <c r="B264" s="513"/>
      <c r="C264" s="513"/>
      <c r="D264" s="513"/>
      <c r="E264" s="513"/>
      <c r="F264" s="513"/>
      <c r="G264" s="705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</row>
    <row r="265" spans="1:22">
      <c r="A265" s="513"/>
      <c r="B265" s="513"/>
      <c r="C265" s="513"/>
      <c r="D265" s="513"/>
      <c r="E265" s="513"/>
      <c r="F265" s="513"/>
      <c r="G265" s="705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</row>
    <row r="266" spans="1:22">
      <c r="A266" s="513"/>
      <c r="B266" s="513"/>
      <c r="C266" s="513"/>
      <c r="D266" s="513"/>
      <c r="E266" s="513"/>
      <c r="F266" s="513"/>
      <c r="G266" s="705"/>
      <c r="H266" s="513"/>
      <c r="I266" s="513"/>
      <c r="J266" s="513"/>
      <c r="K266" s="513"/>
      <c r="L266" s="513"/>
      <c r="M266" s="513"/>
      <c r="N266" s="513"/>
      <c r="O266" s="513"/>
      <c r="P266" s="513"/>
      <c r="Q266" s="513"/>
      <c r="R266" s="513"/>
      <c r="S266" s="513"/>
      <c r="T266" s="513"/>
      <c r="U266" s="513"/>
      <c r="V266" s="513"/>
    </row>
    <row r="267" spans="1:22">
      <c r="A267" s="513"/>
      <c r="B267" s="513"/>
      <c r="C267" s="513"/>
      <c r="D267" s="513"/>
      <c r="E267" s="513"/>
      <c r="F267" s="513"/>
      <c r="G267" s="513"/>
      <c r="H267" s="513"/>
      <c r="I267" s="513"/>
      <c r="J267" s="513"/>
      <c r="K267" s="513"/>
      <c r="L267" s="513"/>
      <c r="M267" s="513"/>
      <c r="N267" s="513"/>
      <c r="O267" s="513"/>
      <c r="P267" s="513"/>
      <c r="Q267" s="513"/>
      <c r="R267" s="513"/>
      <c r="S267" s="513"/>
      <c r="T267" s="513"/>
      <c r="U267" s="513"/>
      <c r="V267" s="513"/>
    </row>
    <row r="268" spans="1:22">
      <c r="A268" s="513"/>
      <c r="B268" s="513"/>
      <c r="C268" s="513"/>
      <c r="D268" s="513"/>
      <c r="E268" s="513"/>
      <c r="F268" s="513"/>
      <c r="G268" s="513"/>
      <c r="H268" s="513"/>
      <c r="I268" s="513"/>
      <c r="J268" s="513"/>
      <c r="K268" s="513"/>
      <c r="L268" s="513"/>
      <c r="M268" s="513"/>
      <c r="N268" s="513"/>
      <c r="O268" s="513"/>
      <c r="P268" s="513"/>
      <c r="Q268" s="513"/>
      <c r="R268" s="513"/>
      <c r="S268" s="513"/>
      <c r="T268" s="513"/>
      <c r="U268" s="513"/>
      <c r="V268" s="513"/>
    </row>
    <row r="269" spans="1:22">
      <c r="A269" s="513"/>
      <c r="B269" s="513"/>
      <c r="C269" s="513"/>
      <c r="D269" s="513"/>
      <c r="E269" s="513"/>
      <c r="F269" s="513"/>
      <c r="G269" s="513"/>
      <c r="H269" s="513"/>
      <c r="I269" s="513"/>
      <c r="J269" s="513"/>
      <c r="K269" s="513"/>
      <c r="L269" s="513"/>
      <c r="M269" s="513"/>
      <c r="N269" s="513"/>
      <c r="O269" s="513"/>
      <c r="P269" s="513"/>
      <c r="Q269" s="513"/>
      <c r="R269" s="513"/>
      <c r="S269" s="513"/>
      <c r="T269" s="513"/>
      <c r="U269" s="513"/>
      <c r="V269" s="513"/>
    </row>
    <row r="270" spans="1:22">
      <c r="A270" s="513"/>
      <c r="B270" s="513"/>
      <c r="C270" s="513"/>
      <c r="D270" s="513"/>
      <c r="E270" s="513"/>
      <c r="F270" s="513"/>
      <c r="G270" s="513"/>
      <c r="H270" s="513"/>
      <c r="I270" s="513"/>
      <c r="J270" s="513"/>
      <c r="K270" s="513"/>
      <c r="L270" s="513"/>
      <c r="M270" s="513"/>
      <c r="N270" s="513"/>
      <c r="O270" s="513"/>
      <c r="P270" s="513"/>
      <c r="Q270" s="513"/>
      <c r="R270" s="513"/>
      <c r="S270" s="513"/>
      <c r="T270" s="513"/>
      <c r="U270" s="513"/>
      <c r="V270" s="513"/>
    </row>
    <row r="271" spans="1:22">
      <c r="A271" s="513"/>
      <c r="B271" s="513"/>
      <c r="C271" s="51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3"/>
      <c r="P271" s="513"/>
      <c r="Q271" s="513"/>
      <c r="R271" s="513"/>
      <c r="S271" s="513"/>
      <c r="T271" s="513"/>
      <c r="U271" s="513"/>
      <c r="V271" s="513"/>
    </row>
    <row r="272" spans="1:22">
      <c r="A272" s="513"/>
      <c r="B272" s="513"/>
      <c r="C272" s="51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3"/>
      <c r="P272" s="513"/>
      <c r="Q272" s="513"/>
      <c r="R272" s="513"/>
      <c r="S272" s="513"/>
      <c r="T272" s="513"/>
      <c r="U272" s="513"/>
      <c r="V272" s="513"/>
    </row>
    <row r="273" spans="1:22">
      <c r="A273" s="513"/>
      <c r="B273" s="513"/>
      <c r="C273" s="51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3"/>
      <c r="P273" s="513"/>
      <c r="Q273" s="513"/>
      <c r="R273" s="513"/>
      <c r="S273" s="513"/>
      <c r="T273" s="513"/>
      <c r="U273" s="513"/>
      <c r="V273" s="513"/>
    </row>
    <row r="274" spans="1:22">
      <c r="A274" s="513"/>
      <c r="B274" s="513"/>
      <c r="C274" s="51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3"/>
      <c r="P274" s="513"/>
      <c r="Q274" s="513"/>
      <c r="R274" s="513"/>
      <c r="S274" s="513"/>
      <c r="T274" s="513"/>
      <c r="U274" s="513"/>
      <c r="V274" s="513"/>
    </row>
    <row r="275" spans="1:22">
      <c r="A275" s="513"/>
      <c r="B275" s="513"/>
      <c r="C275" s="513"/>
      <c r="D275" s="513"/>
      <c r="E275" s="513"/>
      <c r="F275" s="513"/>
      <c r="G275" s="513"/>
      <c r="H275" s="513"/>
      <c r="I275" s="513"/>
      <c r="J275" s="513"/>
      <c r="K275" s="513"/>
      <c r="L275" s="513"/>
      <c r="M275" s="513"/>
      <c r="N275" s="513"/>
      <c r="O275" s="513"/>
      <c r="P275" s="513"/>
      <c r="Q275" s="513"/>
      <c r="R275" s="513"/>
      <c r="S275" s="513"/>
      <c r="T275" s="513"/>
      <c r="U275" s="513"/>
      <c r="V275" s="513"/>
    </row>
    <row r="276" spans="1:22">
      <c r="A276" s="513"/>
      <c r="B276" s="513"/>
      <c r="C276" s="51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3"/>
      <c r="P276" s="513"/>
      <c r="Q276" s="513"/>
      <c r="R276" s="513"/>
      <c r="S276" s="513"/>
      <c r="T276" s="513"/>
      <c r="U276" s="513"/>
      <c r="V276" s="513"/>
    </row>
    <row r="277" spans="1:22">
      <c r="A277" s="513"/>
      <c r="B277" s="513"/>
      <c r="C277" s="51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3"/>
      <c r="P277" s="513"/>
      <c r="Q277" s="513"/>
      <c r="R277" s="513"/>
      <c r="S277" s="513"/>
      <c r="T277" s="513"/>
      <c r="U277" s="513"/>
      <c r="V277" s="513"/>
    </row>
    <row r="278" spans="1:22">
      <c r="A278" s="513"/>
      <c r="B278" s="513"/>
      <c r="C278" s="51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3"/>
      <c r="P278" s="513"/>
      <c r="Q278" s="513"/>
      <c r="R278" s="513"/>
      <c r="S278" s="513"/>
      <c r="T278" s="513"/>
      <c r="U278" s="513"/>
      <c r="V278" s="513"/>
    </row>
    <row r="279" spans="1:22">
      <c r="A279" s="513"/>
      <c r="B279" s="513"/>
      <c r="C279" s="51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3"/>
      <c r="P279" s="513"/>
      <c r="Q279" s="513"/>
      <c r="R279" s="513"/>
      <c r="S279" s="513"/>
      <c r="T279" s="513"/>
      <c r="U279" s="513"/>
      <c r="V279" s="513"/>
    </row>
    <row r="280" spans="1:22">
      <c r="A280" s="513"/>
      <c r="B280" s="513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  <c r="R280" s="513"/>
      <c r="S280" s="513"/>
      <c r="T280" s="513"/>
      <c r="U280" s="513"/>
      <c r="V280" s="513"/>
    </row>
    <row r="281" spans="1:22">
      <c r="A281" s="513"/>
      <c r="B281" s="513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  <c r="R281" s="513"/>
      <c r="S281" s="513"/>
      <c r="T281" s="513"/>
      <c r="U281" s="513"/>
      <c r="V281" s="513"/>
    </row>
    <row r="282" spans="1:22">
      <c r="A282" s="513"/>
      <c r="B282" s="513"/>
      <c r="C282" s="51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3"/>
      <c r="P282" s="513"/>
      <c r="Q282" s="513"/>
      <c r="R282" s="513"/>
      <c r="S282" s="513"/>
      <c r="T282" s="513"/>
      <c r="U282" s="513"/>
      <c r="V282" s="513"/>
    </row>
    <row r="283" spans="1:22">
      <c r="A283" s="513"/>
      <c r="B283" s="513"/>
      <c r="C283" s="51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  <c r="R283" s="513"/>
      <c r="S283" s="513"/>
      <c r="T283" s="513"/>
      <c r="U283" s="513"/>
      <c r="V283" s="513"/>
    </row>
    <row r="284" spans="1:22">
      <c r="A284" s="513"/>
      <c r="B284" s="513"/>
      <c r="C284" s="51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3"/>
      <c r="P284" s="513"/>
      <c r="Q284" s="513"/>
      <c r="R284" s="513"/>
      <c r="S284" s="513"/>
      <c r="T284" s="513"/>
      <c r="U284" s="513"/>
      <c r="V284" s="513"/>
    </row>
    <row r="285" spans="1:22">
      <c r="A285" s="513"/>
      <c r="B285" s="513"/>
      <c r="C285" s="51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3"/>
      <c r="P285" s="513"/>
      <c r="Q285" s="513"/>
      <c r="R285" s="513"/>
      <c r="S285" s="513"/>
      <c r="T285" s="513"/>
      <c r="U285" s="513"/>
      <c r="V285" s="513"/>
    </row>
    <row r="286" spans="1:22">
      <c r="A286" s="513"/>
      <c r="B286" s="513"/>
      <c r="C286" s="513"/>
      <c r="D286" s="513"/>
      <c r="E286" s="513"/>
      <c r="F286" s="513"/>
      <c r="G286" s="513"/>
      <c r="H286" s="513"/>
      <c r="I286" s="513"/>
      <c r="J286" s="513"/>
      <c r="K286" s="513"/>
      <c r="L286" s="513"/>
      <c r="M286" s="513"/>
      <c r="N286" s="513"/>
      <c r="O286" s="513"/>
      <c r="P286" s="513"/>
      <c r="Q286" s="513"/>
      <c r="R286" s="513"/>
      <c r="S286" s="513"/>
      <c r="T286" s="513"/>
      <c r="U286" s="513"/>
      <c r="V286" s="513"/>
    </row>
    <row r="287" spans="1:22">
      <c r="A287" s="513"/>
      <c r="B287" s="513"/>
      <c r="C287" s="513"/>
      <c r="D287" s="513"/>
      <c r="E287" s="513"/>
      <c r="F287" s="513"/>
      <c r="G287" s="513"/>
      <c r="H287" s="513"/>
      <c r="I287" s="513"/>
      <c r="J287" s="513"/>
      <c r="K287" s="513"/>
      <c r="L287" s="513"/>
      <c r="M287" s="513"/>
      <c r="N287" s="513"/>
      <c r="O287" s="513"/>
      <c r="P287" s="513"/>
      <c r="Q287" s="513"/>
      <c r="R287" s="513"/>
      <c r="S287" s="513"/>
      <c r="T287" s="513"/>
      <c r="U287" s="513"/>
      <c r="V287" s="513"/>
    </row>
    <row r="288" spans="1:22">
      <c r="A288" s="513"/>
      <c r="B288" s="513"/>
      <c r="C288" s="513"/>
      <c r="D288" s="513"/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513"/>
      <c r="R288" s="513"/>
      <c r="S288" s="513"/>
      <c r="T288" s="513"/>
      <c r="U288" s="513"/>
      <c r="V288" s="513"/>
    </row>
    <row r="289" spans="1:22">
      <c r="A289" s="513"/>
      <c r="B289" s="513"/>
      <c r="C289" s="513"/>
      <c r="D289" s="513"/>
      <c r="E289" s="513"/>
      <c r="F289" s="513"/>
      <c r="G289" s="513"/>
      <c r="H289" s="513"/>
      <c r="I289" s="513"/>
      <c r="J289" s="513"/>
      <c r="K289" s="513"/>
      <c r="L289" s="513"/>
      <c r="M289" s="513"/>
      <c r="N289" s="513"/>
      <c r="O289" s="513"/>
      <c r="P289" s="513"/>
      <c r="Q289" s="513"/>
      <c r="R289" s="513"/>
      <c r="S289" s="513"/>
      <c r="T289" s="513"/>
      <c r="U289" s="513"/>
      <c r="V289" s="513"/>
    </row>
    <row r="290" spans="1:22">
      <c r="A290" s="513"/>
      <c r="B290" s="513"/>
      <c r="C290" s="513"/>
      <c r="D290" s="513"/>
      <c r="E290" s="513"/>
      <c r="F290" s="513"/>
      <c r="G290" s="513"/>
      <c r="H290" s="513"/>
      <c r="I290" s="513"/>
      <c r="J290" s="513"/>
      <c r="K290" s="513"/>
      <c r="L290" s="513"/>
      <c r="M290" s="513"/>
      <c r="N290" s="513"/>
      <c r="O290" s="513"/>
      <c r="P290" s="513"/>
      <c r="Q290" s="513"/>
      <c r="R290" s="513"/>
      <c r="S290" s="513"/>
      <c r="T290" s="513"/>
      <c r="U290" s="513"/>
      <c r="V290" s="513"/>
    </row>
    <row r="291" spans="1:22">
      <c r="A291" s="513"/>
      <c r="B291" s="513"/>
      <c r="C291" s="513"/>
      <c r="D291" s="513"/>
      <c r="E291" s="513"/>
      <c r="F291" s="513"/>
      <c r="G291" s="513"/>
      <c r="H291" s="513"/>
      <c r="I291" s="513"/>
      <c r="J291" s="513"/>
      <c r="K291" s="513"/>
      <c r="L291" s="513"/>
      <c r="M291" s="513"/>
      <c r="N291" s="513"/>
      <c r="O291" s="513"/>
      <c r="P291" s="513"/>
      <c r="Q291" s="513"/>
      <c r="R291" s="513"/>
      <c r="S291" s="513"/>
      <c r="T291" s="513"/>
      <c r="U291" s="513"/>
      <c r="V291" s="513"/>
    </row>
    <row r="292" spans="1:22">
      <c r="A292" s="513"/>
      <c r="B292" s="513"/>
      <c r="C292" s="513"/>
      <c r="D292" s="513"/>
      <c r="E292" s="513"/>
      <c r="F292" s="513"/>
      <c r="G292" s="513"/>
      <c r="H292" s="513"/>
      <c r="I292" s="513"/>
      <c r="J292" s="513"/>
      <c r="K292" s="513"/>
      <c r="L292" s="513"/>
      <c r="M292" s="513"/>
      <c r="N292" s="513"/>
      <c r="O292" s="513"/>
      <c r="P292" s="513"/>
      <c r="Q292" s="513"/>
      <c r="R292" s="513"/>
      <c r="S292" s="513"/>
      <c r="T292" s="513"/>
      <c r="U292" s="513"/>
      <c r="V292" s="513"/>
    </row>
    <row r="293" spans="1:22">
      <c r="A293" s="513"/>
      <c r="B293" s="513"/>
      <c r="C293" s="513"/>
      <c r="D293" s="513"/>
      <c r="E293" s="513"/>
      <c r="F293" s="513"/>
      <c r="G293" s="513"/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  <c r="R293" s="513"/>
      <c r="S293" s="513"/>
      <c r="T293" s="513"/>
      <c r="U293" s="513"/>
      <c r="V293" s="513"/>
    </row>
    <row r="294" spans="1:22">
      <c r="A294" s="513"/>
      <c r="B294" s="513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  <c r="R294" s="513"/>
      <c r="S294" s="513"/>
      <c r="T294" s="513"/>
      <c r="U294" s="513"/>
      <c r="V294" s="513"/>
    </row>
    <row r="295" spans="1:22">
      <c r="A295" s="513"/>
      <c r="B295" s="513"/>
      <c r="C295" s="513"/>
      <c r="D295" s="513"/>
      <c r="E295" s="513"/>
      <c r="F295" s="513"/>
      <c r="G295" s="513"/>
      <c r="H295" s="513"/>
      <c r="I295" s="513"/>
      <c r="J295" s="513"/>
      <c r="K295" s="513"/>
      <c r="L295" s="513"/>
      <c r="M295" s="513"/>
      <c r="N295" s="513"/>
      <c r="O295" s="513"/>
      <c r="P295" s="513"/>
      <c r="Q295" s="513"/>
      <c r="R295" s="513"/>
      <c r="S295" s="513"/>
      <c r="T295" s="513"/>
      <c r="U295" s="513"/>
      <c r="V295" s="513"/>
    </row>
    <row r="296" spans="1:22">
      <c r="A296" s="513"/>
      <c r="B296" s="513"/>
      <c r="C296" s="513"/>
      <c r="D296" s="513"/>
      <c r="E296" s="513"/>
      <c r="F296" s="513"/>
      <c r="G296" s="513"/>
      <c r="H296" s="513"/>
      <c r="I296" s="513"/>
      <c r="J296" s="513"/>
      <c r="K296" s="513"/>
      <c r="L296" s="513"/>
      <c r="M296" s="513"/>
      <c r="N296" s="513"/>
      <c r="O296" s="513"/>
      <c r="P296" s="513"/>
      <c r="Q296" s="513"/>
      <c r="R296" s="513"/>
      <c r="S296" s="513"/>
      <c r="T296" s="513"/>
      <c r="U296" s="513"/>
      <c r="V296" s="513"/>
    </row>
    <row r="297" spans="1:22">
      <c r="A297" s="513"/>
      <c r="B297" s="513"/>
      <c r="C297" s="513"/>
      <c r="D297" s="513"/>
      <c r="E297" s="513"/>
      <c r="F297" s="513"/>
      <c r="G297" s="513"/>
      <c r="H297" s="513"/>
      <c r="I297" s="513"/>
      <c r="J297" s="513"/>
      <c r="K297" s="513"/>
      <c r="L297" s="513"/>
      <c r="M297" s="513"/>
      <c r="N297" s="513"/>
      <c r="O297" s="513"/>
      <c r="P297" s="513"/>
      <c r="Q297" s="513"/>
      <c r="R297" s="513"/>
      <c r="S297" s="513"/>
      <c r="T297" s="513"/>
      <c r="U297" s="513"/>
      <c r="V297" s="513"/>
    </row>
    <row r="298" spans="1:22">
      <c r="A298" s="513"/>
      <c r="B298" s="513"/>
      <c r="C298" s="513"/>
      <c r="D298" s="513"/>
      <c r="E298" s="513"/>
      <c r="F298" s="513"/>
      <c r="G298" s="513"/>
      <c r="H298" s="513"/>
      <c r="I298" s="513"/>
      <c r="J298" s="513"/>
      <c r="K298" s="513"/>
      <c r="L298" s="513"/>
      <c r="M298" s="513"/>
      <c r="N298" s="513"/>
      <c r="O298" s="513"/>
      <c r="P298" s="513"/>
      <c r="Q298" s="513"/>
      <c r="R298" s="513"/>
      <c r="S298" s="513"/>
      <c r="T298" s="513"/>
      <c r="U298" s="513"/>
      <c r="V298" s="513"/>
    </row>
    <row r="299" spans="1:22">
      <c r="A299" s="513"/>
      <c r="B299" s="513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  <c r="R299" s="513"/>
      <c r="S299" s="513"/>
      <c r="T299" s="513"/>
      <c r="U299" s="513"/>
      <c r="V299" s="513"/>
    </row>
    <row r="300" spans="1:22">
      <c r="A300" s="513"/>
      <c r="B300" s="513"/>
      <c r="C300" s="513"/>
      <c r="D300" s="513"/>
      <c r="E300" s="513"/>
      <c r="F300" s="513"/>
      <c r="G300" s="513"/>
      <c r="H300" s="513"/>
      <c r="I300" s="513"/>
      <c r="J300" s="513"/>
      <c r="K300" s="513"/>
      <c r="L300" s="513"/>
      <c r="M300" s="513"/>
      <c r="N300" s="513"/>
      <c r="O300" s="513"/>
      <c r="P300" s="513"/>
      <c r="Q300" s="513"/>
      <c r="R300" s="513"/>
      <c r="S300" s="513"/>
      <c r="T300" s="513"/>
      <c r="U300" s="513"/>
      <c r="V300" s="513"/>
    </row>
    <row r="301" spans="1:22">
      <c r="A301" s="513"/>
      <c r="B301" s="513"/>
      <c r="C301" s="513"/>
      <c r="D301" s="513"/>
      <c r="E301" s="513"/>
      <c r="F301" s="513"/>
      <c r="G301" s="513"/>
      <c r="H301" s="513"/>
      <c r="I301" s="513"/>
      <c r="J301" s="513"/>
      <c r="K301" s="513"/>
      <c r="L301" s="513"/>
      <c r="M301" s="513"/>
      <c r="N301" s="513"/>
      <c r="O301" s="513"/>
      <c r="P301" s="513"/>
      <c r="Q301" s="513"/>
      <c r="R301" s="513"/>
      <c r="S301" s="513"/>
      <c r="T301" s="513"/>
      <c r="U301" s="513"/>
      <c r="V301" s="513"/>
    </row>
    <row r="302" spans="1:22">
      <c r="A302" s="513"/>
      <c r="B302" s="513"/>
      <c r="C302" s="513"/>
      <c r="D302" s="513"/>
      <c r="E302" s="513"/>
      <c r="F302" s="513"/>
      <c r="G302" s="513"/>
      <c r="H302" s="513"/>
      <c r="I302" s="513"/>
      <c r="J302" s="513"/>
      <c r="K302" s="513"/>
      <c r="L302" s="513"/>
      <c r="M302" s="513"/>
      <c r="N302" s="513"/>
      <c r="O302" s="513"/>
      <c r="P302" s="513"/>
      <c r="Q302" s="513"/>
      <c r="R302" s="513"/>
      <c r="S302" s="513"/>
      <c r="T302" s="513"/>
      <c r="U302" s="513"/>
      <c r="V302" s="513"/>
    </row>
    <row r="303" spans="1:22">
      <c r="A303" s="513"/>
      <c r="B303" s="513"/>
      <c r="C303" s="513"/>
      <c r="D303" s="513"/>
      <c r="E303" s="513"/>
      <c r="F303" s="513"/>
      <c r="G303" s="513"/>
      <c r="H303" s="513"/>
      <c r="I303" s="513"/>
      <c r="J303" s="513"/>
      <c r="K303" s="513"/>
      <c r="L303" s="513"/>
      <c r="M303" s="513"/>
      <c r="N303" s="513"/>
      <c r="O303" s="513"/>
      <c r="P303" s="513"/>
      <c r="Q303" s="513"/>
      <c r="R303" s="513"/>
      <c r="S303" s="513"/>
      <c r="T303" s="513"/>
      <c r="U303" s="513"/>
      <c r="V303" s="513"/>
    </row>
    <row r="304" spans="1:22">
      <c r="A304" s="513"/>
      <c r="B304" s="513"/>
      <c r="C304" s="513"/>
      <c r="D304" s="513"/>
      <c r="E304" s="513"/>
      <c r="F304" s="513"/>
      <c r="G304" s="513"/>
      <c r="H304" s="513"/>
      <c r="I304" s="513"/>
      <c r="J304" s="513"/>
      <c r="K304" s="513"/>
      <c r="L304" s="513"/>
      <c r="M304" s="513"/>
      <c r="N304" s="513"/>
      <c r="O304" s="513"/>
      <c r="P304" s="513"/>
      <c r="Q304" s="513"/>
      <c r="R304" s="513"/>
      <c r="S304" s="513"/>
      <c r="T304" s="513"/>
      <c r="U304" s="513"/>
      <c r="V304" s="513"/>
    </row>
    <row r="305" spans="1:22">
      <c r="A305" s="513"/>
      <c r="B305" s="513"/>
      <c r="C305" s="513"/>
      <c r="D305" s="513"/>
      <c r="E305" s="513"/>
      <c r="F305" s="513"/>
      <c r="G305" s="513"/>
      <c r="H305" s="513"/>
      <c r="I305" s="513"/>
      <c r="J305" s="513"/>
      <c r="K305" s="513"/>
      <c r="L305" s="513"/>
      <c r="M305" s="513"/>
      <c r="N305" s="513"/>
      <c r="O305" s="513"/>
      <c r="P305" s="513"/>
      <c r="Q305" s="513"/>
      <c r="R305" s="513"/>
      <c r="S305" s="513"/>
      <c r="T305" s="513"/>
      <c r="U305" s="513"/>
      <c r="V305" s="513"/>
    </row>
    <row r="306" spans="1:22">
      <c r="A306" s="513"/>
      <c r="B306" s="513"/>
      <c r="C306" s="513"/>
      <c r="D306" s="513"/>
      <c r="E306" s="513"/>
      <c r="F306" s="513"/>
      <c r="G306" s="513"/>
      <c r="H306" s="513"/>
      <c r="I306" s="513"/>
      <c r="J306" s="513"/>
      <c r="K306" s="513"/>
      <c r="L306" s="513"/>
      <c r="M306" s="513"/>
      <c r="N306" s="513"/>
      <c r="O306" s="513"/>
      <c r="P306" s="513"/>
      <c r="Q306" s="513"/>
      <c r="R306" s="513"/>
      <c r="S306" s="513"/>
      <c r="T306" s="513"/>
      <c r="U306" s="513"/>
      <c r="V306" s="513"/>
    </row>
    <row r="307" spans="1:22">
      <c r="A307" s="513"/>
      <c r="B307" s="513"/>
      <c r="C307" s="513"/>
      <c r="D307" s="513"/>
      <c r="E307" s="513"/>
      <c r="F307" s="513"/>
      <c r="G307" s="513"/>
      <c r="H307" s="513"/>
      <c r="I307" s="513"/>
      <c r="J307" s="513"/>
      <c r="K307" s="513"/>
      <c r="L307" s="513"/>
      <c r="M307" s="513"/>
      <c r="N307" s="513"/>
      <c r="O307" s="513"/>
      <c r="P307" s="513"/>
      <c r="Q307" s="513"/>
      <c r="R307" s="513"/>
      <c r="S307" s="513"/>
      <c r="T307" s="513"/>
      <c r="U307" s="513"/>
      <c r="V307" s="513"/>
    </row>
    <row r="308" spans="1:22">
      <c r="A308" s="513"/>
      <c r="B308" s="513"/>
      <c r="C308" s="513"/>
      <c r="D308" s="513"/>
      <c r="E308" s="513"/>
      <c r="F308" s="513"/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  <c r="R308" s="513"/>
      <c r="S308" s="513"/>
      <c r="T308" s="513"/>
      <c r="U308" s="513"/>
      <c r="V308" s="513"/>
    </row>
    <row r="309" spans="1:22">
      <c r="A309" s="513"/>
      <c r="B309" s="513"/>
      <c r="C309" s="513"/>
      <c r="D309" s="513"/>
      <c r="E309" s="513"/>
      <c r="F309" s="513"/>
      <c r="G309" s="513"/>
      <c r="H309" s="513"/>
      <c r="I309" s="513"/>
      <c r="J309" s="513"/>
      <c r="K309" s="513"/>
      <c r="L309" s="513"/>
      <c r="M309" s="513"/>
      <c r="N309" s="513"/>
      <c r="O309" s="513"/>
      <c r="P309" s="513"/>
      <c r="Q309" s="513"/>
      <c r="R309" s="513"/>
      <c r="S309" s="513"/>
      <c r="T309" s="513"/>
      <c r="U309" s="513"/>
      <c r="V309" s="513"/>
    </row>
    <row r="310" spans="1:22">
      <c r="A310" s="513"/>
      <c r="B310" s="513"/>
      <c r="C310" s="513"/>
      <c r="D310" s="513"/>
      <c r="E310" s="513"/>
      <c r="F310" s="513"/>
      <c r="G310" s="513"/>
      <c r="H310" s="513"/>
      <c r="I310" s="513"/>
      <c r="J310" s="513"/>
      <c r="K310" s="513"/>
      <c r="L310" s="513"/>
      <c r="M310" s="513"/>
      <c r="N310" s="513"/>
      <c r="O310" s="513"/>
      <c r="P310" s="513"/>
      <c r="Q310" s="513"/>
      <c r="R310" s="513"/>
      <c r="S310" s="513"/>
      <c r="T310" s="513"/>
      <c r="U310" s="513"/>
      <c r="V310" s="513"/>
    </row>
    <row r="311" spans="1:22">
      <c r="A311" s="513"/>
      <c r="B311" s="513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513"/>
      <c r="O311" s="513"/>
      <c r="P311" s="513"/>
      <c r="Q311" s="513"/>
      <c r="R311" s="513"/>
      <c r="S311" s="513"/>
      <c r="T311" s="513"/>
      <c r="U311" s="513"/>
      <c r="V311" s="513"/>
    </row>
    <row r="312" spans="1:22">
      <c r="A312" s="513"/>
      <c r="B312" s="513"/>
      <c r="C312" s="513"/>
      <c r="D312" s="513"/>
      <c r="E312" s="513"/>
      <c r="F312" s="513"/>
      <c r="G312" s="513"/>
      <c r="H312" s="513"/>
      <c r="I312" s="513"/>
      <c r="J312" s="513"/>
      <c r="K312" s="513"/>
      <c r="L312" s="513"/>
      <c r="M312" s="513"/>
      <c r="N312" s="513"/>
      <c r="O312" s="513"/>
      <c r="P312" s="513"/>
      <c r="Q312" s="513"/>
      <c r="R312" s="513"/>
      <c r="S312" s="513"/>
      <c r="T312" s="513"/>
      <c r="U312" s="513"/>
      <c r="V312" s="513"/>
    </row>
    <row r="313" spans="1:22">
      <c r="A313" s="513"/>
      <c r="B313" s="513"/>
      <c r="C313" s="513"/>
      <c r="D313" s="513"/>
      <c r="E313" s="513"/>
      <c r="F313" s="513"/>
      <c r="G313" s="513"/>
      <c r="H313" s="513"/>
      <c r="I313" s="513"/>
      <c r="J313" s="513"/>
      <c r="K313" s="513"/>
      <c r="L313" s="513"/>
      <c r="M313" s="513"/>
      <c r="N313" s="513"/>
      <c r="O313" s="513"/>
      <c r="P313" s="513"/>
      <c r="Q313" s="513"/>
      <c r="R313" s="513"/>
      <c r="S313" s="513"/>
      <c r="T313" s="513"/>
      <c r="U313" s="513"/>
      <c r="V313" s="513"/>
    </row>
    <row r="314" spans="1:22">
      <c r="A314" s="513"/>
      <c r="B314" s="513"/>
      <c r="C314" s="513"/>
      <c r="D314" s="513"/>
      <c r="E314" s="513"/>
      <c r="F314" s="513"/>
      <c r="G314" s="513"/>
      <c r="H314" s="513"/>
      <c r="I314" s="513"/>
      <c r="J314" s="513"/>
      <c r="K314" s="513"/>
      <c r="L314" s="513"/>
      <c r="M314" s="513"/>
      <c r="N314" s="513"/>
      <c r="O314" s="513"/>
      <c r="P314" s="513"/>
      <c r="Q314" s="513"/>
      <c r="R314" s="513"/>
      <c r="S314" s="513"/>
      <c r="T314" s="513"/>
      <c r="U314" s="513"/>
      <c r="V314" s="513"/>
    </row>
    <row r="315" spans="1:22">
      <c r="A315" s="513"/>
      <c r="B315" s="513"/>
      <c r="C315" s="513"/>
      <c r="D315" s="513"/>
      <c r="E315" s="513"/>
      <c r="F315" s="513"/>
      <c r="G315" s="513"/>
      <c r="H315" s="513"/>
      <c r="I315" s="513"/>
      <c r="J315" s="513"/>
      <c r="K315" s="513"/>
      <c r="L315" s="513"/>
      <c r="M315" s="513"/>
      <c r="N315" s="513"/>
      <c r="O315" s="513"/>
      <c r="P315" s="513"/>
      <c r="Q315" s="513"/>
      <c r="R315" s="513"/>
      <c r="S315" s="513"/>
      <c r="T315" s="513"/>
      <c r="U315" s="513"/>
      <c r="V315" s="513"/>
    </row>
    <row r="316" spans="1:22">
      <c r="A316" s="513"/>
      <c r="B316" s="513"/>
      <c r="C316" s="513"/>
      <c r="D316" s="513"/>
      <c r="E316" s="513"/>
      <c r="F316" s="513"/>
      <c r="G316" s="513"/>
      <c r="H316" s="513"/>
      <c r="I316" s="513"/>
      <c r="J316" s="513"/>
      <c r="K316" s="513"/>
      <c r="L316" s="513"/>
      <c r="M316" s="513"/>
      <c r="N316" s="513"/>
      <c r="O316" s="513"/>
      <c r="P316" s="513"/>
      <c r="Q316" s="513"/>
      <c r="R316" s="513"/>
      <c r="S316" s="513"/>
      <c r="T316" s="513"/>
      <c r="U316" s="513"/>
      <c r="V316" s="513"/>
    </row>
    <row r="317" spans="1:22">
      <c r="A317" s="513"/>
      <c r="B317" s="513"/>
      <c r="C317" s="513"/>
      <c r="D317" s="513"/>
      <c r="E317" s="513"/>
      <c r="F317" s="513"/>
      <c r="G317" s="513"/>
      <c r="H317" s="513"/>
      <c r="I317" s="513"/>
      <c r="J317" s="513"/>
      <c r="K317" s="513"/>
      <c r="L317" s="513"/>
      <c r="M317" s="513"/>
      <c r="N317" s="513"/>
      <c r="O317" s="513"/>
      <c r="P317" s="513"/>
      <c r="Q317" s="513"/>
      <c r="R317" s="513"/>
      <c r="S317" s="513"/>
      <c r="T317" s="513"/>
      <c r="U317" s="513"/>
      <c r="V317" s="513"/>
    </row>
    <row r="318" spans="1:22">
      <c r="A318" s="513"/>
      <c r="B318" s="513"/>
      <c r="C318" s="513"/>
      <c r="D318" s="513"/>
      <c r="E318" s="513"/>
      <c r="F318" s="513"/>
      <c r="G318" s="513"/>
      <c r="H318" s="513"/>
      <c r="I318" s="513"/>
      <c r="J318" s="513"/>
      <c r="K318" s="513"/>
      <c r="L318" s="513"/>
      <c r="M318" s="513"/>
      <c r="N318" s="513"/>
      <c r="O318" s="513"/>
      <c r="P318" s="513"/>
      <c r="Q318" s="513"/>
      <c r="R318" s="513"/>
      <c r="S318" s="513"/>
      <c r="T318" s="513"/>
      <c r="U318" s="513"/>
      <c r="V318" s="513"/>
    </row>
    <row r="319" spans="1:22">
      <c r="A319" s="513"/>
      <c r="B319" s="513"/>
      <c r="C319" s="513"/>
      <c r="D319" s="513"/>
      <c r="E319" s="513"/>
      <c r="F319" s="513"/>
      <c r="G319" s="513"/>
      <c r="H319" s="513"/>
      <c r="I319" s="513"/>
      <c r="J319" s="513"/>
      <c r="K319" s="513"/>
      <c r="L319" s="513"/>
      <c r="M319" s="513"/>
      <c r="N319" s="513"/>
      <c r="O319" s="513"/>
      <c r="P319" s="513"/>
      <c r="Q319" s="513"/>
      <c r="R319" s="513"/>
      <c r="S319" s="513"/>
      <c r="T319" s="513"/>
      <c r="U319" s="513"/>
      <c r="V319" s="513"/>
    </row>
    <row r="320" spans="1:22">
      <c r="A320" s="513"/>
      <c r="B320" s="513"/>
      <c r="C320" s="513"/>
      <c r="D320" s="513"/>
      <c r="E320" s="513"/>
      <c r="F320" s="513"/>
      <c r="G320" s="513"/>
      <c r="H320" s="513"/>
      <c r="I320" s="513"/>
      <c r="J320" s="513"/>
      <c r="K320" s="513"/>
      <c r="L320" s="513"/>
      <c r="M320" s="513"/>
      <c r="N320" s="513"/>
      <c r="O320" s="513"/>
      <c r="P320" s="513"/>
      <c r="Q320" s="513"/>
      <c r="R320" s="513"/>
      <c r="S320" s="513"/>
      <c r="T320" s="513"/>
      <c r="U320" s="513"/>
      <c r="V320" s="513"/>
    </row>
    <row r="321" spans="1:22">
      <c r="A321" s="513"/>
      <c r="B321" s="513"/>
      <c r="C321" s="513"/>
      <c r="D321" s="513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  <c r="R321" s="513"/>
      <c r="S321" s="513"/>
      <c r="T321" s="513"/>
      <c r="U321" s="513"/>
      <c r="V321" s="513"/>
    </row>
    <row r="322" spans="1:22">
      <c r="A322" s="513"/>
      <c r="B322" s="513"/>
      <c r="C322" s="513"/>
      <c r="D322" s="513"/>
      <c r="E322" s="513"/>
      <c r="F322" s="513"/>
      <c r="G322" s="513"/>
      <c r="H322" s="513"/>
      <c r="I322" s="513"/>
      <c r="J322" s="513"/>
      <c r="K322" s="513"/>
      <c r="L322" s="513"/>
      <c r="M322" s="513"/>
      <c r="N322" s="513"/>
      <c r="O322" s="513"/>
      <c r="P322" s="513"/>
      <c r="Q322" s="513"/>
      <c r="R322" s="513"/>
      <c r="S322" s="513"/>
      <c r="T322" s="513"/>
      <c r="U322" s="513"/>
      <c r="V322" s="513"/>
    </row>
    <row r="323" spans="1:22">
      <c r="A323" s="513"/>
      <c r="B323" s="513"/>
      <c r="C323" s="513"/>
      <c r="D323" s="513"/>
      <c r="E323" s="513"/>
      <c r="F323" s="513"/>
      <c r="G323" s="513"/>
      <c r="H323" s="513"/>
      <c r="I323" s="513"/>
      <c r="J323" s="513"/>
      <c r="K323" s="513"/>
      <c r="L323" s="513"/>
      <c r="M323" s="513"/>
      <c r="N323" s="513"/>
      <c r="O323" s="513"/>
      <c r="P323" s="513"/>
      <c r="Q323" s="513"/>
      <c r="R323" s="513"/>
      <c r="S323" s="513"/>
      <c r="T323" s="513"/>
      <c r="U323" s="513"/>
      <c r="V323" s="513"/>
    </row>
    <row r="324" spans="1:22">
      <c r="A324" s="513"/>
      <c r="B324" s="513"/>
      <c r="C324" s="513"/>
      <c r="D324" s="513"/>
      <c r="E324" s="513"/>
      <c r="F324" s="513"/>
      <c r="G324" s="513"/>
      <c r="H324" s="513"/>
      <c r="I324" s="513"/>
      <c r="J324" s="513"/>
      <c r="K324" s="513"/>
      <c r="L324" s="513"/>
      <c r="M324" s="513"/>
      <c r="N324" s="513"/>
      <c r="O324" s="513"/>
      <c r="P324" s="513"/>
      <c r="Q324" s="513"/>
      <c r="R324" s="513"/>
      <c r="S324" s="513"/>
      <c r="T324" s="513"/>
      <c r="U324" s="513"/>
      <c r="V324" s="513"/>
    </row>
    <row r="325" spans="1:22">
      <c r="A325" s="513"/>
      <c r="B325" s="513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  <c r="R325" s="513"/>
      <c r="S325" s="513"/>
      <c r="T325" s="513"/>
      <c r="U325" s="513"/>
      <c r="V325" s="513"/>
    </row>
    <row r="326" spans="1:22">
      <c r="A326" s="513"/>
      <c r="B326" s="513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  <c r="R326" s="513"/>
      <c r="S326" s="513"/>
      <c r="T326" s="513"/>
      <c r="U326" s="513"/>
      <c r="V326" s="513"/>
    </row>
    <row r="327" spans="1:22">
      <c r="A327" s="513"/>
      <c r="B327" s="513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  <c r="R327" s="513"/>
      <c r="S327" s="513"/>
      <c r="T327" s="513"/>
      <c r="U327" s="513"/>
      <c r="V327" s="513"/>
    </row>
    <row r="328" spans="1:22">
      <c r="A328" s="513"/>
      <c r="B328" s="513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  <c r="R328" s="513"/>
      <c r="S328" s="513"/>
      <c r="T328" s="513"/>
      <c r="U328" s="513"/>
      <c r="V328" s="513"/>
    </row>
    <row r="329" spans="1:22">
      <c r="A329" s="513"/>
      <c r="B329" s="513"/>
      <c r="C329" s="51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3"/>
      <c r="P329" s="513"/>
      <c r="Q329" s="513"/>
      <c r="R329" s="513"/>
      <c r="S329" s="513"/>
      <c r="T329" s="513"/>
      <c r="U329" s="513"/>
      <c r="V329" s="513"/>
    </row>
    <row r="330" spans="1:22">
      <c r="A330" s="513"/>
      <c r="B330" s="513"/>
      <c r="C330" s="51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3"/>
      <c r="P330" s="513"/>
      <c r="Q330" s="513"/>
      <c r="R330" s="513"/>
      <c r="S330" s="513"/>
      <c r="T330" s="513"/>
      <c r="U330" s="513"/>
      <c r="V330" s="513"/>
    </row>
    <row r="331" spans="1:22">
      <c r="A331" s="513"/>
      <c r="B331" s="513"/>
      <c r="C331" s="51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3"/>
      <c r="P331" s="513"/>
      <c r="Q331" s="513"/>
      <c r="R331" s="513"/>
      <c r="S331" s="513"/>
      <c r="T331" s="513"/>
      <c r="U331" s="513"/>
      <c r="V331" s="513"/>
    </row>
    <row r="332" spans="1:22">
      <c r="A332" s="513"/>
      <c r="B332" s="513"/>
      <c r="C332" s="51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3"/>
      <c r="P332" s="513"/>
      <c r="Q332" s="513"/>
      <c r="R332" s="513"/>
      <c r="S332" s="513"/>
      <c r="T332" s="513"/>
      <c r="U332" s="513"/>
      <c r="V332" s="513"/>
    </row>
    <row r="333" spans="1:22">
      <c r="A333" s="513"/>
      <c r="B333" s="513"/>
      <c r="C333" s="51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  <c r="R333" s="513"/>
      <c r="S333" s="513"/>
      <c r="T333" s="513"/>
      <c r="U333" s="513"/>
      <c r="V333" s="513"/>
    </row>
    <row r="334" spans="1:22">
      <c r="A334" s="513"/>
      <c r="B334" s="513"/>
      <c r="C334" s="51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3"/>
      <c r="P334" s="513"/>
      <c r="Q334" s="513"/>
      <c r="R334" s="513"/>
      <c r="S334" s="513"/>
      <c r="T334" s="513"/>
      <c r="U334" s="513"/>
      <c r="V334" s="513"/>
    </row>
    <row r="335" spans="1:22">
      <c r="A335" s="513"/>
      <c r="B335" s="513"/>
      <c r="C335" s="51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3"/>
      <c r="P335" s="513"/>
      <c r="Q335" s="513"/>
      <c r="R335" s="513"/>
      <c r="S335" s="513"/>
      <c r="T335" s="513"/>
      <c r="U335" s="513"/>
      <c r="V335" s="513"/>
    </row>
    <row r="336" spans="1:22">
      <c r="A336" s="513"/>
      <c r="B336" s="513"/>
      <c r="C336" s="51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3"/>
      <c r="P336" s="513"/>
      <c r="Q336" s="513"/>
      <c r="R336" s="513"/>
      <c r="S336" s="513"/>
      <c r="T336" s="513"/>
      <c r="U336" s="513"/>
      <c r="V336" s="513"/>
    </row>
    <row r="337" spans="1:22">
      <c r="A337" s="513"/>
      <c r="B337" s="513"/>
      <c r="C337" s="51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3"/>
      <c r="P337" s="513"/>
      <c r="Q337" s="513"/>
      <c r="R337" s="513"/>
      <c r="S337" s="513"/>
      <c r="T337" s="513"/>
      <c r="U337" s="513"/>
      <c r="V337" s="513"/>
    </row>
    <row r="338" spans="1:22">
      <c r="A338" s="513"/>
      <c r="B338" s="513"/>
      <c r="C338" s="51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3"/>
      <c r="P338" s="513"/>
      <c r="Q338" s="513"/>
      <c r="R338" s="513"/>
      <c r="S338" s="513"/>
      <c r="T338" s="513"/>
      <c r="U338" s="513"/>
      <c r="V338" s="513"/>
    </row>
    <row r="339" spans="1:22">
      <c r="A339" s="513"/>
      <c r="B339" s="513"/>
      <c r="C339" s="51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3"/>
      <c r="P339" s="513"/>
      <c r="Q339" s="513"/>
      <c r="R339" s="513"/>
      <c r="S339" s="513"/>
      <c r="T339" s="513"/>
      <c r="U339" s="513"/>
      <c r="V339" s="513"/>
    </row>
    <row r="340" spans="1:22">
      <c r="A340" s="513"/>
      <c r="B340" s="513"/>
      <c r="C340" s="51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  <c r="R340" s="513"/>
      <c r="S340" s="513"/>
      <c r="T340" s="513"/>
      <c r="U340" s="513"/>
      <c r="V340" s="513"/>
    </row>
    <row r="341" spans="1:22">
      <c r="A341" s="513"/>
      <c r="B341" s="513"/>
      <c r="C341" s="51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3"/>
      <c r="P341" s="513"/>
      <c r="Q341" s="513"/>
      <c r="R341" s="513"/>
      <c r="S341" s="513"/>
      <c r="T341" s="513"/>
      <c r="U341" s="513"/>
      <c r="V341" s="513"/>
    </row>
    <row r="342" spans="1:22">
      <c r="A342" s="513"/>
      <c r="B342" s="513"/>
      <c r="C342" s="51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3"/>
      <c r="P342" s="513"/>
      <c r="Q342" s="513"/>
      <c r="R342" s="513"/>
      <c r="S342" s="513"/>
      <c r="T342" s="513"/>
      <c r="U342" s="513"/>
      <c r="V342" s="513"/>
    </row>
    <row r="343" spans="1:22">
      <c r="A343" s="513"/>
      <c r="B343" s="513"/>
      <c r="C343" s="51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3"/>
      <c r="P343" s="513"/>
      <c r="Q343" s="513"/>
      <c r="R343" s="513"/>
      <c r="S343" s="513"/>
      <c r="T343" s="513"/>
      <c r="U343" s="513"/>
      <c r="V343" s="513"/>
    </row>
    <row r="344" spans="1:22">
      <c r="A344" s="513"/>
      <c r="B344" s="513"/>
      <c r="C344" s="513"/>
      <c r="D344" s="513"/>
      <c r="E344" s="513"/>
      <c r="F344" s="513"/>
      <c r="G344" s="513"/>
      <c r="H344" s="513"/>
      <c r="I344" s="513"/>
      <c r="J344" s="513"/>
      <c r="K344" s="513"/>
      <c r="L344" s="513"/>
      <c r="M344" s="513"/>
      <c r="N344" s="513"/>
      <c r="O344" s="513"/>
      <c r="P344" s="513"/>
      <c r="Q344" s="513"/>
      <c r="R344" s="513"/>
      <c r="S344" s="513"/>
      <c r="T344" s="513"/>
      <c r="U344" s="513"/>
      <c r="V344" s="513"/>
    </row>
    <row r="345" spans="1:22">
      <c r="A345" s="513"/>
      <c r="B345" s="513"/>
      <c r="C345" s="513"/>
      <c r="D345" s="513"/>
      <c r="E345" s="513"/>
      <c r="F345" s="513"/>
      <c r="G345" s="513"/>
      <c r="H345" s="513"/>
      <c r="I345" s="513"/>
      <c r="J345" s="513"/>
      <c r="K345" s="513"/>
      <c r="L345" s="513"/>
      <c r="M345" s="513"/>
      <c r="N345" s="513"/>
      <c r="O345" s="513"/>
      <c r="P345" s="513"/>
      <c r="Q345" s="513"/>
      <c r="R345" s="513"/>
      <c r="S345" s="513"/>
      <c r="T345" s="513"/>
      <c r="U345" s="513"/>
      <c r="V345" s="513"/>
    </row>
    <row r="346" spans="1:22">
      <c r="A346" s="513"/>
      <c r="B346" s="513"/>
      <c r="C346" s="513"/>
      <c r="D346" s="513"/>
      <c r="E346" s="513"/>
      <c r="F346" s="513"/>
      <c r="G346" s="513"/>
      <c r="H346" s="513"/>
      <c r="I346" s="513"/>
      <c r="J346" s="513"/>
      <c r="K346" s="513"/>
      <c r="L346" s="513"/>
      <c r="M346" s="513"/>
      <c r="N346" s="513"/>
      <c r="O346" s="513"/>
      <c r="P346" s="513"/>
      <c r="Q346" s="513"/>
      <c r="R346" s="513"/>
      <c r="S346" s="513"/>
      <c r="T346" s="513"/>
      <c r="U346" s="513"/>
      <c r="V346" s="513"/>
    </row>
    <row r="347" spans="1:22">
      <c r="A347" s="513"/>
      <c r="B347" s="513"/>
      <c r="C347" s="513"/>
      <c r="D347" s="513"/>
      <c r="E347" s="513"/>
      <c r="F347" s="513"/>
      <c r="G347" s="513"/>
      <c r="H347" s="513"/>
      <c r="I347" s="513"/>
      <c r="J347" s="513"/>
      <c r="K347" s="513"/>
      <c r="L347" s="513"/>
      <c r="M347" s="513"/>
      <c r="N347" s="513"/>
      <c r="O347" s="513"/>
      <c r="P347" s="513"/>
      <c r="Q347" s="513"/>
      <c r="R347" s="513"/>
      <c r="S347" s="513"/>
      <c r="T347" s="513"/>
      <c r="U347" s="513"/>
      <c r="V347" s="513"/>
    </row>
    <row r="348" spans="1:22">
      <c r="A348" s="513"/>
      <c r="B348" s="513"/>
      <c r="C348" s="513"/>
      <c r="D348" s="513"/>
      <c r="E348" s="513"/>
      <c r="F348" s="513"/>
      <c r="G348" s="513"/>
      <c r="H348" s="513"/>
      <c r="I348" s="513"/>
      <c r="J348" s="513"/>
      <c r="K348" s="513"/>
      <c r="L348" s="513"/>
      <c r="M348" s="513"/>
      <c r="N348" s="513"/>
      <c r="O348" s="513"/>
      <c r="P348" s="513"/>
      <c r="Q348" s="513"/>
      <c r="R348" s="513"/>
      <c r="S348" s="513"/>
      <c r="T348" s="513"/>
      <c r="U348" s="513"/>
      <c r="V348" s="513"/>
    </row>
    <row r="349" spans="1:22">
      <c r="A349" s="513"/>
      <c r="B349" s="513"/>
      <c r="C349" s="513"/>
      <c r="D349" s="513"/>
      <c r="E349" s="513"/>
      <c r="F349" s="513"/>
      <c r="G349" s="513"/>
      <c r="H349" s="513"/>
      <c r="I349" s="513"/>
      <c r="J349" s="513"/>
      <c r="K349" s="513"/>
      <c r="L349" s="513"/>
      <c r="M349" s="513"/>
      <c r="N349" s="513"/>
      <c r="O349" s="513"/>
      <c r="P349" s="513"/>
      <c r="Q349" s="513"/>
      <c r="R349" s="513"/>
      <c r="S349" s="513"/>
      <c r="T349" s="513"/>
      <c r="U349" s="513"/>
      <c r="V349" s="513"/>
    </row>
    <row r="350" spans="1:22">
      <c r="A350" s="513"/>
      <c r="B350" s="513"/>
      <c r="C350" s="513"/>
      <c r="D350" s="513"/>
      <c r="E350" s="513"/>
      <c r="F350" s="513"/>
      <c r="G350" s="513"/>
      <c r="H350" s="513"/>
      <c r="I350" s="513"/>
      <c r="J350" s="513"/>
      <c r="K350" s="513"/>
      <c r="L350" s="513"/>
      <c r="M350" s="513"/>
      <c r="N350" s="513"/>
      <c r="O350" s="513"/>
      <c r="P350" s="513"/>
      <c r="Q350" s="513"/>
      <c r="R350" s="513"/>
      <c r="S350" s="513"/>
      <c r="T350" s="513"/>
      <c r="U350" s="513"/>
      <c r="V350" s="513"/>
    </row>
    <row r="351" spans="1:22">
      <c r="A351" s="513"/>
      <c r="B351" s="513"/>
      <c r="C351" s="513"/>
      <c r="D351" s="513"/>
      <c r="E351" s="513"/>
      <c r="F351" s="513"/>
      <c r="G351" s="513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  <c r="R351" s="513"/>
      <c r="S351" s="513"/>
      <c r="T351" s="513"/>
      <c r="U351" s="513"/>
      <c r="V351" s="513"/>
    </row>
    <row r="352" spans="1:22">
      <c r="A352" s="513"/>
      <c r="B352" s="513"/>
      <c r="C352" s="513"/>
      <c r="D352" s="513"/>
      <c r="E352" s="513"/>
      <c r="F352" s="513"/>
      <c r="G352" s="513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  <c r="R352" s="513"/>
      <c r="S352" s="513"/>
      <c r="T352" s="513"/>
      <c r="U352" s="513"/>
      <c r="V352" s="513"/>
    </row>
    <row r="353" spans="1:22">
      <c r="A353" s="513"/>
      <c r="B353" s="513"/>
      <c r="C353" s="513"/>
      <c r="D353" s="513"/>
      <c r="E353" s="513"/>
      <c r="F353" s="513"/>
      <c r="G353" s="513"/>
      <c r="H353" s="513"/>
      <c r="I353" s="513"/>
      <c r="J353" s="513"/>
      <c r="K353" s="513"/>
      <c r="L353" s="513"/>
      <c r="M353" s="513"/>
      <c r="N353" s="513"/>
      <c r="O353" s="513"/>
      <c r="P353" s="513"/>
      <c r="Q353" s="513"/>
      <c r="R353" s="513"/>
      <c r="S353" s="513"/>
      <c r="T353" s="513"/>
      <c r="U353" s="513"/>
      <c r="V353" s="513"/>
    </row>
    <row r="354" spans="1:22">
      <c r="A354" s="513"/>
      <c r="B354" s="513"/>
      <c r="C354" s="513"/>
      <c r="D354" s="513"/>
      <c r="E354" s="513"/>
      <c r="F354" s="513"/>
      <c r="G354" s="513"/>
      <c r="H354" s="513"/>
      <c r="I354" s="513"/>
      <c r="J354" s="513"/>
      <c r="K354" s="513"/>
      <c r="L354" s="513"/>
      <c r="M354" s="513"/>
      <c r="N354" s="513"/>
      <c r="O354" s="513"/>
      <c r="P354" s="513"/>
      <c r="Q354" s="513"/>
      <c r="R354" s="513"/>
      <c r="S354" s="513"/>
      <c r="T354" s="513"/>
      <c r="U354" s="513"/>
      <c r="V354" s="513"/>
    </row>
    <row r="355" spans="1:22">
      <c r="A355" s="513"/>
      <c r="B355" s="513"/>
      <c r="C355" s="513"/>
      <c r="D355" s="513"/>
      <c r="E355" s="513"/>
      <c r="F355" s="513"/>
      <c r="G355" s="513"/>
      <c r="H355" s="513"/>
      <c r="I355" s="513"/>
      <c r="J355" s="513"/>
      <c r="K355" s="513"/>
      <c r="L355" s="513"/>
      <c r="M355" s="513"/>
      <c r="N355" s="513"/>
      <c r="O355" s="513"/>
      <c r="P355" s="513"/>
      <c r="Q355" s="513"/>
      <c r="R355" s="513"/>
      <c r="S355" s="513"/>
      <c r="T355" s="513"/>
      <c r="U355" s="513"/>
      <c r="V355" s="513"/>
    </row>
    <row r="356" spans="1:22">
      <c r="A356" s="513"/>
      <c r="B356" s="513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  <c r="R356" s="513"/>
      <c r="S356" s="513"/>
      <c r="T356" s="513"/>
      <c r="U356" s="513"/>
      <c r="V356" s="513"/>
    </row>
    <row r="357" spans="1:22">
      <c r="A357" s="513"/>
      <c r="B357" s="513"/>
      <c r="C357" s="513"/>
      <c r="D357" s="513"/>
      <c r="E357" s="513"/>
      <c r="F357" s="513"/>
      <c r="G357" s="513"/>
      <c r="H357" s="513"/>
      <c r="I357" s="513"/>
      <c r="J357" s="513"/>
      <c r="K357" s="513"/>
      <c r="L357" s="513"/>
      <c r="M357" s="513"/>
      <c r="N357" s="513"/>
      <c r="O357" s="513"/>
      <c r="P357" s="513"/>
      <c r="Q357" s="513"/>
      <c r="R357" s="513"/>
      <c r="S357" s="513"/>
      <c r="T357" s="513"/>
      <c r="U357" s="513"/>
      <c r="V357" s="513"/>
    </row>
    <row r="358" spans="1:22">
      <c r="A358" s="513"/>
      <c r="B358" s="513"/>
      <c r="C358" s="513"/>
      <c r="D358" s="513"/>
      <c r="E358" s="513"/>
      <c r="F358" s="513"/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  <c r="R358" s="513"/>
      <c r="S358" s="513"/>
      <c r="T358" s="513"/>
      <c r="U358" s="513"/>
      <c r="V358" s="513"/>
    </row>
    <row r="359" spans="1:22">
      <c r="A359" s="513"/>
      <c r="B359" s="513"/>
      <c r="C359" s="513"/>
      <c r="D359" s="513"/>
      <c r="E359" s="513"/>
      <c r="F359" s="513"/>
      <c r="G359" s="513"/>
      <c r="H359" s="513"/>
      <c r="I359" s="513"/>
      <c r="J359" s="513"/>
      <c r="K359" s="513"/>
      <c r="L359" s="513"/>
      <c r="M359" s="513"/>
      <c r="N359" s="513"/>
      <c r="O359" s="513"/>
      <c r="P359" s="513"/>
      <c r="Q359" s="513"/>
      <c r="R359" s="513"/>
      <c r="S359" s="513"/>
      <c r="T359" s="513"/>
      <c r="U359" s="513"/>
      <c r="V359" s="513"/>
    </row>
    <row r="360" spans="1:22">
      <c r="A360" s="513"/>
      <c r="B360" s="513"/>
      <c r="C360" s="513"/>
      <c r="D360" s="513"/>
      <c r="E360" s="513"/>
      <c r="F360" s="513"/>
      <c r="G360" s="513"/>
      <c r="H360" s="513"/>
      <c r="I360" s="513"/>
      <c r="J360" s="513"/>
      <c r="K360" s="513"/>
      <c r="L360" s="513"/>
      <c r="M360" s="513"/>
      <c r="N360" s="513"/>
      <c r="O360" s="513"/>
      <c r="P360" s="513"/>
      <c r="Q360" s="513"/>
      <c r="R360" s="513"/>
      <c r="S360" s="513"/>
      <c r="T360" s="513"/>
      <c r="U360" s="513"/>
      <c r="V360" s="513"/>
    </row>
    <row r="361" spans="1:22">
      <c r="A361" s="513"/>
      <c r="B361" s="513"/>
      <c r="C361" s="513"/>
      <c r="D361" s="513"/>
      <c r="E361" s="513"/>
      <c r="F361" s="513"/>
      <c r="G361" s="513"/>
      <c r="H361" s="513"/>
      <c r="I361" s="513"/>
      <c r="J361" s="513"/>
      <c r="K361" s="513"/>
      <c r="L361" s="513"/>
      <c r="M361" s="513"/>
      <c r="N361" s="513"/>
      <c r="O361" s="513"/>
      <c r="P361" s="513"/>
      <c r="Q361" s="513"/>
      <c r="R361" s="513"/>
      <c r="S361" s="513"/>
      <c r="T361" s="513"/>
      <c r="U361" s="513"/>
      <c r="V361" s="513"/>
    </row>
    <row r="362" spans="1:22">
      <c r="A362" s="513"/>
      <c r="B362" s="513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513"/>
      <c r="O362" s="513"/>
      <c r="P362" s="513"/>
      <c r="Q362" s="513"/>
      <c r="R362" s="513"/>
      <c r="S362" s="513"/>
      <c r="T362" s="513"/>
      <c r="U362" s="513"/>
      <c r="V362" s="513"/>
    </row>
    <row r="363" spans="1:22">
      <c r="A363" s="513"/>
      <c r="B363" s="513"/>
      <c r="C363" s="513"/>
      <c r="D363" s="513"/>
      <c r="E363" s="513"/>
      <c r="F363" s="513"/>
      <c r="G363" s="513"/>
      <c r="H363" s="513"/>
      <c r="I363" s="513"/>
      <c r="J363" s="513"/>
      <c r="K363" s="513"/>
      <c r="L363" s="513"/>
      <c r="M363" s="513"/>
      <c r="N363" s="513"/>
      <c r="O363" s="513"/>
      <c r="P363" s="513"/>
      <c r="Q363" s="513"/>
      <c r="R363" s="513"/>
      <c r="S363" s="513"/>
      <c r="T363" s="513"/>
      <c r="U363" s="513"/>
      <c r="V363" s="513"/>
    </row>
    <row r="364" spans="1:22">
      <c r="A364" s="513"/>
      <c r="B364" s="513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3"/>
      <c r="O364" s="513"/>
      <c r="P364" s="513"/>
      <c r="Q364" s="513"/>
      <c r="R364" s="513"/>
      <c r="S364" s="513"/>
      <c r="T364" s="513"/>
      <c r="U364" s="513"/>
      <c r="V364" s="513"/>
    </row>
    <row r="365" spans="1:22">
      <c r="A365" s="513"/>
      <c r="B365" s="513"/>
      <c r="C365" s="513"/>
      <c r="D365" s="513"/>
      <c r="E365" s="513"/>
      <c r="F365" s="513"/>
      <c r="G365" s="513"/>
      <c r="H365" s="513"/>
      <c r="I365" s="513"/>
      <c r="J365" s="513"/>
      <c r="K365" s="513"/>
      <c r="L365" s="513"/>
      <c r="M365" s="513"/>
      <c r="N365" s="513"/>
      <c r="O365" s="513"/>
      <c r="P365" s="513"/>
      <c r="Q365" s="513"/>
      <c r="R365" s="513"/>
      <c r="S365" s="513"/>
      <c r="T365" s="513"/>
      <c r="U365" s="513"/>
      <c r="V365" s="513"/>
    </row>
    <row r="366" spans="1:22">
      <c r="A366" s="513"/>
      <c r="B366" s="513"/>
      <c r="C366" s="513"/>
      <c r="D366" s="513"/>
      <c r="E366" s="513"/>
      <c r="F366" s="513"/>
      <c r="G366" s="513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  <c r="R366" s="513"/>
      <c r="S366" s="513"/>
      <c r="T366" s="513"/>
      <c r="U366" s="513"/>
      <c r="V366" s="513"/>
    </row>
    <row r="367" spans="1:22">
      <c r="A367" s="513"/>
      <c r="B367" s="513"/>
      <c r="C367" s="513"/>
      <c r="D367" s="513"/>
      <c r="E367" s="513"/>
      <c r="F367" s="513"/>
      <c r="G367" s="513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  <c r="R367" s="513"/>
      <c r="S367" s="513"/>
      <c r="T367" s="513"/>
      <c r="U367" s="513"/>
      <c r="V367" s="513"/>
    </row>
    <row r="368" spans="1:22">
      <c r="A368" s="513"/>
      <c r="B368" s="513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  <c r="R368" s="513"/>
      <c r="S368" s="513"/>
      <c r="T368" s="513"/>
      <c r="U368" s="513"/>
      <c r="V368" s="513"/>
    </row>
    <row r="369" spans="1:22">
      <c r="A369" s="513"/>
      <c r="B369" s="513"/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513"/>
      <c r="Q369" s="513"/>
      <c r="R369" s="513"/>
      <c r="S369" s="513"/>
      <c r="T369" s="513"/>
      <c r="U369" s="513"/>
      <c r="V369" s="513"/>
    </row>
    <row r="370" spans="1:22">
      <c r="A370" s="513"/>
      <c r="B370" s="513"/>
      <c r="C370" s="513"/>
      <c r="D370" s="513"/>
      <c r="E370" s="513"/>
      <c r="F370" s="513"/>
      <c r="G370" s="513"/>
      <c r="H370" s="513"/>
      <c r="I370" s="513"/>
      <c r="J370" s="513"/>
      <c r="K370" s="513"/>
      <c r="L370" s="513"/>
      <c r="M370" s="513"/>
      <c r="N370" s="513"/>
      <c r="O370" s="513"/>
      <c r="P370" s="513"/>
      <c r="Q370" s="513"/>
      <c r="R370" s="513"/>
      <c r="S370" s="513"/>
      <c r="T370" s="513"/>
      <c r="U370" s="513"/>
      <c r="V370" s="513"/>
    </row>
    <row r="371" spans="1:22">
      <c r="A371" s="513"/>
      <c r="B371" s="513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  <c r="R371" s="513"/>
      <c r="S371" s="513"/>
      <c r="T371" s="513"/>
      <c r="U371" s="513"/>
      <c r="V371" s="513"/>
    </row>
    <row r="372" spans="1:22">
      <c r="A372" s="513"/>
      <c r="B372" s="513"/>
      <c r="C372" s="513"/>
      <c r="D372" s="513"/>
      <c r="E372" s="513"/>
      <c r="F372" s="513"/>
      <c r="G372" s="513"/>
      <c r="H372" s="513"/>
      <c r="I372" s="513"/>
      <c r="J372" s="513"/>
      <c r="K372" s="513"/>
      <c r="L372" s="513"/>
      <c r="M372" s="513"/>
      <c r="N372" s="513"/>
      <c r="O372" s="513"/>
      <c r="P372" s="513"/>
      <c r="Q372" s="513"/>
      <c r="R372" s="513"/>
      <c r="S372" s="513"/>
      <c r="T372" s="513"/>
      <c r="U372" s="513"/>
      <c r="V372" s="513"/>
    </row>
    <row r="373" spans="1:22">
      <c r="A373" s="513"/>
      <c r="B373" s="513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  <c r="R373" s="513"/>
      <c r="S373" s="513"/>
      <c r="T373" s="513"/>
      <c r="U373" s="513"/>
      <c r="V373" s="513"/>
    </row>
    <row r="374" spans="1:22">
      <c r="A374" s="513"/>
      <c r="B374" s="513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  <c r="R374" s="513"/>
      <c r="S374" s="513"/>
      <c r="T374" s="513"/>
      <c r="U374" s="513"/>
      <c r="V374" s="513"/>
    </row>
    <row r="375" spans="1:22">
      <c r="A375" s="513"/>
      <c r="B375" s="513"/>
      <c r="C375" s="513"/>
      <c r="D375" s="513"/>
      <c r="E375" s="513"/>
      <c r="F375" s="513"/>
      <c r="G375" s="513"/>
      <c r="H375" s="513"/>
      <c r="I375" s="513"/>
      <c r="J375" s="513"/>
      <c r="K375" s="513"/>
      <c r="L375" s="513"/>
      <c r="M375" s="513"/>
      <c r="N375" s="513"/>
      <c r="O375" s="513"/>
      <c r="P375" s="513"/>
      <c r="Q375" s="513"/>
      <c r="R375" s="513"/>
      <c r="S375" s="513"/>
      <c r="T375" s="513"/>
      <c r="U375" s="513"/>
      <c r="V375" s="513"/>
    </row>
    <row r="376" spans="1:22">
      <c r="A376" s="513"/>
      <c r="B376" s="513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  <c r="R376" s="513"/>
      <c r="S376" s="513"/>
      <c r="T376" s="513"/>
      <c r="U376" s="513"/>
      <c r="V376" s="513"/>
    </row>
    <row r="377" spans="1:22">
      <c r="A377" s="513"/>
      <c r="B377" s="513"/>
      <c r="C377" s="513"/>
      <c r="D377" s="513"/>
      <c r="E377" s="513"/>
      <c r="F377" s="513"/>
      <c r="G377" s="513"/>
      <c r="H377" s="513"/>
      <c r="I377" s="513"/>
      <c r="J377" s="513"/>
      <c r="K377" s="513"/>
      <c r="L377" s="513"/>
      <c r="M377" s="513"/>
      <c r="N377" s="513"/>
      <c r="O377" s="513"/>
      <c r="P377" s="513"/>
      <c r="Q377" s="513"/>
      <c r="R377" s="513"/>
      <c r="S377" s="513"/>
      <c r="T377" s="513"/>
      <c r="U377" s="513"/>
      <c r="V377" s="513"/>
    </row>
    <row r="378" spans="1:22">
      <c r="A378" s="513"/>
      <c r="B378" s="513"/>
      <c r="C378" s="513"/>
      <c r="D378" s="513"/>
      <c r="E378" s="513"/>
      <c r="F378" s="513"/>
      <c r="G378" s="513"/>
      <c r="H378" s="513"/>
      <c r="I378" s="513"/>
      <c r="J378" s="513"/>
      <c r="K378" s="513"/>
      <c r="L378" s="513"/>
      <c r="M378" s="513"/>
      <c r="N378" s="513"/>
      <c r="O378" s="513"/>
      <c r="P378" s="513"/>
      <c r="Q378" s="513"/>
      <c r="R378" s="513"/>
      <c r="S378" s="513"/>
      <c r="T378" s="513"/>
      <c r="U378" s="513"/>
      <c r="V378" s="513"/>
    </row>
    <row r="379" spans="1:22">
      <c r="A379" s="513"/>
      <c r="B379" s="513"/>
      <c r="C379" s="513"/>
      <c r="D379" s="513"/>
      <c r="E379" s="513"/>
      <c r="F379" s="513"/>
      <c r="G379" s="513"/>
      <c r="H379" s="513"/>
      <c r="I379" s="513"/>
      <c r="J379" s="513"/>
      <c r="K379" s="513"/>
      <c r="L379" s="513"/>
      <c r="M379" s="513"/>
      <c r="N379" s="513"/>
      <c r="O379" s="513"/>
      <c r="P379" s="513"/>
      <c r="Q379" s="513"/>
      <c r="R379" s="513"/>
      <c r="S379" s="513"/>
      <c r="T379" s="513"/>
      <c r="U379" s="513"/>
      <c r="V379" s="513"/>
    </row>
    <row r="380" spans="1:22">
      <c r="A380" s="513"/>
      <c r="B380" s="513"/>
      <c r="C380" s="513"/>
      <c r="D380" s="513"/>
      <c r="E380" s="513"/>
      <c r="F380" s="513"/>
      <c r="G380" s="513"/>
      <c r="H380" s="513"/>
      <c r="I380" s="513"/>
      <c r="J380" s="513"/>
      <c r="K380" s="513"/>
      <c r="L380" s="513"/>
      <c r="M380" s="513"/>
      <c r="N380" s="513"/>
      <c r="O380" s="513"/>
      <c r="P380" s="513"/>
      <c r="Q380" s="513"/>
      <c r="R380" s="513"/>
      <c r="S380" s="513"/>
      <c r="T380" s="513"/>
      <c r="U380" s="513"/>
      <c r="V380" s="513"/>
    </row>
    <row r="381" spans="1:22">
      <c r="A381" s="513"/>
      <c r="B381" s="513"/>
      <c r="C381" s="513"/>
      <c r="D381" s="513"/>
      <c r="E381" s="513"/>
      <c r="F381" s="513"/>
      <c r="G381" s="513"/>
      <c r="H381" s="513"/>
      <c r="I381" s="513"/>
      <c r="J381" s="513"/>
      <c r="K381" s="513"/>
      <c r="L381" s="513"/>
      <c r="M381" s="513"/>
      <c r="N381" s="513"/>
      <c r="O381" s="513"/>
      <c r="P381" s="513"/>
      <c r="Q381" s="513"/>
      <c r="R381" s="513"/>
      <c r="S381" s="513"/>
      <c r="T381" s="513"/>
      <c r="U381" s="513"/>
      <c r="V381" s="513"/>
    </row>
    <row r="382" spans="1:22">
      <c r="A382" s="513"/>
      <c r="B382" s="513"/>
      <c r="C382" s="513"/>
      <c r="D382" s="513"/>
      <c r="E382" s="513"/>
      <c r="F382" s="513"/>
      <c r="G382" s="513"/>
      <c r="H382" s="513"/>
      <c r="I382" s="513"/>
      <c r="J382" s="513"/>
      <c r="K382" s="513"/>
      <c r="L382" s="513"/>
      <c r="M382" s="513"/>
      <c r="N382" s="513"/>
      <c r="O382" s="513"/>
      <c r="P382" s="513"/>
      <c r="Q382" s="513"/>
      <c r="R382" s="513"/>
      <c r="S382" s="513"/>
      <c r="T382" s="513"/>
      <c r="U382" s="513"/>
      <c r="V382" s="513"/>
    </row>
    <row r="383" spans="1:22">
      <c r="A383" s="513"/>
      <c r="B383" s="513"/>
      <c r="C383" s="513"/>
      <c r="D383" s="513"/>
      <c r="E383" s="513"/>
      <c r="F383" s="513"/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  <c r="R383" s="513"/>
      <c r="S383" s="513"/>
      <c r="T383" s="513"/>
      <c r="U383" s="513"/>
      <c r="V383" s="513"/>
    </row>
    <row r="384" spans="1:22">
      <c r="A384" s="513"/>
      <c r="B384" s="513"/>
      <c r="C384" s="51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  <c r="R384" s="513"/>
      <c r="S384" s="513"/>
      <c r="T384" s="513"/>
      <c r="U384" s="513"/>
      <c r="V384" s="513"/>
    </row>
    <row r="385" spans="1:22">
      <c r="A385" s="513"/>
      <c r="B385" s="513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3"/>
      <c r="R385" s="513"/>
      <c r="S385" s="513"/>
      <c r="T385" s="513"/>
      <c r="U385" s="513"/>
      <c r="V385" s="513"/>
    </row>
    <row r="386" spans="1:22">
      <c r="A386" s="513"/>
      <c r="B386" s="513"/>
      <c r="C386" s="51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3"/>
      <c r="P386" s="513"/>
      <c r="Q386" s="513"/>
      <c r="R386" s="513"/>
      <c r="S386" s="513"/>
      <c r="T386" s="513"/>
      <c r="U386" s="513"/>
      <c r="V386" s="513"/>
    </row>
    <row r="387" spans="1:22">
      <c r="A387" s="513"/>
      <c r="B387" s="513"/>
      <c r="C387" s="513"/>
      <c r="D387" s="513"/>
      <c r="E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3"/>
      <c r="P387" s="513"/>
      <c r="Q387" s="513"/>
      <c r="R387" s="513"/>
      <c r="S387" s="513"/>
      <c r="T387" s="513"/>
      <c r="U387" s="513"/>
      <c r="V387" s="513"/>
    </row>
    <row r="388" spans="1:22">
      <c r="A388" s="513"/>
      <c r="B388" s="513"/>
      <c r="C388" s="51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3"/>
      <c r="P388" s="513"/>
      <c r="Q388" s="513"/>
      <c r="R388" s="513"/>
      <c r="S388" s="513"/>
      <c r="T388" s="513"/>
      <c r="U388" s="513"/>
      <c r="V388" s="513"/>
    </row>
    <row r="389" spans="1:22">
      <c r="A389" s="513"/>
      <c r="B389" s="513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  <c r="R389" s="513"/>
      <c r="S389" s="513"/>
      <c r="T389" s="513"/>
      <c r="U389" s="513"/>
      <c r="V389" s="513"/>
    </row>
    <row r="390" spans="1:22">
      <c r="A390" s="513"/>
      <c r="B390" s="513"/>
      <c r="C390" s="51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3"/>
      <c r="P390" s="513"/>
      <c r="Q390" s="513"/>
      <c r="R390" s="513"/>
      <c r="S390" s="513"/>
      <c r="T390" s="513"/>
      <c r="U390" s="513"/>
      <c r="V390" s="513"/>
    </row>
    <row r="391" spans="1:22">
      <c r="A391" s="513"/>
      <c r="B391" s="513"/>
      <c r="C391" s="51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3"/>
      <c r="P391" s="513"/>
      <c r="Q391" s="513"/>
      <c r="R391" s="513"/>
      <c r="S391" s="513"/>
      <c r="T391" s="513"/>
      <c r="U391" s="513"/>
      <c r="V391" s="513"/>
    </row>
    <row r="392" spans="1:22">
      <c r="A392" s="513"/>
      <c r="B392" s="513"/>
      <c r="C392" s="51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3"/>
      <c r="P392" s="513"/>
      <c r="Q392" s="513"/>
      <c r="R392" s="513"/>
      <c r="S392" s="513"/>
      <c r="T392" s="513"/>
      <c r="U392" s="513"/>
      <c r="V392" s="513"/>
    </row>
    <row r="393" spans="1:22">
      <c r="A393" s="513"/>
      <c r="B393" s="513"/>
      <c r="C393" s="51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  <c r="R393" s="513"/>
      <c r="S393" s="513"/>
      <c r="T393" s="513"/>
      <c r="U393" s="513"/>
      <c r="V393" s="513"/>
    </row>
    <row r="394" spans="1:22">
      <c r="A394" s="513"/>
      <c r="B394" s="513"/>
      <c r="C394" s="51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  <c r="R394" s="513"/>
      <c r="S394" s="513"/>
      <c r="T394" s="513"/>
      <c r="U394" s="513"/>
      <c r="V394" s="513"/>
    </row>
    <row r="395" spans="1:22">
      <c r="A395" s="513"/>
      <c r="B395" s="513"/>
      <c r="C395" s="51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  <c r="R395" s="513"/>
      <c r="S395" s="513"/>
      <c r="T395" s="513"/>
      <c r="U395" s="513"/>
      <c r="V395" s="513"/>
    </row>
    <row r="396" spans="1:22">
      <c r="A396" s="513"/>
      <c r="B396" s="513"/>
      <c r="C396" s="51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  <c r="R396" s="513"/>
      <c r="S396" s="513"/>
      <c r="T396" s="513"/>
      <c r="U396" s="513"/>
      <c r="V396" s="513"/>
    </row>
    <row r="397" spans="1:22">
      <c r="A397" s="513"/>
      <c r="B397" s="513"/>
      <c r="C397" s="51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  <c r="R397" s="513"/>
      <c r="S397" s="513"/>
      <c r="T397" s="513"/>
      <c r="U397" s="513"/>
      <c r="V397" s="513"/>
    </row>
    <row r="398" spans="1:22">
      <c r="A398" s="513"/>
      <c r="B398" s="513"/>
      <c r="C398" s="51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  <c r="R398" s="513"/>
      <c r="S398" s="513"/>
      <c r="T398" s="513"/>
      <c r="U398" s="513"/>
      <c r="V398" s="513"/>
    </row>
    <row r="399" spans="1:22">
      <c r="A399" s="513"/>
      <c r="B399" s="513"/>
      <c r="C399" s="513"/>
      <c r="D399" s="513"/>
      <c r="E399" s="513"/>
      <c r="F399" s="513"/>
      <c r="G399" s="513"/>
      <c r="H399" s="513"/>
      <c r="I399" s="513"/>
      <c r="J399" s="513"/>
      <c r="K399" s="513"/>
      <c r="L399" s="513"/>
      <c r="M399" s="513"/>
      <c r="N399" s="513"/>
      <c r="O399" s="513"/>
      <c r="P399" s="513"/>
      <c r="Q399" s="513"/>
      <c r="R399" s="513"/>
      <c r="S399" s="513"/>
      <c r="T399" s="513"/>
      <c r="U399" s="513"/>
      <c r="V399" s="513"/>
    </row>
    <row r="400" spans="1:22">
      <c r="A400" s="513"/>
      <c r="B400" s="513"/>
      <c r="C400" s="513"/>
      <c r="D400" s="513"/>
      <c r="E400" s="513"/>
      <c r="F400" s="513"/>
      <c r="G400" s="513"/>
      <c r="H400" s="513"/>
      <c r="I400" s="513"/>
      <c r="J400" s="513"/>
      <c r="K400" s="513"/>
      <c r="L400" s="513"/>
      <c r="M400" s="513"/>
      <c r="N400" s="513"/>
      <c r="O400" s="513"/>
      <c r="P400" s="513"/>
      <c r="Q400" s="513"/>
      <c r="R400" s="513"/>
      <c r="S400" s="513"/>
      <c r="T400" s="513"/>
      <c r="U400" s="513"/>
      <c r="V400" s="513"/>
    </row>
    <row r="401" spans="1:22">
      <c r="A401" s="513"/>
      <c r="B401" s="513"/>
      <c r="C401" s="513"/>
      <c r="D401" s="513"/>
      <c r="E401" s="513"/>
      <c r="F401" s="513"/>
      <c r="G401" s="513"/>
      <c r="H401" s="513"/>
      <c r="I401" s="513"/>
      <c r="J401" s="513"/>
      <c r="K401" s="513"/>
      <c r="L401" s="513"/>
      <c r="M401" s="513"/>
      <c r="N401" s="513"/>
      <c r="O401" s="513"/>
      <c r="P401" s="513"/>
      <c r="Q401" s="513"/>
      <c r="R401" s="513"/>
      <c r="S401" s="513"/>
      <c r="T401" s="513"/>
      <c r="U401" s="513"/>
      <c r="V401" s="513"/>
    </row>
    <row r="402" spans="1:22">
      <c r="A402" s="513"/>
      <c r="B402" s="513"/>
      <c r="C402" s="513"/>
      <c r="D402" s="513"/>
      <c r="E402" s="513"/>
      <c r="F402" s="513"/>
      <c r="G402" s="513"/>
      <c r="H402" s="513"/>
      <c r="I402" s="513"/>
      <c r="J402" s="513"/>
      <c r="K402" s="513"/>
      <c r="L402" s="513"/>
      <c r="M402" s="513"/>
      <c r="N402" s="513"/>
      <c r="O402" s="513"/>
      <c r="P402" s="513"/>
      <c r="Q402" s="513"/>
      <c r="R402" s="513"/>
      <c r="S402" s="513"/>
      <c r="T402" s="513"/>
      <c r="U402" s="513"/>
      <c r="V402" s="513"/>
    </row>
    <row r="403" spans="1:22">
      <c r="A403" s="513"/>
      <c r="B403" s="513"/>
      <c r="C403" s="513"/>
      <c r="D403" s="513"/>
      <c r="E403" s="513"/>
      <c r="F403" s="513"/>
      <c r="G403" s="513"/>
      <c r="H403" s="513"/>
      <c r="I403" s="513"/>
      <c r="J403" s="513"/>
      <c r="K403" s="513"/>
      <c r="L403" s="513"/>
      <c r="M403" s="513"/>
      <c r="N403" s="513"/>
      <c r="O403" s="513"/>
      <c r="P403" s="513"/>
      <c r="Q403" s="513"/>
      <c r="R403" s="513"/>
      <c r="S403" s="513"/>
      <c r="T403" s="513"/>
      <c r="U403" s="513"/>
      <c r="V403" s="513"/>
    </row>
    <row r="404" spans="1:22">
      <c r="A404" s="513"/>
      <c r="B404" s="513"/>
      <c r="C404" s="513"/>
      <c r="D404" s="513"/>
      <c r="E404" s="513"/>
      <c r="F404" s="513"/>
      <c r="G404" s="513"/>
      <c r="H404" s="513"/>
      <c r="I404" s="513"/>
      <c r="J404" s="513"/>
      <c r="K404" s="513"/>
      <c r="L404" s="513"/>
      <c r="M404" s="513"/>
      <c r="N404" s="513"/>
      <c r="O404" s="513"/>
      <c r="P404" s="513"/>
      <c r="Q404" s="513"/>
      <c r="R404" s="513"/>
      <c r="S404" s="513"/>
      <c r="T404" s="513"/>
      <c r="U404" s="513"/>
      <c r="V404" s="513"/>
    </row>
    <row r="405" spans="1:22">
      <c r="A405" s="513"/>
      <c r="B405" s="513"/>
      <c r="C405" s="513"/>
      <c r="D405" s="513"/>
      <c r="E405" s="513"/>
      <c r="F405" s="513"/>
      <c r="G405" s="513"/>
      <c r="H405" s="513"/>
      <c r="I405" s="513"/>
      <c r="J405" s="513"/>
      <c r="K405" s="513"/>
      <c r="L405" s="513"/>
      <c r="M405" s="513"/>
      <c r="N405" s="513"/>
      <c r="O405" s="513"/>
      <c r="P405" s="513"/>
      <c r="Q405" s="513"/>
      <c r="R405" s="513"/>
      <c r="S405" s="513"/>
      <c r="T405" s="513"/>
      <c r="U405" s="513"/>
      <c r="V405" s="513"/>
    </row>
    <row r="406" spans="1:22">
      <c r="A406" s="513"/>
      <c r="B406" s="513"/>
      <c r="C406" s="513"/>
      <c r="D406" s="513"/>
      <c r="E406" s="513"/>
      <c r="F406" s="513"/>
      <c r="G406" s="513"/>
      <c r="H406" s="513"/>
      <c r="I406" s="513"/>
      <c r="J406" s="513"/>
      <c r="K406" s="513"/>
      <c r="L406" s="513"/>
      <c r="M406" s="513"/>
      <c r="N406" s="513"/>
      <c r="O406" s="513"/>
      <c r="P406" s="513"/>
      <c r="Q406" s="513"/>
      <c r="R406" s="513"/>
      <c r="S406" s="513"/>
      <c r="T406" s="513"/>
      <c r="U406" s="513"/>
      <c r="V406" s="513"/>
    </row>
    <row r="407" spans="1:22">
      <c r="A407" s="513"/>
      <c r="B407" s="513"/>
      <c r="C407" s="513"/>
      <c r="D407" s="513"/>
      <c r="E407" s="513"/>
      <c r="F407" s="513"/>
      <c r="G407" s="513"/>
      <c r="H407" s="513"/>
      <c r="I407" s="513"/>
      <c r="J407" s="513"/>
      <c r="K407" s="513"/>
      <c r="L407" s="513"/>
      <c r="M407" s="513"/>
      <c r="N407" s="513"/>
      <c r="O407" s="513"/>
      <c r="P407" s="513"/>
      <c r="Q407" s="513"/>
      <c r="R407" s="513"/>
      <c r="S407" s="513"/>
      <c r="T407" s="513"/>
      <c r="U407" s="513"/>
      <c r="V407" s="513"/>
    </row>
    <row r="408" spans="1:22">
      <c r="A408" s="513"/>
      <c r="B408" s="513"/>
      <c r="C408" s="513"/>
      <c r="D408" s="513"/>
      <c r="E408" s="513"/>
      <c r="F408" s="513"/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  <c r="R408" s="513"/>
      <c r="S408" s="513"/>
      <c r="T408" s="513"/>
      <c r="U408" s="513"/>
      <c r="V408" s="513"/>
    </row>
    <row r="409" spans="1:22">
      <c r="A409" s="513"/>
      <c r="B409" s="513"/>
      <c r="C409" s="513"/>
      <c r="D409" s="513"/>
      <c r="E409" s="513"/>
      <c r="F409" s="513"/>
      <c r="G409" s="513"/>
      <c r="H409" s="513"/>
      <c r="I409" s="513"/>
      <c r="J409" s="513"/>
      <c r="K409" s="513"/>
      <c r="L409" s="513"/>
      <c r="M409" s="513"/>
      <c r="N409" s="513"/>
      <c r="O409" s="513"/>
      <c r="P409" s="513"/>
      <c r="Q409" s="513"/>
      <c r="R409" s="513"/>
      <c r="S409" s="513"/>
      <c r="T409" s="513"/>
      <c r="U409" s="513"/>
      <c r="V409" s="513"/>
    </row>
    <row r="410" spans="1:22">
      <c r="A410" s="513"/>
      <c r="B410" s="513"/>
      <c r="C410" s="513"/>
      <c r="D410" s="513"/>
      <c r="E410" s="513"/>
      <c r="F410" s="513"/>
      <c r="G410" s="513"/>
      <c r="H410" s="513"/>
      <c r="I410" s="513"/>
      <c r="J410" s="513"/>
      <c r="K410" s="513"/>
      <c r="L410" s="513"/>
      <c r="M410" s="513"/>
      <c r="N410" s="513"/>
      <c r="O410" s="513"/>
      <c r="P410" s="513"/>
      <c r="Q410" s="513"/>
      <c r="R410" s="513"/>
      <c r="S410" s="513"/>
      <c r="T410" s="513"/>
      <c r="U410" s="513"/>
      <c r="V410" s="513"/>
    </row>
    <row r="411" spans="1:22">
      <c r="A411" s="513"/>
      <c r="B411" s="513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513"/>
      <c r="O411" s="513"/>
      <c r="P411" s="513"/>
      <c r="Q411" s="513"/>
      <c r="R411" s="513"/>
      <c r="S411" s="513"/>
      <c r="T411" s="513"/>
      <c r="U411" s="513"/>
      <c r="V411" s="513"/>
    </row>
    <row r="412" spans="1:22">
      <c r="A412" s="513"/>
      <c r="B412" s="513"/>
      <c r="C412" s="513"/>
      <c r="D412" s="513"/>
      <c r="E412" s="513"/>
      <c r="F412" s="513"/>
      <c r="G412" s="513"/>
      <c r="H412" s="513"/>
      <c r="I412" s="513"/>
      <c r="J412" s="513"/>
      <c r="K412" s="513"/>
      <c r="L412" s="513"/>
      <c r="M412" s="513"/>
      <c r="N412" s="513"/>
      <c r="O412" s="513"/>
      <c r="P412" s="513"/>
      <c r="Q412" s="513"/>
      <c r="R412" s="513"/>
      <c r="S412" s="513"/>
      <c r="T412" s="513"/>
      <c r="U412" s="513"/>
      <c r="V412" s="513"/>
    </row>
    <row r="413" spans="1:22">
      <c r="A413" s="513"/>
      <c r="B413" s="513"/>
      <c r="C413" s="513"/>
      <c r="D413" s="513"/>
      <c r="E413" s="513"/>
      <c r="F413" s="513"/>
      <c r="G413" s="513"/>
      <c r="H413" s="513"/>
      <c r="I413" s="513"/>
      <c r="J413" s="513"/>
      <c r="K413" s="513"/>
      <c r="L413" s="513"/>
      <c r="M413" s="513"/>
      <c r="N413" s="513"/>
      <c r="O413" s="513"/>
      <c r="P413" s="513"/>
      <c r="Q413" s="513"/>
      <c r="R413" s="513"/>
      <c r="S413" s="513"/>
      <c r="T413" s="513"/>
      <c r="U413" s="513"/>
      <c r="V413" s="513"/>
    </row>
    <row r="414" spans="1:22">
      <c r="A414" s="513"/>
      <c r="B414" s="513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  <c r="R414" s="513"/>
      <c r="S414" s="513"/>
      <c r="T414" s="513"/>
      <c r="U414" s="513"/>
      <c r="V414" s="513"/>
    </row>
    <row r="415" spans="1:22">
      <c r="A415" s="513"/>
      <c r="B415" s="513"/>
      <c r="C415" s="513"/>
      <c r="D415" s="513"/>
      <c r="E415" s="513"/>
      <c r="F415" s="513"/>
      <c r="G415" s="513"/>
      <c r="H415" s="513"/>
      <c r="I415" s="513"/>
      <c r="J415" s="513"/>
      <c r="K415" s="513"/>
      <c r="L415" s="513"/>
      <c r="M415" s="513"/>
      <c r="N415" s="513"/>
      <c r="O415" s="513"/>
      <c r="P415" s="513"/>
      <c r="Q415" s="513"/>
      <c r="R415" s="513"/>
      <c r="S415" s="513"/>
      <c r="T415" s="513"/>
      <c r="U415" s="513"/>
      <c r="V415" s="513"/>
    </row>
    <row r="416" spans="1:22">
      <c r="A416" s="513"/>
      <c r="B416" s="513"/>
      <c r="C416" s="513"/>
      <c r="D416" s="513"/>
      <c r="E416" s="513"/>
      <c r="F416" s="513"/>
      <c r="G416" s="513"/>
      <c r="H416" s="513"/>
      <c r="I416" s="513"/>
      <c r="J416" s="513"/>
      <c r="K416" s="513"/>
      <c r="L416" s="513"/>
      <c r="M416" s="513"/>
      <c r="N416" s="513"/>
      <c r="O416" s="513"/>
      <c r="P416" s="513"/>
      <c r="Q416" s="513"/>
      <c r="R416" s="513"/>
      <c r="S416" s="513"/>
      <c r="T416" s="513"/>
      <c r="U416" s="513"/>
      <c r="V416" s="513"/>
    </row>
    <row r="417" spans="1:22">
      <c r="A417" s="513"/>
      <c r="B417" s="513"/>
      <c r="C417" s="513"/>
      <c r="D417" s="513"/>
      <c r="E417" s="513"/>
      <c r="F417" s="513"/>
      <c r="G417" s="513"/>
      <c r="H417" s="513"/>
      <c r="I417" s="513"/>
      <c r="J417" s="513"/>
      <c r="K417" s="513"/>
      <c r="L417" s="513"/>
      <c r="M417" s="513"/>
      <c r="N417" s="513"/>
      <c r="O417" s="513"/>
      <c r="P417" s="513"/>
      <c r="Q417" s="513"/>
      <c r="R417" s="513"/>
      <c r="S417" s="513"/>
      <c r="T417" s="513"/>
      <c r="U417" s="513"/>
      <c r="V417" s="513"/>
    </row>
    <row r="418" spans="1:22">
      <c r="A418" s="513"/>
      <c r="B418" s="513"/>
      <c r="C418" s="513"/>
      <c r="D418" s="513"/>
      <c r="E418" s="513"/>
      <c r="F418" s="513"/>
      <c r="G418" s="513"/>
      <c r="H418" s="513"/>
      <c r="I418" s="513"/>
      <c r="J418" s="513"/>
      <c r="K418" s="513"/>
      <c r="L418" s="513"/>
      <c r="M418" s="513"/>
      <c r="N418" s="513"/>
      <c r="O418" s="513"/>
      <c r="P418" s="513"/>
      <c r="Q418" s="513"/>
      <c r="R418" s="513"/>
      <c r="S418" s="513"/>
      <c r="T418" s="513"/>
      <c r="U418" s="513"/>
      <c r="V418" s="513"/>
    </row>
    <row r="419" spans="1:22">
      <c r="A419" s="513"/>
      <c r="B419" s="513"/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513"/>
      <c r="Q419" s="513"/>
      <c r="R419" s="513"/>
      <c r="S419" s="513"/>
      <c r="T419" s="513"/>
      <c r="U419" s="513"/>
      <c r="V419" s="513"/>
    </row>
    <row r="420" spans="1:22">
      <c r="A420" s="513"/>
      <c r="B420" s="513"/>
      <c r="C420" s="513"/>
      <c r="D420" s="513"/>
      <c r="E420" s="513"/>
      <c r="F420" s="513"/>
      <c r="G420" s="513"/>
      <c r="H420" s="513"/>
      <c r="I420" s="513"/>
      <c r="J420" s="513"/>
      <c r="K420" s="513"/>
      <c r="L420" s="513"/>
      <c r="M420" s="513"/>
      <c r="N420" s="513"/>
      <c r="O420" s="513"/>
      <c r="P420" s="513"/>
      <c r="Q420" s="513"/>
      <c r="R420" s="513"/>
      <c r="S420" s="513"/>
      <c r="T420" s="513"/>
      <c r="U420" s="513"/>
      <c r="V420" s="513"/>
    </row>
    <row r="421" spans="1:22">
      <c r="A421" s="513"/>
      <c r="B421" s="513"/>
      <c r="C421" s="513"/>
      <c r="D421" s="513"/>
      <c r="E421" s="513"/>
      <c r="F421" s="513"/>
      <c r="G421" s="513"/>
      <c r="H421" s="513"/>
      <c r="I421" s="513"/>
      <c r="J421" s="513"/>
      <c r="K421" s="513"/>
      <c r="L421" s="513"/>
      <c r="M421" s="513"/>
      <c r="N421" s="513"/>
      <c r="O421" s="513"/>
      <c r="P421" s="513"/>
      <c r="Q421" s="513"/>
      <c r="R421" s="513"/>
      <c r="S421" s="513"/>
      <c r="T421" s="513"/>
      <c r="U421" s="513"/>
      <c r="V421" s="513"/>
    </row>
    <row r="422" spans="1:22">
      <c r="A422" s="513"/>
      <c r="B422" s="513"/>
      <c r="C422" s="513"/>
      <c r="D422" s="513"/>
      <c r="E422" s="513"/>
      <c r="F422" s="513"/>
      <c r="G422" s="513"/>
      <c r="H422" s="513"/>
      <c r="I422" s="513"/>
      <c r="J422" s="513"/>
      <c r="K422" s="513"/>
      <c r="L422" s="513"/>
      <c r="M422" s="513"/>
      <c r="N422" s="513"/>
      <c r="O422" s="513"/>
      <c r="P422" s="513"/>
      <c r="Q422" s="513"/>
      <c r="R422" s="513"/>
      <c r="S422" s="513"/>
      <c r="T422" s="513"/>
      <c r="U422" s="513"/>
      <c r="V422" s="513"/>
    </row>
    <row r="423" spans="1:22">
      <c r="A423" s="513"/>
      <c r="B423" s="513"/>
      <c r="C423" s="513"/>
      <c r="D423" s="513"/>
      <c r="E423" s="513"/>
      <c r="F423" s="513"/>
      <c r="G423" s="513"/>
      <c r="H423" s="513"/>
      <c r="I423" s="513"/>
      <c r="J423" s="513"/>
      <c r="K423" s="513"/>
      <c r="L423" s="513"/>
      <c r="M423" s="513"/>
      <c r="N423" s="513"/>
      <c r="O423" s="513"/>
      <c r="P423" s="513"/>
      <c r="Q423" s="513"/>
      <c r="R423" s="513"/>
      <c r="S423" s="513"/>
      <c r="T423" s="513"/>
      <c r="U423" s="513"/>
      <c r="V423" s="513"/>
    </row>
    <row r="424" spans="1:22">
      <c r="A424" s="513"/>
      <c r="B424" s="513"/>
      <c r="C424" s="513"/>
      <c r="D424" s="513"/>
      <c r="E424" s="513"/>
      <c r="F424" s="513"/>
      <c r="G424" s="513"/>
      <c r="H424" s="513"/>
      <c r="I424" s="513"/>
      <c r="J424" s="513"/>
      <c r="K424" s="513"/>
      <c r="L424" s="513"/>
      <c r="M424" s="513"/>
      <c r="N424" s="513"/>
      <c r="O424" s="513"/>
      <c r="P424" s="513"/>
      <c r="Q424" s="513"/>
      <c r="R424" s="513"/>
      <c r="S424" s="513"/>
      <c r="T424" s="513"/>
      <c r="U424" s="513"/>
      <c r="V424" s="513"/>
    </row>
    <row r="425" spans="1:22">
      <c r="A425" s="513"/>
      <c r="B425" s="513"/>
      <c r="C425" s="513"/>
      <c r="D425" s="513"/>
      <c r="E425" s="513"/>
      <c r="F425" s="513"/>
      <c r="G425" s="513"/>
      <c r="H425" s="513"/>
      <c r="I425" s="513"/>
      <c r="J425" s="513"/>
      <c r="K425" s="513"/>
      <c r="L425" s="513"/>
      <c r="M425" s="513"/>
      <c r="N425" s="513"/>
      <c r="O425" s="513"/>
      <c r="P425" s="513"/>
      <c r="Q425" s="513"/>
      <c r="R425" s="513"/>
      <c r="S425" s="513"/>
      <c r="T425" s="513"/>
      <c r="U425" s="513"/>
      <c r="V425" s="513"/>
    </row>
    <row r="426" spans="1:22">
      <c r="A426" s="513"/>
      <c r="B426" s="513"/>
      <c r="C426" s="513"/>
      <c r="D426" s="513"/>
      <c r="E426" s="513"/>
      <c r="F426" s="513"/>
      <c r="G426" s="513"/>
      <c r="H426" s="513"/>
      <c r="I426" s="513"/>
      <c r="J426" s="513"/>
      <c r="K426" s="513"/>
      <c r="L426" s="513"/>
      <c r="M426" s="513"/>
      <c r="N426" s="513"/>
      <c r="O426" s="513"/>
      <c r="P426" s="513"/>
      <c r="Q426" s="513"/>
      <c r="R426" s="513"/>
      <c r="S426" s="513"/>
      <c r="T426" s="513"/>
      <c r="U426" s="513"/>
      <c r="V426" s="513"/>
    </row>
    <row r="427" spans="1:22">
      <c r="A427" s="513"/>
      <c r="B427" s="513"/>
      <c r="C427" s="513"/>
      <c r="D427" s="513"/>
      <c r="E427" s="513"/>
      <c r="F427" s="513"/>
      <c r="G427" s="513"/>
      <c r="H427" s="513"/>
      <c r="I427" s="513"/>
      <c r="J427" s="513"/>
      <c r="K427" s="513"/>
      <c r="L427" s="513"/>
      <c r="M427" s="513"/>
      <c r="N427" s="513"/>
      <c r="O427" s="513"/>
      <c r="P427" s="513"/>
      <c r="Q427" s="513"/>
      <c r="R427" s="513"/>
      <c r="S427" s="513"/>
      <c r="T427" s="513"/>
      <c r="U427" s="513"/>
      <c r="V427" s="513"/>
    </row>
    <row r="428" spans="1:22">
      <c r="A428" s="513"/>
      <c r="B428" s="513"/>
      <c r="C428" s="513"/>
      <c r="D428" s="513"/>
      <c r="E428" s="513"/>
      <c r="F428" s="513"/>
      <c r="G428" s="513"/>
      <c r="H428" s="513"/>
      <c r="I428" s="513"/>
      <c r="J428" s="513"/>
      <c r="K428" s="513"/>
      <c r="L428" s="513"/>
      <c r="M428" s="513"/>
      <c r="N428" s="513"/>
      <c r="O428" s="513"/>
      <c r="P428" s="513"/>
      <c r="Q428" s="513"/>
      <c r="R428" s="513"/>
      <c r="S428" s="513"/>
      <c r="T428" s="513"/>
      <c r="U428" s="513"/>
      <c r="V428" s="513"/>
    </row>
    <row r="429" spans="1:22">
      <c r="A429" s="513"/>
      <c r="B429" s="513"/>
      <c r="C429" s="513"/>
      <c r="D429" s="513"/>
      <c r="E429" s="513"/>
      <c r="F429" s="513"/>
      <c r="G429" s="513"/>
      <c r="H429" s="513"/>
      <c r="I429" s="513"/>
      <c r="J429" s="513"/>
      <c r="K429" s="513"/>
      <c r="L429" s="513"/>
      <c r="M429" s="513"/>
      <c r="N429" s="513"/>
      <c r="O429" s="513"/>
      <c r="P429" s="513"/>
      <c r="Q429" s="513"/>
      <c r="R429" s="513"/>
      <c r="S429" s="513"/>
      <c r="T429" s="513"/>
      <c r="U429" s="513"/>
      <c r="V429" s="513"/>
    </row>
    <row r="430" spans="1:22">
      <c r="A430" s="513"/>
      <c r="B430" s="513"/>
      <c r="C430" s="513"/>
      <c r="D430" s="513"/>
      <c r="E430" s="513"/>
      <c r="F430" s="513"/>
      <c r="G430" s="513"/>
      <c r="H430" s="513"/>
      <c r="I430" s="513"/>
      <c r="J430" s="513"/>
      <c r="K430" s="513"/>
      <c r="L430" s="513"/>
      <c r="M430" s="513"/>
      <c r="N430" s="513"/>
      <c r="O430" s="513"/>
      <c r="P430" s="513"/>
      <c r="Q430" s="513"/>
      <c r="R430" s="513"/>
      <c r="S430" s="513"/>
      <c r="T430" s="513"/>
      <c r="U430" s="513"/>
      <c r="V430" s="513"/>
    </row>
    <row r="431" spans="1:22">
      <c r="A431" s="513"/>
      <c r="B431" s="513"/>
      <c r="C431" s="513"/>
      <c r="D431" s="513"/>
      <c r="E431" s="513"/>
      <c r="F431" s="513"/>
      <c r="G431" s="513"/>
      <c r="H431" s="513"/>
      <c r="I431" s="513"/>
      <c r="J431" s="513"/>
      <c r="K431" s="513"/>
      <c r="L431" s="513"/>
      <c r="M431" s="513"/>
      <c r="N431" s="513"/>
      <c r="O431" s="513"/>
      <c r="P431" s="513"/>
      <c r="Q431" s="513"/>
      <c r="R431" s="513"/>
      <c r="S431" s="513"/>
      <c r="T431" s="513"/>
      <c r="U431" s="513"/>
      <c r="V431" s="513"/>
    </row>
    <row r="432" spans="1:22">
      <c r="A432" s="513"/>
      <c r="B432" s="513"/>
      <c r="C432" s="513"/>
      <c r="D432" s="513"/>
      <c r="E432" s="513"/>
      <c r="F432" s="513"/>
      <c r="G432" s="513"/>
      <c r="H432" s="513"/>
      <c r="I432" s="513"/>
      <c r="J432" s="513"/>
      <c r="K432" s="513"/>
      <c r="L432" s="513"/>
      <c r="M432" s="513"/>
      <c r="N432" s="513"/>
      <c r="O432" s="513"/>
      <c r="P432" s="513"/>
      <c r="Q432" s="513"/>
      <c r="R432" s="513"/>
      <c r="S432" s="513"/>
      <c r="T432" s="513"/>
      <c r="U432" s="513"/>
      <c r="V432" s="513"/>
    </row>
    <row r="433" spans="1:22">
      <c r="A433" s="513"/>
      <c r="B433" s="513"/>
      <c r="C433" s="513"/>
      <c r="D433" s="513"/>
      <c r="E433" s="513"/>
      <c r="F433" s="513"/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  <c r="R433" s="513"/>
      <c r="S433" s="513"/>
      <c r="T433" s="513"/>
      <c r="U433" s="513"/>
      <c r="V433" s="513"/>
    </row>
    <row r="434" spans="1:22">
      <c r="A434" s="513"/>
      <c r="B434" s="513"/>
      <c r="C434" s="513"/>
      <c r="D434" s="513"/>
      <c r="E434" s="513"/>
      <c r="F434" s="513"/>
      <c r="G434" s="513"/>
      <c r="H434" s="513"/>
      <c r="I434" s="513"/>
      <c r="J434" s="513"/>
      <c r="K434" s="513"/>
      <c r="L434" s="513"/>
      <c r="M434" s="513"/>
      <c r="N434" s="513"/>
      <c r="O434" s="513"/>
      <c r="P434" s="513"/>
      <c r="Q434" s="513"/>
      <c r="R434" s="513"/>
      <c r="S434" s="513"/>
      <c r="T434" s="513"/>
      <c r="U434" s="513"/>
      <c r="V434" s="513"/>
    </row>
    <row r="435" spans="1:22">
      <c r="A435" s="513"/>
      <c r="B435" s="513"/>
      <c r="C435" s="513"/>
      <c r="D435" s="513"/>
      <c r="E435" s="513"/>
      <c r="F435" s="513"/>
      <c r="G435" s="513"/>
      <c r="H435" s="513"/>
      <c r="I435" s="513"/>
      <c r="J435" s="513"/>
      <c r="K435" s="513"/>
      <c r="L435" s="513"/>
      <c r="M435" s="513"/>
      <c r="N435" s="513"/>
      <c r="O435" s="513"/>
      <c r="P435" s="513"/>
      <c r="Q435" s="513"/>
      <c r="R435" s="513"/>
      <c r="S435" s="513"/>
      <c r="T435" s="513"/>
      <c r="U435" s="513"/>
      <c r="V435" s="513"/>
    </row>
    <row r="436" spans="1:22">
      <c r="A436" s="513"/>
      <c r="B436" s="513"/>
      <c r="C436" s="513"/>
      <c r="D436" s="513"/>
      <c r="E436" s="513"/>
      <c r="F436" s="513"/>
      <c r="G436" s="513"/>
      <c r="H436" s="513"/>
      <c r="I436" s="513"/>
      <c r="J436" s="513"/>
      <c r="K436" s="513"/>
      <c r="L436" s="513"/>
      <c r="M436" s="513"/>
      <c r="N436" s="513"/>
      <c r="O436" s="513"/>
      <c r="P436" s="513"/>
      <c r="Q436" s="513"/>
      <c r="R436" s="513"/>
      <c r="S436" s="513"/>
      <c r="T436" s="513"/>
      <c r="U436" s="513"/>
      <c r="V436" s="513"/>
    </row>
    <row r="437" spans="1:22">
      <c r="A437" s="513"/>
      <c r="B437" s="513"/>
      <c r="C437" s="513"/>
      <c r="D437" s="513"/>
      <c r="E437" s="513"/>
      <c r="F437" s="513"/>
      <c r="G437" s="513"/>
      <c r="H437" s="513"/>
      <c r="I437" s="513"/>
      <c r="J437" s="513"/>
      <c r="K437" s="513"/>
      <c r="L437" s="513"/>
      <c r="M437" s="513"/>
      <c r="N437" s="513"/>
      <c r="O437" s="513"/>
      <c r="P437" s="513"/>
      <c r="Q437" s="513"/>
      <c r="R437" s="513"/>
      <c r="S437" s="513"/>
      <c r="T437" s="513"/>
      <c r="U437" s="513"/>
      <c r="V437" s="513"/>
    </row>
    <row r="438" spans="1:22">
      <c r="A438" s="513"/>
      <c r="B438" s="513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3"/>
      <c r="R438" s="513"/>
      <c r="S438" s="513"/>
      <c r="T438" s="513"/>
      <c r="U438" s="513"/>
      <c r="V438" s="513"/>
    </row>
    <row r="439" spans="1:22">
      <c r="A439" s="513"/>
      <c r="B439" s="513"/>
      <c r="C439" s="513"/>
      <c r="D439" s="513"/>
      <c r="E439" s="513"/>
      <c r="F439" s="513"/>
      <c r="G439" s="513"/>
      <c r="H439" s="513"/>
      <c r="I439" s="513"/>
      <c r="J439" s="513"/>
      <c r="K439" s="513"/>
      <c r="L439" s="513"/>
      <c r="M439" s="513"/>
      <c r="N439" s="513"/>
      <c r="O439" s="513"/>
      <c r="P439" s="513"/>
      <c r="Q439" s="513"/>
      <c r="R439" s="513"/>
      <c r="S439" s="513"/>
      <c r="T439" s="513"/>
      <c r="U439" s="513"/>
      <c r="V439" s="513"/>
    </row>
    <row r="440" spans="1:22">
      <c r="A440" s="513"/>
      <c r="B440" s="513"/>
      <c r="C440" s="513"/>
      <c r="D440" s="513"/>
      <c r="E440" s="513"/>
      <c r="F440" s="513"/>
      <c r="G440" s="513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  <c r="R440" s="513"/>
      <c r="S440" s="513"/>
      <c r="T440" s="513"/>
      <c r="U440" s="513"/>
      <c r="V440" s="513"/>
    </row>
    <row r="441" spans="1:22">
      <c r="A441" s="513"/>
      <c r="B441" s="513"/>
      <c r="C441" s="513"/>
      <c r="D441" s="513"/>
      <c r="E441" s="513"/>
      <c r="F441" s="513"/>
      <c r="G441" s="513"/>
      <c r="H441" s="513"/>
      <c r="I441" s="513"/>
      <c r="J441" s="513"/>
      <c r="K441" s="513"/>
      <c r="L441" s="513"/>
      <c r="M441" s="513"/>
      <c r="N441" s="513"/>
      <c r="O441" s="513"/>
      <c r="P441" s="513"/>
      <c r="Q441" s="513"/>
      <c r="R441" s="513"/>
      <c r="S441" s="513"/>
      <c r="T441" s="513"/>
      <c r="U441" s="513"/>
      <c r="V441" s="513"/>
    </row>
    <row r="442" spans="1:22">
      <c r="A442" s="513"/>
      <c r="B442" s="513"/>
      <c r="C442" s="51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3"/>
      <c r="P442" s="513"/>
      <c r="Q442" s="513"/>
      <c r="R442" s="513"/>
      <c r="S442" s="513"/>
      <c r="T442" s="513"/>
      <c r="U442" s="513"/>
      <c r="V442" s="513"/>
    </row>
    <row r="443" spans="1:22">
      <c r="A443" s="513"/>
      <c r="B443" s="513"/>
      <c r="C443" s="51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3"/>
      <c r="P443" s="513"/>
      <c r="Q443" s="513"/>
      <c r="R443" s="513"/>
      <c r="S443" s="513"/>
      <c r="T443" s="513"/>
      <c r="U443" s="513"/>
      <c r="V443" s="513"/>
    </row>
    <row r="444" spans="1:22">
      <c r="A444" s="513"/>
      <c r="B444" s="513"/>
      <c r="C444" s="51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3"/>
      <c r="P444" s="513"/>
      <c r="Q444" s="513"/>
      <c r="R444" s="513"/>
      <c r="S444" s="513"/>
      <c r="T444" s="513"/>
      <c r="U444" s="513"/>
      <c r="V444" s="513"/>
    </row>
    <row r="445" spans="1:22">
      <c r="A445" s="513"/>
      <c r="B445" s="513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3"/>
      <c r="P445" s="513"/>
      <c r="Q445" s="513"/>
      <c r="R445" s="513"/>
      <c r="S445" s="513"/>
      <c r="T445" s="513"/>
      <c r="U445" s="513"/>
      <c r="V445" s="513"/>
    </row>
    <row r="446" spans="1:22">
      <c r="A446" s="513"/>
      <c r="B446" s="513"/>
      <c r="C446" s="51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3"/>
      <c r="P446" s="513"/>
      <c r="Q446" s="513"/>
      <c r="R446" s="513"/>
      <c r="S446" s="513"/>
      <c r="T446" s="513"/>
      <c r="U446" s="513"/>
      <c r="V446" s="513"/>
    </row>
    <row r="447" spans="1:22">
      <c r="A447" s="513"/>
      <c r="B447" s="513"/>
      <c r="C447" s="51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  <c r="R447" s="513"/>
      <c r="S447" s="513"/>
      <c r="T447" s="513"/>
      <c r="U447" s="513"/>
      <c r="V447" s="513"/>
    </row>
    <row r="448" spans="1:22">
      <c r="A448" s="513"/>
      <c r="B448" s="513"/>
      <c r="C448" s="51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3"/>
      <c r="P448" s="513"/>
      <c r="Q448" s="513"/>
      <c r="R448" s="513"/>
      <c r="S448" s="513"/>
      <c r="T448" s="513"/>
      <c r="U448" s="513"/>
      <c r="V448" s="513"/>
    </row>
    <row r="449" spans="1:22">
      <c r="A449" s="513"/>
      <c r="B449" s="513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  <c r="R449" s="513"/>
      <c r="S449" s="513"/>
      <c r="T449" s="513"/>
      <c r="U449" s="513"/>
      <c r="V449" s="513"/>
    </row>
    <row r="450" spans="1:22">
      <c r="A450" s="513"/>
      <c r="B450" s="513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  <c r="R450" s="513"/>
      <c r="S450" s="513"/>
      <c r="T450" s="513"/>
      <c r="U450" s="513"/>
      <c r="V450" s="513"/>
    </row>
    <row r="451" spans="1:22">
      <c r="A451" s="513"/>
      <c r="B451" s="513"/>
      <c r="C451" s="51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3"/>
      <c r="P451" s="513"/>
      <c r="Q451" s="513"/>
      <c r="R451" s="513"/>
      <c r="S451" s="513"/>
      <c r="T451" s="513"/>
      <c r="U451" s="513"/>
      <c r="V451" s="513"/>
    </row>
    <row r="452" spans="1:22">
      <c r="A452" s="513"/>
      <c r="B452" s="513"/>
      <c r="C452" s="51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3"/>
      <c r="P452" s="513"/>
      <c r="Q452" s="513"/>
      <c r="R452" s="513"/>
      <c r="S452" s="513"/>
      <c r="T452" s="513"/>
      <c r="U452" s="513"/>
      <c r="V452" s="513"/>
    </row>
    <row r="453" spans="1:22">
      <c r="A453" s="513"/>
      <c r="B453" s="513"/>
      <c r="C453" s="51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3"/>
      <c r="P453" s="513"/>
      <c r="Q453" s="513"/>
      <c r="R453" s="513"/>
      <c r="S453" s="513"/>
      <c r="T453" s="513"/>
      <c r="U453" s="513"/>
      <c r="V453" s="513"/>
    </row>
    <row r="454" spans="1:22">
      <c r="A454" s="513"/>
      <c r="B454" s="513"/>
      <c r="C454" s="51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3"/>
      <c r="P454" s="513"/>
      <c r="Q454" s="513"/>
      <c r="R454" s="513"/>
      <c r="S454" s="513"/>
      <c r="T454" s="513"/>
      <c r="U454" s="513"/>
      <c r="V454" s="513"/>
    </row>
    <row r="455" spans="1:22">
      <c r="A455" s="513"/>
      <c r="B455" s="513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3"/>
      <c r="R455" s="513"/>
      <c r="S455" s="513"/>
      <c r="T455" s="513"/>
      <c r="U455" s="513"/>
      <c r="V455" s="513"/>
    </row>
    <row r="456" spans="1:22">
      <c r="A456" s="513"/>
      <c r="B456" s="513"/>
      <c r="C456" s="51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3"/>
      <c r="P456" s="513"/>
      <c r="Q456" s="513"/>
      <c r="R456" s="513"/>
      <c r="S456" s="513"/>
      <c r="T456" s="513"/>
      <c r="U456" s="513"/>
      <c r="V456" s="513"/>
    </row>
    <row r="457" spans="1:22">
      <c r="A457" s="513"/>
      <c r="B457" s="513"/>
      <c r="C457" s="513"/>
      <c r="D457" s="513"/>
      <c r="E457" s="513"/>
      <c r="F457" s="513"/>
      <c r="G457" s="513"/>
      <c r="H457" s="513"/>
      <c r="I457" s="513"/>
      <c r="J457" s="513"/>
      <c r="K457" s="513"/>
      <c r="L457" s="513"/>
      <c r="M457" s="513"/>
      <c r="N457" s="513"/>
      <c r="O457" s="513"/>
      <c r="P457" s="513"/>
      <c r="Q457" s="513"/>
      <c r="R457" s="513"/>
      <c r="S457" s="513"/>
      <c r="T457" s="513"/>
      <c r="U457" s="513"/>
      <c r="V457" s="513"/>
    </row>
    <row r="458" spans="1:22">
      <c r="A458" s="513"/>
      <c r="B458" s="513"/>
      <c r="C458" s="513"/>
      <c r="D458" s="513"/>
      <c r="E458" s="513"/>
      <c r="F458" s="513"/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  <c r="R458" s="513"/>
      <c r="S458" s="513"/>
      <c r="T458" s="513"/>
      <c r="U458" s="513"/>
      <c r="V458" s="513"/>
    </row>
    <row r="459" spans="1:22">
      <c r="A459" s="513"/>
      <c r="B459" s="513"/>
      <c r="C459" s="513"/>
      <c r="D459" s="513"/>
      <c r="E459" s="513"/>
      <c r="F459" s="513"/>
      <c r="G459" s="513"/>
      <c r="H459" s="513"/>
      <c r="I459" s="513"/>
      <c r="J459" s="513"/>
      <c r="K459" s="513"/>
      <c r="L459" s="513"/>
      <c r="M459" s="513"/>
      <c r="N459" s="513"/>
      <c r="O459" s="513"/>
      <c r="P459" s="513"/>
      <c r="Q459" s="513"/>
      <c r="R459" s="513"/>
      <c r="S459" s="513"/>
      <c r="T459" s="513"/>
      <c r="U459" s="513"/>
      <c r="V459" s="513"/>
    </row>
    <row r="460" spans="1:22">
      <c r="A460" s="513"/>
      <c r="B460" s="513"/>
      <c r="C460" s="513"/>
      <c r="D460" s="513"/>
      <c r="E460" s="513"/>
      <c r="F460" s="513"/>
      <c r="G460" s="513"/>
      <c r="H460" s="513"/>
      <c r="I460" s="513"/>
      <c r="J460" s="513"/>
      <c r="K460" s="513"/>
      <c r="L460" s="513"/>
      <c r="M460" s="513"/>
      <c r="N460" s="513"/>
      <c r="O460" s="513"/>
      <c r="P460" s="513"/>
      <c r="Q460" s="513"/>
      <c r="R460" s="513"/>
      <c r="S460" s="513"/>
      <c r="T460" s="513"/>
      <c r="U460" s="513"/>
      <c r="V460" s="513"/>
    </row>
    <row r="461" spans="1:22">
      <c r="A461" s="513"/>
      <c r="B461" s="513"/>
      <c r="C461" s="513"/>
      <c r="D461" s="513"/>
      <c r="E461" s="513"/>
      <c r="F461" s="513"/>
      <c r="G461" s="513"/>
      <c r="H461" s="513"/>
      <c r="I461" s="513"/>
      <c r="J461" s="513"/>
      <c r="K461" s="513"/>
      <c r="L461" s="513"/>
      <c r="M461" s="513"/>
      <c r="N461" s="513"/>
      <c r="O461" s="513"/>
      <c r="P461" s="513"/>
      <c r="Q461" s="513"/>
      <c r="R461" s="513"/>
      <c r="S461" s="513"/>
      <c r="T461" s="513"/>
      <c r="U461" s="513"/>
      <c r="V461" s="513"/>
    </row>
    <row r="462" spans="1:22">
      <c r="A462" s="513"/>
      <c r="B462" s="513"/>
      <c r="C462" s="513"/>
      <c r="D462" s="513"/>
      <c r="E462" s="513"/>
      <c r="F462" s="513"/>
      <c r="G462" s="513"/>
      <c r="H462" s="513"/>
      <c r="I462" s="513"/>
      <c r="J462" s="513"/>
      <c r="K462" s="513"/>
      <c r="L462" s="513"/>
      <c r="M462" s="513"/>
      <c r="N462" s="513"/>
      <c r="O462" s="513"/>
      <c r="P462" s="513"/>
      <c r="Q462" s="513"/>
      <c r="R462" s="513"/>
      <c r="S462" s="513"/>
      <c r="T462" s="513"/>
      <c r="U462" s="513"/>
      <c r="V462" s="513"/>
    </row>
    <row r="463" spans="1:22">
      <c r="A463" s="513"/>
      <c r="B463" s="513"/>
      <c r="C463" s="513"/>
      <c r="D463" s="513"/>
      <c r="E463" s="513"/>
      <c r="F463" s="513"/>
      <c r="G463" s="513"/>
      <c r="H463" s="513"/>
      <c r="I463" s="513"/>
      <c r="J463" s="513"/>
      <c r="K463" s="513"/>
      <c r="L463" s="513"/>
      <c r="M463" s="513"/>
      <c r="N463" s="513"/>
      <c r="O463" s="513"/>
      <c r="P463" s="513"/>
      <c r="Q463" s="513"/>
      <c r="R463" s="513"/>
      <c r="S463" s="513"/>
      <c r="T463" s="513"/>
      <c r="U463" s="513"/>
      <c r="V463" s="513"/>
    </row>
    <row r="464" spans="1:22">
      <c r="A464" s="513"/>
      <c r="B464" s="513"/>
      <c r="C464" s="513"/>
      <c r="D464" s="513"/>
      <c r="E464" s="513"/>
      <c r="F464" s="513"/>
      <c r="G464" s="513"/>
      <c r="H464" s="513"/>
      <c r="I464" s="513"/>
      <c r="J464" s="513"/>
      <c r="K464" s="513"/>
      <c r="L464" s="513"/>
      <c r="M464" s="513"/>
      <c r="N464" s="513"/>
      <c r="O464" s="513"/>
      <c r="P464" s="513"/>
      <c r="Q464" s="513"/>
      <c r="R464" s="513"/>
      <c r="S464" s="513"/>
      <c r="T464" s="513"/>
      <c r="U464" s="513"/>
      <c r="V464" s="513"/>
    </row>
    <row r="465" spans="1:22">
      <c r="A465" s="513"/>
      <c r="B465" s="513"/>
      <c r="C465" s="513"/>
      <c r="D465" s="513"/>
      <c r="E465" s="513"/>
      <c r="F465" s="513"/>
      <c r="G465" s="513"/>
      <c r="H465" s="513"/>
      <c r="I465" s="513"/>
      <c r="J465" s="513"/>
      <c r="K465" s="513"/>
      <c r="L465" s="513"/>
      <c r="M465" s="513"/>
      <c r="N465" s="513"/>
      <c r="O465" s="513"/>
      <c r="P465" s="513"/>
      <c r="Q465" s="513"/>
      <c r="R465" s="513"/>
      <c r="S465" s="513"/>
      <c r="T465" s="513"/>
      <c r="U465" s="513"/>
      <c r="V465" s="513"/>
    </row>
    <row r="466" spans="1:22">
      <c r="A466" s="513"/>
      <c r="B466" s="513"/>
      <c r="C466" s="513"/>
      <c r="D466" s="513"/>
      <c r="E466" s="513"/>
      <c r="F466" s="513"/>
      <c r="G466" s="513"/>
      <c r="H466" s="513"/>
      <c r="I466" s="513"/>
      <c r="J466" s="513"/>
      <c r="K466" s="513"/>
      <c r="L466" s="513"/>
      <c r="M466" s="513"/>
      <c r="N466" s="513"/>
      <c r="O466" s="513"/>
      <c r="P466" s="513"/>
      <c r="Q466" s="513"/>
      <c r="R466" s="513"/>
      <c r="S466" s="513"/>
      <c r="T466" s="513"/>
      <c r="U466" s="513"/>
      <c r="V466" s="513"/>
    </row>
    <row r="467" spans="1:22">
      <c r="A467" s="513"/>
      <c r="B467" s="513"/>
      <c r="C467" s="513"/>
      <c r="D467" s="513"/>
      <c r="E467" s="513"/>
      <c r="F467" s="513"/>
      <c r="G467" s="513"/>
      <c r="H467" s="513"/>
      <c r="I467" s="513"/>
      <c r="J467" s="513"/>
      <c r="K467" s="513"/>
      <c r="L467" s="513"/>
      <c r="M467" s="513"/>
      <c r="N467" s="513"/>
      <c r="O467" s="513"/>
      <c r="P467" s="513"/>
      <c r="Q467" s="513"/>
      <c r="R467" s="513"/>
      <c r="S467" s="513"/>
      <c r="T467" s="513"/>
      <c r="U467" s="513"/>
      <c r="V467" s="513"/>
    </row>
    <row r="468" spans="1:22">
      <c r="A468" s="513"/>
      <c r="B468" s="513"/>
      <c r="C468" s="513"/>
      <c r="D468" s="513"/>
      <c r="E468" s="513"/>
      <c r="F468" s="513"/>
      <c r="G468" s="513"/>
      <c r="H468" s="513"/>
      <c r="I468" s="513"/>
      <c r="J468" s="513"/>
      <c r="K468" s="513"/>
      <c r="L468" s="513"/>
      <c r="M468" s="513"/>
      <c r="N468" s="513"/>
      <c r="O468" s="513"/>
      <c r="P468" s="513"/>
      <c r="Q468" s="513"/>
      <c r="R468" s="513"/>
      <c r="S468" s="513"/>
      <c r="T468" s="513"/>
      <c r="U468" s="513"/>
      <c r="V468" s="513"/>
    </row>
    <row r="469" spans="1:22">
      <c r="A469" s="513"/>
      <c r="B469" s="513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  <c r="R469" s="513"/>
      <c r="S469" s="513"/>
      <c r="T469" s="513"/>
      <c r="U469" s="513"/>
      <c r="V469" s="513"/>
    </row>
    <row r="470" spans="1:22">
      <c r="A470" s="513"/>
      <c r="B470" s="513"/>
      <c r="C470" s="513"/>
      <c r="D470" s="513"/>
      <c r="E470" s="513"/>
      <c r="F470" s="513"/>
      <c r="G470" s="513"/>
      <c r="H470" s="513"/>
      <c r="I470" s="513"/>
      <c r="J470" s="513"/>
      <c r="K470" s="513"/>
      <c r="L470" s="513"/>
      <c r="M470" s="513"/>
      <c r="N470" s="513"/>
      <c r="O470" s="513"/>
      <c r="P470" s="513"/>
      <c r="Q470" s="513"/>
      <c r="R470" s="513"/>
      <c r="S470" s="513"/>
      <c r="T470" s="513"/>
      <c r="U470" s="513"/>
      <c r="V470" s="513"/>
    </row>
    <row r="471" spans="1:22">
      <c r="A471" s="513"/>
      <c r="B471" s="513"/>
      <c r="C471" s="513"/>
      <c r="D471" s="513"/>
      <c r="E471" s="513"/>
      <c r="F471" s="513"/>
      <c r="G471" s="513"/>
      <c r="H471" s="513"/>
      <c r="I471" s="513"/>
      <c r="J471" s="513"/>
      <c r="K471" s="513"/>
      <c r="L471" s="513"/>
      <c r="M471" s="513"/>
      <c r="N471" s="513"/>
      <c r="O471" s="513"/>
      <c r="P471" s="513"/>
      <c r="Q471" s="513"/>
      <c r="R471" s="513"/>
      <c r="S471" s="513"/>
      <c r="T471" s="513"/>
      <c r="U471" s="513"/>
      <c r="V471" s="513"/>
    </row>
    <row r="472" spans="1:22">
      <c r="A472" s="513"/>
      <c r="B472" s="513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  <c r="R472" s="513"/>
      <c r="S472" s="513"/>
      <c r="T472" s="513"/>
      <c r="U472" s="513"/>
      <c r="V472" s="513"/>
    </row>
    <row r="473" spans="1:22">
      <c r="A473" s="513"/>
      <c r="B473" s="513"/>
      <c r="C473" s="513"/>
      <c r="D473" s="513"/>
      <c r="E473" s="513"/>
      <c r="F473" s="513"/>
      <c r="G473" s="513"/>
      <c r="H473" s="513"/>
      <c r="I473" s="513"/>
      <c r="J473" s="513"/>
      <c r="K473" s="513"/>
      <c r="L473" s="513"/>
      <c r="M473" s="513"/>
      <c r="N473" s="513"/>
      <c r="O473" s="513"/>
      <c r="P473" s="513"/>
      <c r="Q473" s="513"/>
      <c r="R473" s="513"/>
      <c r="S473" s="513"/>
      <c r="T473" s="513"/>
      <c r="U473" s="513"/>
      <c r="V473" s="513"/>
    </row>
    <row r="474" spans="1:22">
      <c r="A474" s="513"/>
      <c r="B474" s="513"/>
      <c r="C474" s="513"/>
      <c r="D474" s="513"/>
      <c r="E474" s="513"/>
      <c r="F474" s="513"/>
      <c r="G474" s="513"/>
      <c r="H474" s="513"/>
      <c r="I474" s="513"/>
      <c r="J474" s="513"/>
      <c r="K474" s="513"/>
      <c r="L474" s="513"/>
      <c r="M474" s="513"/>
      <c r="N474" s="513"/>
      <c r="O474" s="513"/>
      <c r="P474" s="513"/>
      <c r="Q474" s="513"/>
      <c r="R474" s="513"/>
      <c r="S474" s="513"/>
      <c r="T474" s="513"/>
      <c r="U474" s="513"/>
      <c r="V474" s="513"/>
    </row>
    <row r="475" spans="1:22">
      <c r="A475" s="513"/>
      <c r="B475" s="513"/>
      <c r="C475" s="513"/>
      <c r="D475" s="513"/>
      <c r="E475" s="513"/>
      <c r="F475" s="513"/>
      <c r="G475" s="513"/>
      <c r="H475" s="513"/>
      <c r="I475" s="513"/>
      <c r="J475" s="513"/>
      <c r="K475" s="513"/>
      <c r="L475" s="513"/>
      <c r="M475" s="513"/>
      <c r="N475" s="513"/>
      <c r="O475" s="513"/>
      <c r="P475" s="513"/>
      <c r="Q475" s="513"/>
      <c r="R475" s="513"/>
      <c r="S475" s="513"/>
      <c r="T475" s="513"/>
      <c r="U475" s="513"/>
      <c r="V475" s="513"/>
    </row>
    <row r="476" spans="1:22">
      <c r="A476" s="513"/>
      <c r="B476" s="513"/>
      <c r="C476" s="513"/>
      <c r="D476" s="513"/>
      <c r="E476" s="513"/>
      <c r="F476" s="513"/>
      <c r="G476" s="513"/>
      <c r="H476" s="513"/>
      <c r="I476" s="513"/>
      <c r="J476" s="513"/>
      <c r="K476" s="513"/>
      <c r="L476" s="513"/>
      <c r="M476" s="513"/>
      <c r="N476" s="513"/>
      <c r="O476" s="513"/>
      <c r="P476" s="513"/>
      <c r="Q476" s="513"/>
      <c r="R476" s="513"/>
      <c r="S476" s="513"/>
      <c r="T476" s="513"/>
      <c r="U476" s="513"/>
      <c r="V476" s="513"/>
    </row>
    <row r="477" spans="1:22">
      <c r="A477" s="513"/>
      <c r="B477" s="513"/>
      <c r="C477" s="513"/>
      <c r="D477" s="513"/>
      <c r="E477" s="513"/>
      <c r="F477" s="513"/>
      <c r="G477" s="513"/>
      <c r="H477" s="513"/>
      <c r="I477" s="513"/>
      <c r="J477" s="513"/>
      <c r="K477" s="513"/>
      <c r="L477" s="513"/>
      <c r="M477" s="513"/>
      <c r="N477" s="513"/>
      <c r="O477" s="513"/>
      <c r="P477" s="513"/>
      <c r="Q477" s="513"/>
      <c r="R477" s="513"/>
      <c r="S477" s="513"/>
      <c r="T477" s="513"/>
      <c r="U477" s="513"/>
      <c r="V477" s="513"/>
    </row>
    <row r="478" spans="1:22">
      <c r="A478" s="513"/>
      <c r="B478" s="513"/>
      <c r="C478" s="513"/>
      <c r="D478" s="513"/>
      <c r="E478" s="513"/>
      <c r="F478" s="513"/>
      <c r="G478" s="513"/>
      <c r="H478" s="513"/>
      <c r="I478" s="513"/>
      <c r="J478" s="513"/>
      <c r="K478" s="513"/>
      <c r="L478" s="513"/>
      <c r="M478" s="513"/>
      <c r="N478" s="513"/>
      <c r="O478" s="513"/>
      <c r="P478" s="513"/>
      <c r="Q478" s="513"/>
      <c r="R478" s="513"/>
      <c r="S478" s="513"/>
      <c r="T478" s="513"/>
      <c r="U478" s="513"/>
      <c r="V478" s="513"/>
    </row>
    <row r="479" spans="1:22">
      <c r="A479" s="513"/>
      <c r="B479" s="513"/>
      <c r="C479" s="513"/>
      <c r="D479" s="513"/>
      <c r="E479" s="513"/>
      <c r="F479" s="513"/>
      <c r="G479" s="513"/>
      <c r="H479" s="513"/>
      <c r="I479" s="513"/>
      <c r="J479" s="513"/>
      <c r="K479" s="513"/>
      <c r="L479" s="513"/>
      <c r="M479" s="513"/>
      <c r="N479" s="513"/>
      <c r="O479" s="513"/>
      <c r="P479" s="513"/>
      <c r="Q479" s="513"/>
      <c r="R479" s="513"/>
      <c r="S479" s="513"/>
      <c r="T479" s="513"/>
      <c r="U479" s="513"/>
      <c r="V479" s="513"/>
    </row>
    <row r="480" spans="1:22">
      <c r="A480" s="513"/>
      <c r="B480" s="513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  <c r="R480" s="513"/>
      <c r="S480" s="513"/>
      <c r="T480" s="513"/>
      <c r="U480" s="513"/>
      <c r="V480" s="513"/>
    </row>
    <row r="481" spans="1:22">
      <c r="A481" s="513"/>
      <c r="B481" s="513"/>
      <c r="C481" s="513"/>
      <c r="D481" s="513"/>
      <c r="E481" s="513"/>
      <c r="F481" s="513"/>
      <c r="G481" s="513"/>
      <c r="H481" s="513"/>
      <c r="I481" s="513"/>
      <c r="J481" s="513"/>
      <c r="K481" s="513"/>
      <c r="L481" s="513"/>
      <c r="M481" s="513"/>
      <c r="N481" s="513"/>
      <c r="O481" s="513"/>
      <c r="P481" s="513"/>
      <c r="Q481" s="513"/>
      <c r="R481" s="513"/>
      <c r="S481" s="513"/>
      <c r="T481" s="513"/>
      <c r="U481" s="513"/>
      <c r="V481" s="513"/>
    </row>
    <row r="482" spans="1:22">
      <c r="A482" s="513"/>
      <c r="B482" s="513"/>
      <c r="C482" s="513"/>
      <c r="D482" s="513"/>
      <c r="E482" s="513"/>
      <c r="F482" s="513"/>
      <c r="G482" s="513"/>
      <c r="H482" s="513"/>
      <c r="I482" s="513"/>
      <c r="J482" s="513"/>
      <c r="K482" s="513"/>
      <c r="L482" s="513"/>
      <c r="M482" s="513"/>
      <c r="N482" s="513"/>
      <c r="O482" s="513"/>
      <c r="P482" s="513"/>
      <c r="Q482" s="513"/>
      <c r="R482" s="513"/>
      <c r="S482" s="513"/>
      <c r="T482" s="513"/>
      <c r="U482" s="513"/>
      <c r="V482" s="513"/>
    </row>
    <row r="483" spans="1:22">
      <c r="A483" s="513"/>
      <c r="B483" s="513"/>
      <c r="C483" s="513"/>
      <c r="D483" s="513"/>
      <c r="E483" s="513"/>
      <c r="F483" s="513"/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  <c r="R483" s="513"/>
      <c r="S483" s="513"/>
      <c r="T483" s="513"/>
      <c r="U483" s="513"/>
      <c r="V483" s="513"/>
    </row>
    <row r="484" spans="1:22">
      <c r="A484" s="513"/>
      <c r="B484" s="513"/>
      <c r="C484" s="513"/>
      <c r="D484" s="513"/>
      <c r="E484" s="513"/>
      <c r="F484" s="513"/>
      <c r="G484" s="513"/>
      <c r="H484" s="513"/>
      <c r="I484" s="513"/>
      <c r="J484" s="513"/>
      <c r="K484" s="513"/>
      <c r="L484" s="513"/>
      <c r="M484" s="513"/>
      <c r="N484" s="513"/>
      <c r="O484" s="513"/>
      <c r="P484" s="513"/>
      <c r="Q484" s="513"/>
      <c r="R484" s="513"/>
      <c r="S484" s="513"/>
      <c r="T484" s="513"/>
      <c r="U484" s="513"/>
      <c r="V484" s="513"/>
    </row>
    <row r="485" spans="1:22">
      <c r="A485" s="513"/>
      <c r="B485" s="513"/>
      <c r="C485" s="513"/>
      <c r="D485" s="513"/>
      <c r="E485" s="513"/>
      <c r="F485" s="513"/>
      <c r="G485" s="513"/>
      <c r="H485" s="513"/>
      <c r="I485" s="513"/>
      <c r="J485" s="513"/>
      <c r="K485" s="513"/>
      <c r="L485" s="513"/>
      <c r="M485" s="513"/>
      <c r="N485" s="513"/>
      <c r="O485" s="513"/>
      <c r="P485" s="513"/>
      <c r="Q485" s="513"/>
      <c r="R485" s="513"/>
      <c r="S485" s="513"/>
      <c r="T485" s="513"/>
      <c r="U485" s="513"/>
      <c r="V485" s="513"/>
    </row>
    <row r="486" spans="1:22">
      <c r="A486" s="513"/>
      <c r="B486" s="513"/>
      <c r="C486" s="513"/>
      <c r="D486" s="513"/>
      <c r="E486" s="513"/>
      <c r="F486" s="513"/>
      <c r="G486" s="513"/>
      <c r="H486" s="513"/>
      <c r="I486" s="513"/>
      <c r="J486" s="513"/>
      <c r="K486" s="513"/>
      <c r="L486" s="513"/>
      <c r="M486" s="513"/>
      <c r="N486" s="513"/>
      <c r="O486" s="513"/>
      <c r="P486" s="513"/>
      <c r="Q486" s="513"/>
      <c r="R486" s="513"/>
      <c r="S486" s="513"/>
      <c r="T486" s="513"/>
      <c r="U486" s="513"/>
      <c r="V486" s="513"/>
    </row>
    <row r="487" spans="1:22">
      <c r="A487" s="513"/>
      <c r="B487" s="513"/>
      <c r="C487" s="513"/>
      <c r="D487" s="513"/>
      <c r="E487" s="513"/>
      <c r="F487" s="513"/>
      <c r="G487" s="513"/>
      <c r="H487" s="513"/>
      <c r="I487" s="513"/>
      <c r="J487" s="513"/>
      <c r="K487" s="513"/>
      <c r="L487" s="513"/>
      <c r="M487" s="513"/>
      <c r="N487" s="513"/>
      <c r="O487" s="513"/>
      <c r="P487" s="513"/>
      <c r="Q487" s="513"/>
      <c r="R487" s="513"/>
      <c r="S487" s="513"/>
      <c r="T487" s="513"/>
      <c r="U487" s="513"/>
      <c r="V487" s="513"/>
    </row>
    <row r="488" spans="1:22">
      <c r="A488" s="513"/>
      <c r="B488" s="513"/>
      <c r="C488" s="513"/>
      <c r="D488" s="513"/>
      <c r="E488" s="513"/>
      <c r="F488" s="513"/>
      <c r="G488" s="513"/>
      <c r="H488" s="513"/>
      <c r="I488" s="513"/>
      <c r="J488" s="513"/>
      <c r="K488" s="513"/>
      <c r="L488" s="513"/>
      <c r="M488" s="513"/>
      <c r="N488" s="513"/>
      <c r="O488" s="513"/>
      <c r="P488" s="513"/>
      <c r="Q488" s="513"/>
      <c r="R488" s="513"/>
      <c r="S488" s="513"/>
      <c r="T488" s="513"/>
      <c r="U488" s="513"/>
      <c r="V488" s="513"/>
    </row>
    <row r="489" spans="1:22">
      <c r="A489" s="513"/>
      <c r="B489" s="513"/>
      <c r="C489" s="513"/>
      <c r="D489" s="513"/>
      <c r="E489" s="513"/>
      <c r="F489" s="513"/>
      <c r="G489" s="513"/>
      <c r="H489" s="513"/>
      <c r="I489" s="513"/>
      <c r="J489" s="513"/>
      <c r="K489" s="513"/>
      <c r="L489" s="513"/>
      <c r="M489" s="513"/>
      <c r="N489" s="513"/>
      <c r="O489" s="513"/>
      <c r="P489" s="513"/>
      <c r="Q489" s="513"/>
      <c r="R489" s="513"/>
      <c r="S489" s="513"/>
      <c r="T489" s="513"/>
      <c r="U489" s="513"/>
      <c r="V489" s="513"/>
    </row>
    <row r="490" spans="1:22">
      <c r="A490" s="513"/>
      <c r="B490" s="513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  <c r="R490" s="513"/>
      <c r="S490" s="513"/>
      <c r="T490" s="513"/>
      <c r="U490" s="513"/>
      <c r="V490" s="513"/>
    </row>
    <row r="491" spans="1:22">
      <c r="A491" s="513"/>
      <c r="B491" s="513"/>
      <c r="C491" s="513"/>
      <c r="D491" s="513"/>
      <c r="E491" s="513"/>
      <c r="F491" s="513"/>
      <c r="G491" s="513"/>
      <c r="H491" s="513"/>
      <c r="I491" s="513"/>
      <c r="J491" s="513"/>
      <c r="K491" s="513"/>
      <c r="L491" s="513"/>
      <c r="M491" s="513"/>
      <c r="N491" s="513"/>
      <c r="O491" s="513"/>
      <c r="P491" s="513"/>
      <c r="Q491" s="513"/>
      <c r="R491" s="513"/>
      <c r="S491" s="513"/>
      <c r="T491" s="513"/>
      <c r="U491" s="513"/>
      <c r="V491" s="513"/>
    </row>
    <row r="492" spans="1:22">
      <c r="A492" s="513"/>
      <c r="B492" s="513"/>
      <c r="C492" s="513"/>
      <c r="D492" s="513"/>
      <c r="E492" s="513"/>
      <c r="F492" s="513"/>
      <c r="G492" s="513"/>
      <c r="H492" s="513"/>
      <c r="I492" s="513"/>
      <c r="J492" s="513"/>
      <c r="K492" s="513"/>
      <c r="L492" s="513"/>
      <c r="M492" s="513"/>
      <c r="N492" s="513"/>
      <c r="O492" s="513"/>
      <c r="P492" s="513"/>
      <c r="Q492" s="513"/>
      <c r="R492" s="513"/>
      <c r="S492" s="513"/>
      <c r="T492" s="513"/>
      <c r="U492" s="513"/>
      <c r="V492" s="513"/>
    </row>
    <row r="493" spans="1:22">
      <c r="A493" s="513"/>
      <c r="B493" s="513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  <c r="R493" s="513"/>
      <c r="S493" s="513"/>
      <c r="T493" s="513"/>
      <c r="U493" s="513"/>
      <c r="V493" s="513"/>
    </row>
    <row r="494" spans="1:22">
      <c r="A494" s="513"/>
      <c r="B494" s="513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  <c r="R494" s="513"/>
      <c r="S494" s="513"/>
      <c r="T494" s="513"/>
      <c r="U494" s="513"/>
      <c r="V494" s="513"/>
    </row>
    <row r="495" spans="1:22">
      <c r="A495" s="513"/>
      <c r="B495" s="513"/>
      <c r="C495" s="513"/>
      <c r="D495" s="513"/>
      <c r="E495" s="513"/>
      <c r="F495" s="513"/>
      <c r="G495" s="513"/>
      <c r="H495" s="513"/>
      <c r="I495" s="513"/>
      <c r="J495" s="513"/>
      <c r="K495" s="513"/>
      <c r="L495" s="513"/>
      <c r="M495" s="513"/>
      <c r="N495" s="513"/>
      <c r="O495" s="513"/>
      <c r="P495" s="513"/>
      <c r="Q495" s="513"/>
      <c r="R495" s="513"/>
      <c r="S495" s="513"/>
      <c r="T495" s="513"/>
      <c r="U495" s="513"/>
      <c r="V495" s="513"/>
    </row>
    <row r="496" spans="1:22">
      <c r="A496" s="513"/>
      <c r="B496" s="513"/>
      <c r="C496" s="513"/>
      <c r="D496" s="513"/>
      <c r="E496" s="513"/>
      <c r="F496" s="513"/>
      <c r="G496" s="513"/>
      <c r="H496" s="513"/>
      <c r="I496" s="513"/>
      <c r="J496" s="513"/>
      <c r="K496" s="513"/>
      <c r="L496" s="513"/>
      <c r="M496" s="513"/>
      <c r="N496" s="513"/>
      <c r="O496" s="513"/>
      <c r="P496" s="513"/>
      <c r="Q496" s="513"/>
      <c r="R496" s="513"/>
      <c r="S496" s="513"/>
      <c r="T496" s="513"/>
      <c r="U496" s="513"/>
      <c r="V496" s="513"/>
    </row>
    <row r="497" spans="1:22">
      <c r="A497" s="513"/>
      <c r="B497" s="513"/>
      <c r="C497" s="513"/>
      <c r="D497" s="513"/>
      <c r="E497" s="513"/>
      <c r="F497" s="513"/>
      <c r="G497" s="513"/>
      <c r="H497" s="513"/>
      <c r="I497" s="513"/>
      <c r="J497" s="513"/>
      <c r="K497" s="513"/>
      <c r="L497" s="513"/>
      <c r="M497" s="513"/>
      <c r="N497" s="513"/>
      <c r="O497" s="513"/>
      <c r="P497" s="513"/>
      <c r="Q497" s="513"/>
      <c r="R497" s="513"/>
      <c r="S497" s="513"/>
      <c r="T497" s="513"/>
      <c r="U497" s="513"/>
      <c r="V497" s="513"/>
    </row>
    <row r="498" spans="1:22">
      <c r="A498" s="513"/>
      <c r="B498" s="513"/>
      <c r="C498" s="513"/>
      <c r="D498" s="513"/>
      <c r="E498" s="513"/>
      <c r="F498" s="513"/>
      <c r="G498" s="513"/>
      <c r="H498" s="513"/>
      <c r="I498" s="513"/>
      <c r="J498" s="513"/>
      <c r="K498" s="513"/>
      <c r="L498" s="513"/>
      <c r="M498" s="513"/>
      <c r="N498" s="513"/>
      <c r="O498" s="513"/>
      <c r="P498" s="513"/>
      <c r="Q498" s="513"/>
      <c r="R498" s="513"/>
      <c r="S498" s="513"/>
      <c r="T498" s="513"/>
      <c r="U498" s="513"/>
      <c r="V498" s="513"/>
    </row>
    <row r="499" spans="1:22">
      <c r="A499" s="513"/>
      <c r="B499" s="513"/>
      <c r="C499" s="513"/>
      <c r="D499" s="513"/>
      <c r="E499" s="513"/>
      <c r="F499" s="513"/>
      <c r="G499" s="513"/>
      <c r="H499" s="513"/>
      <c r="I499" s="513"/>
      <c r="J499" s="513"/>
      <c r="K499" s="513"/>
      <c r="L499" s="513"/>
      <c r="M499" s="513"/>
      <c r="N499" s="513"/>
      <c r="O499" s="513"/>
      <c r="P499" s="513"/>
      <c r="Q499" s="513"/>
      <c r="R499" s="513"/>
      <c r="S499" s="513"/>
      <c r="T499" s="513"/>
      <c r="U499" s="513"/>
      <c r="V499" s="513"/>
    </row>
    <row r="500" spans="1:22">
      <c r="A500" s="513"/>
      <c r="B500" s="513"/>
      <c r="C500" s="51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3"/>
      <c r="P500" s="513"/>
      <c r="Q500" s="513"/>
      <c r="R500" s="513"/>
      <c r="S500" s="513"/>
      <c r="T500" s="513"/>
      <c r="U500" s="513"/>
      <c r="V500" s="513"/>
    </row>
    <row r="501" spans="1:22">
      <c r="A501" s="513"/>
      <c r="B501" s="513"/>
      <c r="C501" s="51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3"/>
      <c r="P501" s="513"/>
      <c r="Q501" s="513"/>
      <c r="R501" s="513"/>
      <c r="S501" s="513"/>
      <c r="T501" s="513"/>
      <c r="U501" s="513"/>
      <c r="V501" s="513"/>
    </row>
    <row r="502" spans="1:22">
      <c r="A502" s="513"/>
      <c r="B502" s="513"/>
      <c r="C502" s="51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3"/>
      <c r="P502" s="513"/>
      <c r="Q502" s="513"/>
      <c r="R502" s="513"/>
      <c r="S502" s="513"/>
      <c r="T502" s="513"/>
      <c r="U502" s="513"/>
      <c r="V502" s="513"/>
    </row>
    <row r="503" spans="1:22">
      <c r="A503" s="513"/>
      <c r="B503" s="513"/>
      <c r="C503" s="51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3"/>
      <c r="P503" s="513"/>
      <c r="Q503" s="513"/>
      <c r="R503" s="513"/>
      <c r="S503" s="513"/>
      <c r="T503" s="513"/>
      <c r="U503" s="513"/>
      <c r="V503" s="513"/>
    </row>
    <row r="504" spans="1:22">
      <c r="A504" s="513"/>
      <c r="B504" s="513"/>
      <c r="C504" s="51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3"/>
      <c r="P504" s="513"/>
      <c r="Q504" s="513"/>
      <c r="R504" s="513"/>
      <c r="S504" s="513"/>
      <c r="T504" s="513"/>
      <c r="U504" s="513"/>
      <c r="V504" s="513"/>
    </row>
    <row r="505" spans="1:22">
      <c r="A505" s="513"/>
      <c r="B505" s="513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  <c r="R505" s="513"/>
      <c r="S505" s="513"/>
      <c r="T505" s="513"/>
      <c r="U505" s="513"/>
      <c r="V505" s="513"/>
    </row>
    <row r="506" spans="1:22">
      <c r="A506" s="513"/>
      <c r="B506" s="513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3"/>
      <c r="P506" s="513"/>
      <c r="Q506" s="513"/>
      <c r="R506" s="513"/>
      <c r="S506" s="513"/>
      <c r="T506" s="513"/>
      <c r="U506" s="513"/>
      <c r="V506" s="513"/>
    </row>
    <row r="507" spans="1:22">
      <c r="A507" s="513"/>
      <c r="B507" s="513"/>
      <c r="C507" s="51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3"/>
      <c r="P507" s="513"/>
      <c r="Q507" s="513"/>
      <c r="R507" s="513"/>
      <c r="S507" s="513"/>
      <c r="T507" s="513"/>
      <c r="U507" s="513"/>
      <c r="V507" s="513"/>
    </row>
    <row r="508" spans="1:22">
      <c r="A508" s="513"/>
      <c r="B508" s="513"/>
      <c r="C508" s="51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  <c r="R508" s="513"/>
      <c r="S508" s="513"/>
      <c r="T508" s="513"/>
      <c r="U508" s="513"/>
      <c r="V508" s="513"/>
    </row>
    <row r="509" spans="1:22">
      <c r="A509" s="513"/>
      <c r="B509" s="513"/>
      <c r="C509" s="51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3"/>
      <c r="P509" s="513"/>
      <c r="Q509" s="513"/>
      <c r="R509" s="513"/>
      <c r="S509" s="513"/>
      <c r="T509" s="513"/>
      <c r="U509" s="513"/>
      <c r="V509" s="513"/>
    </row>
    <row r="510" spans="1:22">
      <c r="A510" s="513"/>
      <c r="B510" s="513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  <c r="R510" s="513"/>
      <c r="S510" s="513"/>
      <c r="T510" s="513"/>
      <c r="U510" s="513"/>
      <c r="V510" s="513"/>
    </row>
    <row r="511" spans="1:22">
      <c r="A511" s="513"/>
      <c r="B511" s="513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  <c r="R511" s="513"/>
      <c r="S511" s="513"/>
      <c r="T511" s="513"/>
      <c r="U511" s="513"/>
      <c r="V511" s="513"/>
    </row>
    <row r="512" spans="1:22">
      <c r="A512" s="513"/>
      <c r="B512" s="513"/>
      <c r="C512" s="51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3"/>
      <c r="P512" s="513"/>
      <c r="Q512" s="513"/>
      <c r="R512" s="513"/>
      <c r="S512" s="513"/>
      <c r="T512" s="513"/>
      <c r="U512" s="513"/>
      <c r="V512" s="513"/>
    </row>
    <row r="513" spans="1:22">
      <c r="A513" s="513"/>
      <c r="B513" s="513"/>
      <c r="C513" s="51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3"/>
      <c r="P513" s="513"/>
      <c r="Q513" s="513"/>
      <c r="R513" s="513"/>
      <c r="S513" s="513"/>
      <c r="T513" s="513"/>
      <c r="U513" s="513"/>
      <c r="V513" s="513"/>
    </row>
    <row r="514" spans="1:22">
      <c r="A514" s="513"/>
      <c r="B514" s="513"/>
      <c r="C514" s="51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3"/>
      <c r="P514" s="513"/>
      <c r="Q514" s="513"/>
      <c r="R514" s="513"/>
      <c r="S514" s="513"/>
      <c r="T514" s="513"/>
      <c r="U514" s="513"/>
      <c r="V514" s="513"/>
    </row>
    <row r="515" spans="1:22">
      <c r="A515" s="513"/>
      <c r="B515" s="513"/>
      <c r="C515" s="513"/>
      <c r="D515" s="513"/>
      <c r="E515" s="513"/>
      <c r="F515" s="513"/>
      <c r="G515" s="513"/>
      <c r="H515" s="513"/>
      <c r="I515" s="513"/>
      <c r="J515" s="513"/>
      <c r="K515" s="513"/>
      <c r="L515" s="513"/>
      <c r="M515" s="513"/>
      <c r="N515" s="513"/>
      <c r="O515" s="513"/>
      <c r="P515" s="513"/>
      <c r="Q515" s="513"/>
      <c r="R515" s="513"/>
      <c r="S515" s="513"/>
      <c r="T515" s="513"/>
      <c r="U515" s="513"/>
      <c r="V515" s="513"/>
    </row>
    <row r="516" spans="1:22">
      <c r="A516" s="513"/>
      <c r="B516" s="513"/>
      <c r="C516" s="513"/>
      <c r="D516" s="513"/>
      <c r="E516" s="513"/>
      <c r="F516" s="513"/>
      <c r="G516" s="513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  <c r="R516" s="513"/>
      <c r="S516" s="513"/>
      <c r="T516" s="513"/>
      <c r="U516" s="513"/>
      <c r="V516" s="513"/>
    </row>
    <row r="517" spans="1:22">
      <c r="A517" s="513"/>
      <c r="B517" s="513"/>
      <c r="C517" s="513"/>
      <c r="D517" s="513"/>
      <c r="E517" s="513"/>
      <c r="F517" s="513"/>
      <c r="G517" s="513"/>
      <c r="H517" s="513"/>
      <c r="I517" s="513"/>
      <c r="J517" s="513"/>
      <c r="K517" s="513"/>
      <c r="L517" s="513"/>
      <c r="M517" s="513"/>
      <c r="N517" s="513"/>
      <c r="O517" s="513"/>
      <c r="P517" s="513"/>
      <c r="Q517" s="513"/>
      <c r="R517" s="513"/>
      <c r="S517" s="513"/>
      <c r="T517" s="513"/>
      <c r="U517" s="513"/>
      <c r="V517" s="513"/>
    </row>
    <row r="518" spans="1:22">
      <c r="A518" s="513"/>
      <c r="B518" s="513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  <c r="R518" s="513"/>
      <c r="S518" s="513"/>
      <c r="T518" s="513"/>
      <c r="U518" s="513"/>
      <c r="V518" s="513"/>
    </row>
    <row r="519" spans="1:22">
      <c r="A519" s="513"/>
      <c r="B519" s="513"/>
      <c r="C519" s="513"/>
      <c r="D519" s="513"/>
      <c r="E519" s="513"/>
      <c r="F519" s="513"/>
      <c r="G519" s="513"/>
      <c r="H519" s="513"/>
      <c r="I519" s="513"/>
      <c r="J519" s="513"/>
      <c r="K519" s="513"/>
      <c r="L519" s="513"/>
      <c r="M519" s="513"/>
      <c r="N519" s="513"/>
      <c r="O519" s="513"/>
      <c r="P519" s="513"/>
      <c r="Q519" s="513"/>
      <c r="R519" s="513"/>
      <c r="S519" s="513"/>
      <c r="T519" s="513"/>
      <c r="U519" s="513"/>
      <c r="V519" s="513"/>
    </row>
    <row r="520" spans="1:22">
      <c r="A520" s="513"/>
      <c r="B520" s="513"/>
      <c r="C520" s="513"/>
      <c r="D520" s="513"/>
      <c r="E520" s="513"/>
      <c r="F520" s="513"/>
      <c r="G520" s="513"/>
      <c r="H520" s="513"/>
      <c r="I520" s="513"/>
      <c r="J520" s="513"/>
      <c r="K520" s="513"/>
      <c r="L520" s="513"/>
      <c r="M520" s="513"/>
      <c r="N520" s="513"/>
      <c r="O520" s="513"/>
      <c r="P520" s="513"/>
      <c r="Q520" s="513"/>
      <c r="R520" s="513"/>
      <c r="S520" s="513"/>
      <c r="T520" s="513"/>
      <c r="U520" s="513"/>
      <c r="V520" s="513"/>
    </row>
    <row r="521" spans="1:22">
      <c r="A521" s="513"/>
      <c r="B521" s="513"/>
      <c r="C521" s="513"/>
      <c r="D521" s="513"/>
      <c r="E521" s="513"/>
      <c r="F521" s="513"/>
      <c r="G521" s="513"/>
      <c r="H521" s="513"/>
      <c r="I521" s="513"/>
      <c r="J521" s="513"/>
      <c r="K521" s="513"/>
      <c r="L521" s="513"/>
      <c r="M521" s="513"/>
      <c r="N521" s="513"/>
      <c r="O521" s="513"/>
      <c r="P521" s="513"/>
      <c r="Q521" s="513"/>
      <c r="R521" s="513"/>
      <c r="S521" s="513"/>
      <c r="T521" s="513"/>
      <c r="U521" s="513"/>
      <c r="V521" s="513"/>
    </row>
    <row r="522" spans="1:22">
      <c r="A522" s="513"/>
      <c r="B522" s="513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  <c r="R522" s="513"/>
      <c r="S522" s="513"/>
      <c r="T522" s="513"/>
      <c r="U522" s="513"/>
      <c r="V522" s="513"/>
    </row>
    <row r="523" spans="1:22">
      <c r="A523" s="513"/>
      <c r="B523" s="513"/>
      <c r="C523" s="513"/>
      <c r="D523" s="513"/>
      <c r="E523" s="513"/>
      <c r="F523" s="513"/>
      <c r="G523" s="513"/>
      <c r="H523" s="513"/>
      <c r="I523" s="513"/>
      <c r="J523" s="513"/>
      <c r="K523" s="513"/>
      <c r="L523" s="513"/>
      <c r="M523" s="513"/>
      <c r="N523" s="513"/>
      <c r="O523" s="513"/>
      <c r="P523" s="513"/>
      <c r="Q523" s="513"/>
      <c r="R523" s="513"/>
      <c r="S523" s="513"/>
      <c r="T523" s="513"/>
      <c r="U523" s="513"/>
      <c r="V523" s="513"/>
    </row>
    <row r="524" spans="1:22">
      <c r="A524" s="513"/>
      <c r="B524" s="513"/>
      <c r="C524" s="513"/>
      <c r="D524" s="513"/>
      <c r="E524" s="513"/>
      <c r="F524" s="513"/>
      <c r="G524" s="513"/>
      <c r="H524" s="513"/>
      <c r="I524" s="513"/>
      <c r="J524" s="513"/>
      <c r="K524" s="513"/>
      <c r="L524" s="513"/>
      <c r="M524" s="513"/>
      <c r="N524" s="513"/>
      <c r="O524" s="513"/>
      <c r="P524" s="513"/>
      <c r="Q524" s="513"/>
      <c r="R524" s="513"/>
      <c r="S524" s="513"/>
      <c r="T524" s="513"/>
      <c r="U524" s="513"/>
      <c r="V524" s="513"/>
    </row>
    <row r="525" spans="1:22">
      <c r="A525" s="513"/>
      <c r="B525" s="513"/>
      <c r="C525" s="513"/>
      <c r="D525" s="513"/>
      <c r="E525" s="513"/>
      <c r="F525" s="513"/>
      <c r="G525" s="513"/>
      <c r="H525" s="513"/>
      <c r="I525" s="513"/>
      <c r="J525" s="513"/>
      <c r="K525" s="513"/>
      <c r="L525" s="513"/>
      <c r="M525" s="513"/>
      <c r="N525" s="513"/>
      <c r="O525" s="513"/>
      <c r="P525" s="513"/>
      <c r="Q525" s="513"/>
      <c r="R525" s="513"/>
      <c r="S525" s="513"/>
      <c r="T525" s="513"/>
      <c r="U525" s="513"/>
      <c r="V525" s="513"/>
    </row>
    <row r="526" spans="1:22">
      <c r="A526" s="513"/>
      <c r="B526" s="513"/>
      <c r="C526" s="513"/>
      <c r="D526" s="513"/>
      <c r="E526" s="513"/>
      <c r="F526" s="513"/>
      <c r="G526" s="513"/>
      <c r="H526" s="513"/>
      <c r="I526" s="513"/>
      <c r="J526" s="513"/>
      <c r="K526" s="513"/>
      <c r="L526" s="513"/>
      <c r="M526" s="513"/>
      <c r="N526" s="513"/>
      <c r="O526" s="513"/>
      <c r="P526" s="513"/>
      <c r="Q526" s="513"/>
      <c r="R526" s="513"/>
      <c r="S526" s="513"/>
      <c r="T526" s="513"/>
      <c r="U526" s="513"/>
      <c r="V526" s="513"/>
    </row>
    <row r="527" spans="1:22">
      <c r="A527" s="513"/>
      <c r="B527" s="513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  <c r="R527" s="513"/>
      <c r="S527" s="513"/>
      <c r="T527" s="513"/>
      <c r="U527" s="513"/>
      <c r="V527" s="513"/>
    </row>
    <row r="528" spans="1:22">
      <c r="A528" s="513"/>
      <c r="B528" s="513"/>
      <c r="C528" s="513"/>
      <c r="D528" s="513"/>
      <c r="E528" s="513"/>
      <c r="F528" s="513"/>
      <c r="G528" s="513"/>
      <c r="H528" s="513"/>
      <c r="I528" s="513"/>
      <c r="J528" s="513"/>
      <c r="K528" s="513"/>
      <c r="L528" s="513"/>
      <c r="M528" s="513"/>
      <c r="N528" s="513"/>
      <c r="O528" s="513"/>
      <c r="P528" s="513"/>
      <c r="Q528" s="513"/>
      <c r="R528" s="513"/>
      <c r="S528" s="513"/>
      <c r="T528" s="513"/>
      <c r="U528" s="513"/>
      <c r="V528" s="513"/>
    </row>
    <row r="529" spans="1:22">
      <c r="A529" s="513"/>
      <c r="B529" s="513"/>
      <c r="C529" s="513"/>
      <c r="D529" s="513"/>
      <c r="E529" s="513"/>
      <c r="F529" s="513"/>
      <c r="G529" s="513"/>
      <c r="H529" s="513"/>
      <c r="I529" s="513"/>
      <c r="J529" s="513"/>
      <c r="K529" s="513"/>
      <c r="L529" s="513"/>
      <c r="M529" s="513"/>
      <c r="N529" s="513"/>
      <c r="O529" s="513"/>
      <c r="P529" s="513"/>
      <c r="Q529" s="513"/>
      <c r="R529" s="513"/>
      <c r="S529" s="513"/>
      <c r="T529" s="513"/>
      <c r="U529" s="513"/>
      <c r="V529" s="513"/>
    </row>
    <row r="530" spans="1:22">
      <c r="A530" s="513"/>
      <c r="B530" s="513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  <c r="R530" s="513"/>
      <c r="S530" s="513"/>
      <c r="T530" s="513"/>
      <c r="U530" s="513"/>
      <c r="V530" s="513"/>
    </row>
    <row r="531" spans="1:22">
      <c r="A531" s="513"/>
      <c r="B531" s="513"/>
      <c r="C531" s="513"/>
      <c r="D531" s="513"/>
      <c r="E531" s="513"/>
      <c r="F531" s="513"/>
      <c r="G531" s="513"/>
      <c r="H531" s="513"/>
      <c r="I531" s="513"/>
      <c r="J531" s="513"/>
      <c r="K531" s="513"/>
      <c r="L531" s="513"/>
      <c r="M531" s="513"/>
      <c r="N531" s="513"/>
      <c r="O531" s="513"/>
      <c r="P531" s="513"/>
      <c r="Q531" s="513"/>
      <c r="R531" s="513"/>
      <c r="S531" s="513"/>
      <c r="T531" s="513"/>
      <c r="U531" s="513"/>
      <c r="V531" s="513"/>
    </row>
    <row r="532" spans="1:22">
      <c r="A532" s="513"/>
      <c r="B532" s="513"/>
      <c r="C532" s="513"/>
      <c r="D532" s="513"/>
      <c r="E532" s="513"/>
      <c r="F532" s="513"/>
      <c r="G532" s="513"/>
      <c r="H532" s="513"/>
      <c r="I532" s="513"/>
      <c r="J532" s="513"/>
      <c r="K532" s="513"/>
      <c r="L532" s="513"/>
      <c r="M532" s="513"/>
      <c r="N532" s="513"/>
      <c r="O532" s="513"/>
      <c r="P532" s="513"/>
      <c r="Q532" s="513"/>
      <c r="R532" s="513"/>
      <c r="S532" s="513"/>
      <c r="T532" s="513"/>
      <c r="U532" s="513"/>
      <c r="V532" s="513"/>
    </row>
    <row r="533" spans="1:22">
      <c r="A533" s="513"/>
      <c r="B533" s="513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  <c r="R533" s="513"/>
      <c r="S533" s="513"/>
      <c r="T533" s="513"/>
      <c r="U533" s="513"/>
      <c r="V533" s="513"/>
    </row>
    <row r="534" spans="1:22">
      <c r="A534" s="513"/>
      <c r="B534" s="513"/>
      <c r="C534" s="513"/>
      <c r="D534" s="513"/>
      <c r="E534" s="513"/>
      <c r="F534" s="513"/>
      <c r="G534" s="513"/>
      <c r="H534" s="513"/>
      <c r="I534" s="513"/>
      <c r="J534" s="513"/>
      <c r="K534" s="513"/>
      <c r="L534" s="513"/>
      <c r="M534" s="513"/>
      <c r="N534" s="513"/>
      <c r="O534" s="513"/>
      <c r="P534" s="513"/>
      <c r="Q534" s="513"/>
      <c r="R534" s="513"/>
      <c r="S534" s="513"/>
      <c r="T534" s="513"/>
      <c r="U534" s="513"/>
      <c r="V534" s="513"/>
    </row>
    <row r="535" spans="1:22">
      <c r="A535" s="513"/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  <c r="R535" s="513"/>
      <c r="S535" s="513"/>
      <c r="T535" s="513"/>
      <c r="U535" s="513"/>
      <c r="V535" s="513"/>
    </row>
    <row r="536" spans="1:22">
      <c r="A536" s="513"/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  <c r="R536" s="513"/>
      <c r="S536" s="513"/>
      <c r="T536" s="513"/>
      <c r="U536" s="513"/>
      <c r="V536" s="513"/>
    </row>
    <row r="537" spans="1:22">
      <c r="A537" s="513"/>
      <c r="B537" s="513"/>
      <c r="C537" s="513"/>
      <c r="D537" s="513"/>
      <c r="E537" s="513"/>
      <c r="F537" s="513"/>
      <c r="G537" s="513"/>
      <c r="H537" s="513"/>
      <c r="I537" s="513"/>
      <c r="J537" s="513"/>
      <c r="K537" s="513"/>
      <c r="L537" s="513"/>
      <c r="M537" s="513"/>
      <c r="N537" s="513"/>
      <c r="O537" s="513"/>
      <c r="P537" s="513"/>
      <c r="Q537" s="513"/>
      <c r="R537" s="513"/>
      <c r="S537" s="513"/>
      <c r="T537" s="513"/>
      <c r="U537" s="513"/>
      <c r="V537" s="513"/>
    </row>
    <row r="538" spans="1:22">
      <c r="A538" s="513"/>
      <c r="B538" s="513"/>
      <c r="C538" s="513"/>
      <c r="D538" s="513"/>
      <c r="E538" s="513"/>
      <c r="F538" s="513"/>
      <c r="G538" s="513"/>
      <c r="H538" s="513"/>
      <c r="I538" s="513"/>
      <c r="J538" s="513"/>
      <c r="K538" s="513"/>
      <c r="L538" s="513"/>
      <c r="M538" s="513"/>
      <c r="N538" s="513"/>
      <c r="O538" s="513"/>
      <c r="P538" s="513"/>
      <c r="Q538" s="513"/>
      <c r="R538" s="513"/>
      <c r="S538" s="513"/>
      <c r="T538" s="513"/>
      <c r="U538" s="513"/>
      <c r="V538" s="513"/>
    </row>
    <row r="539" spans="1:22">
      <c r="A539" s="513"/>
      <c r="B539" s="513"/>
      <c r="C539" s="513"/>
      <c r="D539" s="513"/>
      <c r="E539" s="513"/>
      <c r="F539" s="513"/>
      <c r="G539" s="513"/>
      <c r="H539" s="513"/>
      <c r="I539" s="513"/>
      <c r="J539" s="513"/>
      <c r="K539" s="513"/>
      <c r="L539" s="513"/>
      <c r="M539" s="513"/>
      <c r="N539" s="513"/>
      <c r="O539" s="513"/>
      <c r="P539" s="513"/>
      <c r="Q539" s="513"/>
      <c r="R539" s="513"/>
      <c r="S539" s="513"/>
      <c r="T539" s="513"/>
      <c r="U539" s="513"/>
      <c r="V539" s="513"/>
    </row>
    <row r="540" spans="1:22">
      <c r="A540" s="513"/>
      <c r="B540" s="513"/>
      <c r="C540" s="513"/>
      <c r="D540" s="513"/>
      <c r="E540" s="513"/>
      <c r="F540" s="513"/>
      <c r="G540" s="513"/>
      <c r="H540" s="513"/>
      <c r="I540" s="513"/>
      <c r="J540" s="513"/>
      <c r="K540" s="513"/>
      <c r="L540" s="513"/>
      <c r="M540" s="513"/>
      <c r="N540" s="513"/>
      <c r="O540" s="513"/>
      <c r="P540" s="513"/>
      <c r="Q540" s="513"/>
      <c r="R540" s="513"/>
      <c r="S540" s="513"/>
      <c r="T540" s="513"/>
      <c r="U540" s="513"/>
      <c r="V540" s="513"/>
    </row>
    <row r="541" spans="1:22">
      <c r="A541" s="513"/>
      <c r="B541" s="513"/>
      <c r="C541" s="513"/>
      <c r="D541" s="513"/>
      <c r="E541" s="513"/>
      <c r="F541" s="513"/>
      <c r="G541" s="513"/>
      <c r="H541" s="513"/>
      <c r="I541" s="513"/>
      <c r="J541" s="513"/>
      <c r="K541" s="513"/>
      <c r="L541" s="513"/>
      <c r="M541" s="513"/>
      <c r="N541" s="513"/>
      <c r="O541" s="513"/>
      <c r="P541" s="513"/>
      <c r="Q541" s="513"/>
      <c r="R541" s="513"/>
      <c r="S541" s="513"/>
      <c r="T541" s="513"/>
      <c r="U541" s="513"/>
      <c r="V541" s="513"/>
    </row>
    <row r="542" spans="1:22">
      <c r="A542" s="513"/>
      <c r="B542" s="513"/>
      <c r="C542" s="513"/>
      <c r="D542" s="513"/>
      <c r="E542" s="513"/>
      <c r="F542" s="513"/>
      <c r="G542" s="513"/>
      <c r="H542" s="513"/>
      <c r="I542" s="513"/>
      <c r="J542" s="513"/>
      <c r="K542" s="513"/>
      <c r="L542" s="513"/>
      <c r="M542" s="513"/>
      <c r="N542" s="513"/>
      <c r="O542" s="513"/>
      <c r="P542" s="513"/>
      <c r="Q542" s="513"/>
      <c r="R542" s="513"/>
      <c r="S542" s="513"/>
      <c r="T542" s="513"/>
      <c r="U542" s="513"/>
      <c r="V542" s="513"/>
    </row>
    <row r="543" spans="1:22">
      <c r="A543" s="513"/>
      <c r="B543" s="513"/>
      <c r="C543" s="513"/>
      <c r="D543" s="513"/>
      <c r="E543" s="513"/>
      <c r="F543" s="513"/>
      <c r="G543" s="513"/>
      <c r="H543" s="513"/>
      <c r="I543" s="513"/>
      <c r="J543" s="513"/>
      <c r="K543" s="513"/>
      <c r="L543" s="513"/>
      <c r="M543" s="513"/>
      <c r="N543" s="513"/>
      <c r="O543" s="513"/>
      <c r="P543" s="513"/>
      <c r="Q543" s="513"/>
      <c r="R543" s="513"/>
      <c r="S543" s="513"/>
      <c r="T543" s="513"/>
      <c r="U543" s="513"/>
      <c r="V543" s="513"/>
    </row>
    <row r="544" spans="1:22">
      <c r="A544" s="513"/>
      <c r="B544" s="513"/>
      <c r="C544" s="513"/>
      <c r="D544" s="513"/>
      <c r="E544" s="513"/>
      <c r="F544" s="513"/>
      <c r="G544" s="513"/>
      <c r="H544" s="513"/>
      <c r="I544" s="513"/>
      <c r="J544" s="513"/>
      <c r="K544" s="513"/>
      <c r="L544" s="513"/>
      <c r="M544" s="513"/>
      <c r="N544" s="513"/>
      <c r="O544" s="513"/>
      <c r="P544" s="513"/>
      <c r="Q544" s="513"/>
      <c r="R544" s="513"/>
      <c r="S544" s="513"/>
      <c r="T544" s="513"/>
      <c r="U544" s="513"/>
      <c r="V544" s="513"/>
    </row>
    <row r="545" spans="1:22">
      <c r="A545" s="513"/>
      <c r="B545" s="513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  <c r="R545" s="513"/>
      <c r="S545" s="513"/>
      <c r="T545" s="513"/>
      <c r="U545" s="513"/>
      <c r="V545" s="513"/>
    </row>
    <row r="546" spans="1:22">
      <c r="A546" s="513"/>
      <c r="B546" s="513"/>
      <c r="C546" s="513"/>
      <c r="D546" s="513"/>
      <c r="E546" s="513"/>
      <c r="F546" s="513"/>
      <c r="G546" s="513"/>
      <c r="H546" s="513"/>
      <c r="I546" s="513"/>
      <c r="J546" s="513"/>
      <c r="K546" s="513"/>
      <c r="L546" s="513"/>
      <c r="M546" s="513"/>
      <c r="N546" s="513"/>
      <c r="O546" s="513"/>
      <c r="P546" s="513"/>
      <c r="Q546" s="513"/>
      <c r="R546" s="513"/>
      <c r="S546" s="513"/>
      <c r="T546" s="513"/>
      <c r="U546" s="513"/>
      <c r="V546" s="513"/>
    </row>
    <row r="547" spans="1:22">
      <c r="A547" s="513"/>
      <c r="B547" s="513"/>
      <c r="C547" s="513"/>
      <c r="D547" s="513"/>
      <c r="E547" s="513"/>
      <c r="F547" s="513"/>
      <c r="G547" s="513"/>
      <c r="H547" s="513"/>
      <c r="I547" s="513"/>
      <c r="J547" s="513"/>
      <c r="K547" s="513"/>
      <c r="L547" s="513"/>
      <c r="M547" s="513"/>
      <c r="N547" s="513"/>
      <c r="O547" s="513"/>
      <c r="P547" s="513"/>
      <c r="Q547" s="513"/>
      <c r="R547" s="513"/>
      <c r="S547" s="513"/>
      <c r="T547" s="513"/>
      <c r="U547" s="513"/>
      <c r="V547" s="513"/>
    </row>
    <row r="548" spans="1:22">
      <c r="A548" s="513"/>
      <c r="B548" s="513"/>
      <c r="C548" s="513"/>
      <c r="D548" s="513"/>
      <c r="E548" s="513"/>
      <c r="F548" s="513"/>
      <c r="G548" s="513"/>
      <c r="H548" s="513"/>
      <c r="I548" s="513"/>
      <c r="J548" s="513"/>
      <c r="K548" s="513"/>
      <c r="L548" s="513"/>
      <c r="M548" s="513"/>
      <c r="N548" s="513"/>
      <c r="O548" s="513"/>
      <c r="P548" s="513"/>
      <c r="Q548" s="513"/>
      <c r="R548" s="513"/>
      <c r="S548" s="513"/>
      <c r="T548" s="513"/>
      <c r="U548" s="513"/>
      <c r="V548" s="513"/>
    </row>
    <row r="549" spans="1:22">
      <c r="A549" s="513"/>
      <c r="B549" s="513"/>
      <c r="C549" s="513"/>
      <c r="D549" s="513"/>
      <c r="E549" s="513"/>
      <c r="F549" s="513"/>
      <c r="G549" s="513"/>
      <c r="H549" s="513"/>
      <c r="I549" s="513"/>
      <c r="J549" s="513"/>
      <c r="K549" s="513"/>
      <c r="L549" s="513"/>
      <c r="M549" s="513"/>
      <c r="N549" s="513"/>
      <c r="O549" s="513"/>
      <c r="P549" s="513"/>
      <c r="Q549" s="513"/>
      <c r="R549" s="513"/>
      <c r="S549" s="513"/>
      <c r="T549" s="513"/>
      <c r="U549" s="513"/>
      <c r="V549" s="513"/>
    </row>
    <row r="550" spans="1:22">
      <c r="A550" s="513"/>
      <c r="B550" s="513"/>
      <c r="C550" s="513"/>
      <c r="D550" s="513"/>
      <c r="E550" s="513"/>
      <c r="F550" s="513"/>
      <c r="G550" s="513"/>
      <c r="H550" s="513"/>
      <c r="I550" s="513"/>
      <c r="J550" s="513"/>
      <c r="K550" s="513"/>
      <c r="L550" s="513"/>
      <c r="M550" s="513"/>
      <c r="N550" s="513"/>
      <c r="O550" s="513"/>
      <c r="P550" s="513"/>
      <c r="Q550" s="513"/>
      <c r="R550" s="513"/>
      <c r="S550" s="513"/>
      <c r="T550" s="513"/>
      <c r="U550" s="513"/>
      <c r="V550" s="513"/>
    </row>
    <row r="551" spans="1:22">
      <c r="A551" s="513"/>
      <c r="B551" s="513"/>
      <c r="C551" s="513"/>
      <c r="D551" s="513"/>
      <c r="E551" s="513"/>
      <c r="F551" s="513"/>
      <c r="G551" s="513"/>
      <c r="H551" s="513"/>
      <c r="I551" s="513"/>
      <c r="J551" s="513"/>
      <c r="K551" s="513"/>
      <c r="L551" s="513"/>
      <c r="M551" s="513"/>
      <c r="N551" s="513"/>
      <c r="O551" s="513"/>
      <c r="P551" s="513"/>
      <c r="Q551" s="513"/>
      <c r="R551" s="513"/>
      <c r="S551" s="513"/>
      <c r="T551" s="513"/>
      <c r="U551" s="513"/>
      <c r="V551" s="513"/>
    </row>
    <row r="552" spans="1:22">
      <c r="A552" s="513"/>
      <c r="B552" s="513"/>
      <c r="C552" s="513"/>
      <c r="D552" s="513"/>
      <c r="E552" s="513"/>
      <c r="F552" s="513"/>
      <c r="G552" s="513"/>
      <c r="H552" s="513"/>
      <c r="I552" s="513"/>
      <c r="J552" s="513"/>
      <c r="K552" s="513"/>
      <c r="L552" s="513"/>
      <c r="M552" s="513"/>
      <c r="N552" s="513"/>
      <c r="O552" s="513"/>
      <c r="P552" s="513"/>
      <c r="Q552" s="513"/>
      <c r="R552" s="513"/>
      <c r="S552" s="513"/>
      <c r="T552" s="513"/>
      <c r="U552" s="513"/>
      <c r="V552" s="513"/>
    </row>
    <row r="553" spans="1:22">
      <c r="A553" s="513"/>
      <c r="B553" s="513"/>
      <c r="C553" s="513"/>
      <c r="D553" s="513"/>
      <c r="E553" s="513"/>
      <c r="F553" s="513"/>
      <c r="G553" s="513"/>
      <c r="H553" s="513"/>
      <c r="I553" s="513"/>
      <c r="J553" s="513"/>
      <c r="K553" s="513"/>
      <c r="L553" s="513"/>
      <c r="M553" s="513"/>
      <c r="N553" s="513"/>
      <c r="O553" s="513"/>
      <c r="P553" s="513"/>
      <c r="Q553" s="513"/>
      <c r="R553" s="513"/>
      <c r="S553" s="513"/>
      <c r="T553" s="513"/>
      <c r="U553" s="513"/>
      <c r="V553" s="513"/>
    </row>
    <row r="554" spans="1:22">
      <c r="A554" s="513"/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513"/>
      <c r="T554" s="513"/>
      <c r="U554" s="513"/>
      <c r="V554" s="513"/>
    </row>
    <row r="555" spans="1:22">
      <c r="A555" s="513"/>
      <c r="B555" s="513"/>
      <c r="C555" s="513"/>
      <c r="D555" s="513"/>
      <c r="E555" s="513"/>
      <c r="F555" s="513"/>
      <c r="G555" s="513"/>
      <c r="H555" s="513"/>
      <c r="I555" s="513"/>
      <c r="J555" s="513"/>
      <c r="K555" s="513"/>
      <c r="L555" s="513"/>
      <c r="M555" s="513"/>
      <c r="N555" s="513"/>
      <c r="O555" s="513"/>
      <c r="P555" s="513"/>
      <c r="Q555" s="513"/>
      <c r="R555" s="513"/>
      <c r="S555" s="513"/>
      <c r="T555" s="513"/>
      <c r="U555" s="513"/>
      <c r="V555" s="513"/>
    </row>
    <row r="556" spans="1:22">
      <c r="A556" s="513"/>
      <c r="B556" s="513"/>
      <c r="C556" s="513"/>
      <c r="D556" s="513"/>
      <c r="E556" s="513"/>
      <c r="F556" s="513"/>
      <c r="G556" s="513"/>
      <c r="H556" s="513"/>
      <c r="I556" s="513"/>
      <c r="J556" s="513"/>
      <c r="K556" s="513"/>
      <c r="L556" s="513"/>
      <c r="M556" s="513"/>
      <c r="N556" s="513"/>
      <c r="O556" s="513"/>
      <c r="P556" s="513"/>
      <c r="Q556" s="513"/>
      <c r="R556" s="513"/>
      <c r="S556" s="513"/>
      <c r="T556" s="513"/>
      <c r="U556" s="513"/>
      <c r="V556" s="513"/>
    </row>
    <row r="557" spans="1:22">
      <c r="A557" s="513"/>
      <c r="B557" s="513"/>
      <c r="C557" s="513"/>
      <c r="D557" s="513"/>
      <c r="E557" s="513"/>
      <c r="F557" s="513"/>
      <c r="G557" s="513"/>
      <c r="H557" s="513"/>
      <c r="I557" s="513"/>
      <c r="J557" s="513"/>
      <c r="K557" s="513"/>
      <c r="L557" s="513"/>
      <c r="M557" s="513"/>
      <c r="N557" s="513"/>
      <c r="O557" s="513"/>
      <c r="P557" s="513"/>
      <c r="Q557" s="513"/>
      <c r="R557" s="513"/>
      <c r="S557" s="513"/>
      <c r="T557" s="513"/>
      <c r="U557" s="513"/>
      <c r="V557" s="513"/>
    </row>
    <row r="558" spans="1:22">
      <c r="A558" s="513"/>
      <c r="B558" s="513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  <c r="R558" s="513"/>
      <c r="S558" s="513"/>
      <c r="T558" s="513"/>
      <c r="U558" s="513"/>
      <c r="V558" s="513"/>
    </row>
    <row r="559" spans="1:22">
      <c r="A559" s="513"/>
      <c r="B559" s="513"/>
      <c r="C559" s="51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3"/>
      <c r="P559" s="513"/>
      <c r="Q559" s="513"/>
      <c r="R559" s="513"/>
      <c r="S559" s="513"/>
      <c r="T559" s="513"/>
      <c r="U559" s="513"/>
      <c r="V559" s="513"/>
    </row>
    <row r="560" spans="1:22">
      <c r="A560" s="513"/>
      <c r="B560" s="513"/>
      <c r="C560" s="51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3"/>
      <c r="P560" s="513"/>
      <c r="Q560" s="513"/>
      <c r="R560" s="513"/>
      <c r="S560" s="513"/>
      <c r="T560" s="513"/>
      <c r="U560" s="513"/>
      <c r="V560" s="513"/>
    </row>
    <row r="561" spans="1:22">
      <c r="A561" s="513"/>
      <c r="B561" s="513"/>
      <c r="C561" s="51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3"/>
      <c r="P561" s="513"/>
      <c r="Q561" s="513"/>
      <c r="R561" s="513"/>
      <c r="S561" s="513"/>
      <c r="T561" s="513"/>
      <c r="U561" s="513"/>
      <c r="V561" s="513"/>
    </row>
    <row r="562" spans="1:22">
      <c r="A562" s="513"/>
      <c r="B562" s="513"/>
      <c r="C562" s="51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3"/>
      <c r="P562" s="513"/>
      <c r="Q562" s="513"/>
      <c r="R562" s="513"/>
      <c r="S562" s="513"/>
      <c r="T562" s="513"/>
      <c r="U562" s="513"/>
      <c r="V562" s="513"/>
    </row>
    <row r="563" spans="1:22">
      <c r="A563" s="513"/>
      <c r="B563" s="513"/>
      <c r="C563" s="51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3"/>
      <c r="P563" s="513"/>
      <c r="Q563" s="513"/>
      <c r="R563" s="513"/>
      <c r="S563" s="513"/>
      <c r="T563" s="513"/>
      <c r="U563" s="513"/>
      <c r="V563" s="513"/>
    </row>
    <row r="564" spans="1:22">
      <c r="A564" s="513"/>
      <c r="B564" s="513"/>
      <c r="C564" s="51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3"/>
      <c r="P564" s="513"/>
      <c r="Q564" s="513"/>
      <c r="R564" s="513"/>
      <c r="S564" s="513"/>
      <c r="T564" s="513"/>
      <c r="U564" s="513"/>
      <c r="V564" s="513"/>
    </row>
    <row r="565" spans="1:22">
      <c r="A565" s="513"/>
      <c r="B565" s="513"/>
      <c r="C565" s="51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3"/>
      <c r="P565" s="513"/>
      <c r="Q565" s="513"/>
      <c r="R565" s="513"/>
      <c r="S565" s="513"/>
      <c r="T565" s="513"/>
      <c r="U565" s="513"/>
      <c r="V565" s="513"/>
    </row>
    <row r="566" spans="1:22">
      <c r="A566" s="513"/>
      <c r="B566" s="513"/>
      <c r="C566" s="51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3"/>
      <c r="P566" s="513"/>
      <c r="Q566" s="513"/>
      <c r="R566" s="513"/>
      <c r="S566" s="513"/>
      <c r="T566" s="513"/>
      <c r="U566" s="513"/>
      <c r="V566" s="513"/>
    </row>
    <row r="567" spans="1:22">
      <c r="A567" s="513"/>
      <c r="B567" s="513"/>
      <c r="C567" s="51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3"/>
      <c r="P567" s="513"/>
      <c r="Q567" s="513"/>
      <c r="R567" s="513"/>
      <c r="S567" s="513"/>
      <c r="T567" s="513"/>
      <c r="U567" s="513"/>
      <c r="V567" s="513"/>
    </row>
    <row r="568" spans="1:22">
      <c r="A568" s="513"/>
      <c r="B568" s="513"/>
      <c r="C568" s="51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3"/>
      <c r="P568" s="513"/>
      <c r="Q568" s="513"/>
      <c r="R568" s="513"/>
      <c r="S568" s="513"/>
      <c r="T568" s="513"/>
      <c r="U568" s="513"/>
      <c r="V568" s="513"/>
    </row>
    <row r="569" spans="1:22">
      <c r="A569" s="513"/>
      <c r="B569" s="513"/>
      <c r="C569" s="51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3"/>
      <c r="P569" s="513"/>
      <c r="Q569" s="513"/>
      <c r="R569" s="513"/>
      <c r="S569" s="513"/>
      <c r="T569" s="513"/>
      <c r="U569" s="513"/>
      <c r="V569" s="513"/>
    </row>
    <row r="570" spans="1:22">
      <c r="A570" s="513"/>
      <c r="B570" s="513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3"/>
      <c r="P570" s="513"/>
      <c r="Q570" s="513"/>
      <c r="R570" s="513"/>
      <c r="S570" s="513"/>
      <c r="T570" s="513"/>
      <c r="U570" s="513"/>
      <c r="V570" s="513"/>
    </row>
    <row r="571" spans="1:22">
      <c r="A571" s="513"/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  <c r="R571" s="513"/>
      <c r="S571" s="513"/>
      <c r="T571" s="513"/>
      <c r="U571" s="513"/>
      <c r="V571" s="513"/>
    </row>
    <row r="572" spans="1:22">
      <c r="A572" s="513"/>
      <c r="B572" s="513"/>
      <c r="C572" s="51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3"/>
      <c r="P572" s="513"/>
      <c r="Q572" s="513"/>
      <c r="R572" s="513"/>
      <c r="S572" s="513"/>
      <c r="T572" s="513"/>
      <c r="U572" s="513"/>
      <c r="V572" s="513"/>
    </row>
    <row r="573" spans="1:22">
      <c r="A573" s="513"/>
      <c r="B573" s="513"/>
      <c r="C573" s="513"/>
      <c r="D573" s="513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  <c r="R573" s="513"/>
      <c r="S573" s="513"/>
      <c r="T573" s="513"/>
      <c r="U573" s="513"/>
      <c r="V573" s="513"/>
    </row>
    <row r="574" spans="1:22">
      <c r="A574" s="513"/>
      <c r="B574" s="513"/>
      <c r="C574" s="513"/>
      <c r="D574" s="513"/>
      <c r="E574" s="513"/>
      <c r="F574" s="513"/>
      <c r="G574" s="513"/>
      <c r="H574" s="513"/>
      <c r="I574" s="513"/>
      <c r="J574" s="513"/>
      <c r="K574" s="513"/>
      <c r="L574" s="513"/>
      <c r="M574" s="513"/>
      <c r="N574" s="513"/>
      <c r="O574" s="513"/>
      <c r="P574" s="513"/>
      <c r="Q574" s="513"/>
      <c r="R574" s="513"/>
      <c r="S574" s="513"/>
      <c r="T574" s="513"/>
      <c r="U574" s="513"/>
      <c r="V574" s="513"/>
    </row>
    <row r="575" spans="1:22">
      <c r="A575" s="513"/>
      <c r="B575" s="513"/>
      <c r="C575" s="513"/>
      <c r="D575" s="513"/>
      <c r="E575" s="513"/>
      <c r="F575" s="513"/>
      <c r="G575" s="513"/>
      <c r="H575" s="513"/>
      <c r="I575" s="513"/>
      <c r="J575" s="513"/>
      <c r="K575" s="513"/>
      <c r="L575" s="513"/>
      <c r="M575" s="513"/>
      <c r="N575" s="513"/>
      <c r="O575" s="513"/>
      <c r="P575" s="513"/>
      <c r="Q575" s="513"/>
      <c r="R575" s="513"/>
      <c r="S575" s="513"/>
      <c r="T575" s="513"/>
      <c r="U575" s="513"/>
      <c r="V575" s="513"/>
    </row>
    <row r="576" spans="1:22">
      <c r="A576" s="513"/>
      <c r="B576" s="513"/>
      <c r="C576" s="513"/>
      <c r="D576" s="513"/>
      <c r="E576" s="513"/>
      <c r="F576" s="513"/>
      <c r="G576" s="513"/>
      <c r="H576" s="513"/>
      <c r="I576" s="513"/>
      <c r="J576" s="513"/>
      <c r="K576" s="513"/>
      <c r="L576" s="513"/>
      <c r="M576" s="513"/>
      <c r="N576" s="513"/>
      <c r="O576" s="513"/>
      <c r="P576" s="513"/>
      <c r="Q576" s="513"/>
      <c r="R576" s="513"/>
      <c r="S576" s="513"/>
      <c r="T576" s="513"/>
      <c r="U576" s="513"/>
      <c r="V576" s="513"/>
    </row>
    <row r="577" spans="1:22">
      <c r="A577" s="513"/>
      <c r="B577" s="513"/>
      <c r="C577" s="513"/>
      <c r="D577" s="513"/>
      <c r="E577" s="513"/>
      <c r="F577" s="513"/>
      <c r="G577" s="513"/>
      <c r="H577" s="513"/>
      <c r="I577" s="513"/>
      <c r="J577" s="513"/>
      <c r="K577" s="513"/>
      <c r="L577" s="513"/>
      <c r="M577" s="513"/>
      <c r="N577" s="513"/>
      <c r="O577" s="513"/>
      <c r="P577" s="513"/>
      <c r="Q577" s="513"/>
      <c r="R577" s="513"/>
      <c r="S577" s="513"/>
      <c r="T577" s="513"/>
      <c r="U577" s="513"/>
      <c r="V577" s="513"/>
    </row>
    <row r="578" spans="1:22">
      <c r="A578" s="513"/>
      <c r="B578" s="513"/>
      <c r="C578" s="513"/>
      <c r="D578" s="513"/>
      <c r="E578" s="513"/>
      <c r="F578" s="513"/>
      <c r="G578" s="513"/>
      <c r="H578" s="513"/>
      <c r="I578" s="513"/>
      <c r="J578" s="513"/>
      <c r="K578" s="513"/>
      <c r="L578" s="513"/>
      <c r="M578" s="513"/>
      <c r="N578" s="513"/>
      <c r="O578" s="513"/>
      <c r="P578" s="513"/>
      <c r="Q578" s="513"/>
      <c r="R578" s="513"/>
      <c r="S578" s="513"/>
      <c r="T578" s="513"/>
      <c r="U578" s="513"/>
      <c r="V578" s="513"/>
    </row>
    <row r="579" spans="1:22">
      <c r="A579" s="513"/>
      <c r="B579" s="513"/>
      <c r="C579" s="513"/>
      <c r="D579" s="513"/>
      <c r="E579" s="513"/>
      <c r="F579" s="513"/>
      <c r="G579" s="513"/>
      <c r="H579" s="513"/>
      <c r="I579" s="513"/>
      <c r="J579" s="513"/>
      <c r="K579" s="513"/>
      <c r="L579" s="513"/>
      <c r="M579" s="513"/>
      <c r="N579" s="513"/>
      <c r="O579" s="513"/>
      <c r="P579" s="513"/>
      <c r="Q579" s="513"/>
      <c r="R579" s="513"/>
      <c r="S579" s="513"/>
      <c r="T579" s="513"/>
      <c r="U579" s="513"/>
      <c r="V579" s="513"/>
    </row>
    <row r="580" spans="1:22">
      <c r="A580" s="513"/>
      <c r="B580" s="513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  <c r="R580" s="513"/>
      <c r="S580" s="513"/>
      <c r="T580" s="513"/>
      <c r="U580" s="513"/>
      <c r="V580" s="513"/>
    </row>
    <row r="581" spans="1:22">
      <c r="A581" s="513"/>
      <c r="B581" s="513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  <c r="R581" s="513"/>
      <c r="S581" s="513"/>
      <c r="T581" s="513"/>
      <c r="U581" s="513"/>
      <c r="V581" s="513"/>
    </row>
    <row r="582" spans="1:22">
      <c r="A582" s="513"/>
      <c r="B582" s="513"/>
      <c r="C582" s="513"/>
      <c r="D582" s="513"/>
      <c r="E582" s="513"/>
      <c r="F582" s="513"/>
      <c r="G582" s="513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  <c r="R582" s="513"/>
      <c r="S582" s="513"/>
      <c r="T582" s="513"/>
      <c r="U582" s="513"/>
      <c r="V582" s="513"/>
    </row>
    <row r="583" spans="1:22">
      <c r="A583" s="513"/>
      <c r="B583" s="513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  <c r="R583" s="513"/>
      <c r="S583" s="513"/>
      <c r="T583" s="513"/>
      <c r="U583" s="513"/>
      <c r="V583" s="513"/>
    </row>
    <row r="584" spans="1:22">
      <c r="A584" s="513"/>
      <c r="B584" s="513"/>
      <c r="C584" s="513"/>
      <c r="D584" s="513"/>
      <c r="E584" s="513"/>
      <c r="F584" s="513"/>
      <c r="G584" s="513"/>
      <c r="H584" s="513"/>
      <c r="I584" s="513"/>
      <c r="J584" s="513"/>
      <c r="K584" s="513"/>
      <c r="L584" s="513"/>
      <c r="M584" s="513"/>
      <c r="N584" s="513"/>
      <c r="O584" s="513"/>
      <c r="P584" s="513"/>
      <c r="Q584" s="513"/>
      <c r="R584" s="513"/>
      <c r="S584" s="513"/>
      <c r="T584" s="513"/>
      <c r="U584" s="513"/>
      <c r="V584" s="513"/>
    </row>
    <row r="585" spans="1:22">
      <c r="A585" s="513"/>
      <c r="B585" s="513"/>
      <c r="C585" s="513"/>
      <c r="D585" s="513"/>
      <c r="E585" s="513"/>
      <c r="F585" s="513"/>
      <c r="G585" s="513"/>
      <c r="H585" s="513"/>
      <c r="I585" s="513"/>
      <c r="J585" s="513"/>
      <c r="K585" s="513"/>
      <c r="L585" s="513"/>
      <c r="M585" s="513"/>
      <c r="N585" s="513"/>
      <c r="O585" s="513"/>
      <c r="P585" s="513"/>
      <c r="Q585" s="513"/>
      <c r="R585" s="513"/>
      <c r="S585" s="513"/>
      <c r="T585" s="513"/>
      <c r="U585" s="513"/>
      <c r="V585" s="513"/>
    </row>
    <row r="586" spans="1:22">
      <c r="A586" s="513"/>
      <c r="B586" s="513"/>
      <c r="C586" s="513"/>
      <c r="D586" s="513"/>
      <c r="E586" s="513"/>
      <c r="F586" s="513"/>
      <c r="G586" s="513"/>
      <c r="H586" s="513"/>
      <c r="I586" s="513"/>
      <c r="J586" s="513"/>
      <c r="K586" s="513"/>
      <c r="L586" s="513"/>
      <c r="M586" s="513"/>
      <c r="N586" s="513"/>
      <c r="O586" s="513"/>
      <c r="P586" s="513"/>
      <c r="Q586" s="513"/>
      <c r="R586" s="513"/>
      <c r="S586" s="513"/>
      <c r="T586" s="513"/>
      <c r="U586" s="513"/>
      <c r="V586" s="513"/>
    </row>
    <row r="587" spans="1:22">
      <c r="A587" s="513"/>
      <c r="B587" s="513"/>
      <c r="C587" s="513"/>
      <c r="D587" s="513"/>
      <c r="E587" s="513"/>
      <c r="F587" s="513"/>
      <c r="G587" s="513"/>
      <c r="H587" s="513"/>
      <c r="I587" s="513"/>
      <c r="J587" s="513"/>
      <c r="K587" s="513"/>
      <c r="L587" s="513"/>
      <c r="M587" s="513"/>
      <c r="N587" s="513"/>
      <c r="O587" s="513"/>
      <c r="P587" s="513"/>
      <c r="Q587" s="513"/>
      <c r="R587" s="513"/>
      <c r="S587" s="513"/>
      <c r="T587" s="513"/>
      <c r="U587" s="513"/>
      <c r="V587" s="513"/>
    </row>
    <row r="588" spans="1:22">
      <c r="A588" s="513"/>
      <c r="B588" s="513"/>
      <c r="C588" s="513"/>
      <c r="D588" s="513"/>
      <c r="E588" s="513"/>
      <c r="F588" s="513"/>
      <c r="G588" s="513"/>
      <c r="H588" s="513"/>
      <c r="I588" s="513"/>
      <c r="J588" s="513"/>
      <c r="K588" s="513"/>
      <c r="L588" s="513"/>
      <c r="M588" s="513"/>
      <c r="N588" s="513"/>
      <c r="O588" s="513"/>
      <c r="P588" s="513"/>
      <c r="Q588" s="513"/>
      <c r="R588" s="513"/>
      <c r="S588" s="513"/>
      <c r="T588" s="513"/>
      <c r="U588" s="513"/>
      <c r="V588" s="513"/>
    </row>
    <row r="589" spans="1:22">
      <c r="A589" s="513"/>
      <c r="B589" s="513"/>
      <c r="C589" s="513"/>
      <c r="D589" s="513"/>
      <c r="E589" s="513"/>
      <c r="F589" s="513"/>
      <c r="G589" s="513"/>
      <c r="H589" s="513"/>
      <c r="I589" s="513"/>
      <c r="J589" s="513"/>
      <c r="K589" s="513"/>
      <c r="L589" s="513"/>
      <c r="M589" s="513"/>
      <c r="N589" s="513"/>
      <c r="O589" s="513"/>
      <c r="P589" s="513"/>
      <c r="Q589" s="513"/>
      <c r="R589" s="513"/>
      <c r="S589" s="513"/>
      <c r="T589" s="513"/>
      <c r="U589" s="513"/>
      <c r="V589" s="513"/>
    </row>
    <row r="590" spans="1:22">
      <c r="A590" s="513"/>
      <c r="B590" s="513"/>
      <c r="C590" s="513"/>
      <c r="D590" s="513"/>
      <c r="E590" s="513"/>
      <c r="F590" s="513"/>
      <c r="G590" s="513"/>
      <c r="H590" s="513"/>
      <c r="I590" s="513"/>
      <c r="J590" s="513"/>
      <c r="K590" s="513"/>
      <c r="L590" s="513"/>
      <c r="M590" s="513"/>
      <c r="N590" s="513"/>
      <c r="O590" s="513"/>
      <c r="P590" s="513"/>
      <c r="Q590" s="513"/>
      <c r="R590" s="513"/>
      <c r="S590" s="513"/>
      <c r="T590" s="513"/>
      <c r="U590" s="513"/>
      <c r="V590" s="513"/>
    </row>
    <row r="591" spans="1:22">
      <c r="A591" s="513"/>
      <c r="B591" s="513"/>
      <c r="C591" s="513"/>
      <c r="D591" s="513"/>
      <c r="E591" s="513"/>
      <c r="F591" s="513"/>
      <c r="G591" s="513"/>
      <c r="H591" s="513"/>
      <c r="I591" s="513"/>
      <c r="J591" s="513"/>
      <c r="K591" s="513"/>
      <c r="L591" s="513"/>
      <c r="M591" s="513"/>
      <c r="N591" s="513"/>
      <c r="O591" s="513"/>
      <c r="P591" s="513"/>
      <c r="Q591" s="513"/>
      <c r="R591" s="513"/>
      <c r="S591" s="513"/>
      <c r="T591" s="513"/>
      <c r="U591" s="513"/>
      <c r="V591" s="513"/>
    </row>
    <row r="592" spans="1:22">
      <c r="A592" s="513"/>
      <c r="B592" s="513"/>
      <c r="C592" s="513"/>
      <c r="D592" s="513"/>
      <c r="E592" s="513"/>
      <c r="F592" s="513"/>
      <c r="G592" s="513"/>
      <c r="H592" s="513"/>
      <c r="I592" s="513"/>
      <c r="J592" s="513"/>
      <c r="K592" s="513"/>
      <c r="L592" s="513"/>
      <c r="M592" s="513"/>
      <c r="N592" s="513"/>
      <c r="O592" s="513"/>
      <c r="P592" s="513"/>
      <c r="Q592" s="513"/>
      <c r="R592" s="513"/>
      <c r="S592" s="513"/>
      <c r="T592" s="513"/>
      <c r="U592" s="513"/>
      <c r="V592" s="513"/>
    </row>
    <row r="593" spans="1:22">
      <c r="A593" s="513"/>
      <c r="B593" s="513"/>
      <c r="C593" s="513"/>
      <c r="D593" s="513"/>
      <c r="E593" s="513"/>
      <c r="F593" s="513"/>
      <c r="G593" s="513"/>
      <c r="H593" s="513"/>
      <c r="I593" s="513"/>
      <c r="J593" s="513"/>
      <c r="K593" s="513"/>
      <c r="L593" s="513"/>
      <c r="M593" s="513"/>
      <c r="N593" s="513"/>
      <c r="O593" s="513"/>
      <c r="P593" s="513"/>
      <c r="Q593" s="513"/>
      <c r="R593" s="513"/>
      <c r="S593" s="513"/>
      <c r="T593" s="513"/>
      <c r="U593" s="513"/>
      <c r="V593" s="513"/>
    </row>
    <row r="594" spans="1:22">
      <c r="A594" s="513"/>
      <c r="B594" s="513"/>
      <c r="C594" s="513"/>
      <c r="D594" s="513"/>
      <c r="E594" s="513"/>
      <c r="F594" s="513"/>
      <c r="G594" s="513"/>
      <c r="H594" s="513"/>
      <c r="I594" s="513"/>
      <c r="J594" s="513"/>
      <c r="K594" s="513"/>
      <c r="L594" s="513"/>
      <c r="M594" s="513"/>
      <c r="N594" s="513"/>
      <c r="O594" s="513"/>
      <c r="P594" s="513"/>
      <c r="Q594" s="513"/>
      <c r="R594" s="513"/>
      <c r="S594" s="513"/>
      <c r="T594" s="513"/>
      <c r="U594" s="513"/>
      <c r="V594" s="513"/>
    </row>
    <row r="595" spans="1:22">
      <c r="A595" s="513"/>
      <c r="B595" s="513"/>
      <c r="C595" s="513"/>
      <c r="D595" s="513"/>
      <c r="E595" s="513"/>
      <c r="F595" s="513"/>
      <c r="G595" s="513"/>
      <c r="H595" s="513"/>
      <c r="I595" s="513"/>
      <c r="J595" s="513"/>
      <c r="K595" s="513"/>
      <c r="L595" s="513"/>
      <c r="M595" s="513"/>
      <c r="N595" s="513"/>
      <c r="O595" s="513"/>
      <c r="P595" s="513"/>
      <c r="Q595" s="513"/>
      <c r="R595" s="513"/>
      <c r="S595" s="513"/>
      <c r="T595" s="513"/>
      <c r="U595" s="513"/>
      <c r="V595" s="513"/>
    </row>
    <row r="596" spans="1:22">
      <c r="A596" s="513"/>
      <c r="B596" s="513"/>
      <c r="C596" s="513"/>
      <c r="D596" s="513"/>
      <c r="E596" s="513"/>
      <c r="F596" s="513"/>
      <c r="G596" s="513"/>
      <c r="H596" s="513"/>
      <c r="I596" s="513"/>
      <c r="J596" s="513"/>
      <c r="K596" s="513"/>
      <c r="L596" s="513"/>
      <c r="M596" s="513"/>
      <c r="N596" s="513"/>
      <c r="O596" s="513"/>
      <c r="P596" s="513"/>
      <c r="Q596" s="513"/>
      <c r="R596" s="513"/>
      <c r="S596" s="513"/>
      <c r="T596" s="513"/>
      <c r="U596" s="513"/>
      <c r="V596" s="513"/>
    </row>
    <row r="597" spans="1:22">
      <c r="A597" s="513"/>
      <c r="B597" s="513"/>
      <c r="C597" s="513"/>
      <c r="D597" s="513"/>
      <c r="E597" s="513"/>
      <c r="F597" s="513"/>
      <c r="G597" s="513"/>
      <c r="H597" s="513"/>
      <c r="I597" s="513"/>
      <c r="J597" s="513"/>
      <c r="K597" s="513"/>
      <c r="L597" s="513"/>
      <c r="M597" s="513"/>
      <c r="N597" s="513"/>
      <c r="O597" s="513"/>
      <c r="P597" s="513"/>
      <c r="Q597" s="513"/>
      <c r="R597" s="513"/>
      <c r="S597" s="513"/>
      <c r="T597" s="513"/>
      <c r="U597" s="513"/>
      <c r="V597" s="513"/>
    </row>
    <row r="598" spans="1:22">
      <c r="A598" s="513"/>
      <c r="B598" s="513"/>
      <c r="C598" s="513"/>
      <c r="D598" s="513"/>
      <c r="E598" s="513"/>
      <c r="F598" s="513"/>
      <c r="G598" s="513"/>
      <c r="H598" s="513"/>
      <c r="I598" s="513"/>
      <c r="J598" s="513"/>
      <c r="K598" s="513"/>
      <c r="L598" s="513"/>
      <c r="M598" s="513"/>
      <c r="N598" s="513"/>
      <c r="O598" s="513"/>
      <c r="P598" s="513"/>
      <c r="Q598" s="513"/>
      <c r="R598" s="513"/>
      <c r="S598" s="513"/>
      <c r="T598" s="513"/>
      <c r="U598" s="513"/>
      <c r="V598" s="513"/>
    </row>
    <row r="599" spans="1:22">
      <c r="A599" s="513"/>
      <c r="B599" s="513"/>
      <c r="C599" s="513"/>
      <c r="D599" s="513"/>
      <c r="E599" s="513"/>
      <c r="F599" s="513"/>
      <c r="G599" s="513"/>
      <c r="H599" s="513"/>
      <c r="I599" s="513"/>
      <c r="J599" s="513"/>
      <c r="K599" s="513"/>
      <c r="L599" s="513"/>
      <c r="M599" s="513"/>
      <c r="N599" s="513"/>
      <c r="O599" s="513"/>
      <c r="P599" s="513"/>
      <c r="Q599" s="513"/>
      <c r="R599" s="513"/>
      <c r="S599" s="513"/>
      <c r="T599" s="513"/>
      <c r="U599" s="513"/>
      <c r="V599" s="513"/>
    </row>
    <row r="600" spans="1:22">
      <c r="A600" s="513"/>
      <c r="B600" s="513"/>
      <c r="C600" s="513"/>
      <c r="D600" s="513"/>
      <c r="E600" s="513"/>
      <c r="F600" s="513"/>
      <c r="G600" s="513"/>
      <c r="H600" s="513"/>
      <c r="I600" s="513"/>
      <c r="J600" s="513"/>
      <c r="K600" s="513"/>
      <c r="L600" s="513"/>
      <c r="M600" s="513"/>
      <c r="N600" s="513"/>
      <c r="O600" s="513"/>
      <c r="P600" s="513"/>
      <c r="Q600" s="513"/>
      <c r="R600" s="513"/>
      <c r="S600" s="513"/>
      <c r="T600" s="513"/>
      <c r="U600" s="513"/>
      <c r="V600" s="513"/>
    </row>
    <row r="601" spans="1:22">
      <c r="A601" s="513"/>
      <c r="B601" s="513"/>
      <c r="C601" s="513"/>
      <c r="D601" s="513"/>
      <c r="E601" s="513"/>
      <c r="F601" s="513"/>
      <c r="G601" s="513"/>
      <c r="H601" s="513"/>
      <c r="I601" s="513"/>
      <c r="J601" s="513"/>
      <c r="K601" s="513"/>
      <c r="L601" s="513"/>
      <c r="M601" s="513"/>
      <c r="N601" s="513"/>
      <c r="O601" s="513"/>
      <c r="P601" s="513"/>
      <c r="Q601" s="513"/>
      <c r="R601" s="513"/>
      <c r="S601" s="513"/>
      <c r="T601" s="513"/>
      <c r="U601" s="513"/>
      <c r="V601" s="513"/>
    </row>
    <row r="602" spans="1:22">
      <c r="A602" s="513"/>
      <c r="B602" s="513"/>
      <c r="C602" s="513"/>
      <c r="D602" s="513"/>
      <c r="E602" s="513"/>
      <c r="F602" s="513"/>
      <c r="G602" s="513"/>
      <c r="H602" s="513"/>
      <c r="I602" s="513"/>
      <c r="J602" s="513"/>
      <c r="K602" s="513"/>
      <c r="L602" s="513"/>
      <c r="M602" s="513"/>
      <c r="N602" s="513"/>
      <c r="O602" s="513"/>
      <c r="P602" s="513"/>
      <c r="Q602" s="513"/>
      <c r="R602" s="513"/>
      <c r="S602" s="513"/>
      <c r="T602" s="513"/>
      <c r="U602" s="513"/>
      <c r="V602" s="513"/>
    </row>
    <row r="603" spans="1:22">
      <c r="A603" s="513"/>
      <c r="B603" s="513"/>
      <c r="C603" s="513"/>
      <c r="D603" s="513"/>
      <c r="E603" s="513"/>
      <c r="F603" s="513"/>
      <c r="G603" s="513"/>
      <c r="H603" s="513"/>
      <c r="I603" s="513"/>
      <c r="J603" s="513"/>
      <c r="K603" s="513"/>
      <c r="L603" s="513"/>
      <c r="M603" s="513"/>
      <c r="N603" s="513"/>
      <c r="O603" s="513"/>
      <c r="P603" s="513"/>
      <c r="Q603" s="513"/>
      <c r="R603" s="513"/>
      <c r="S603" s="513"/>
      <c r="T603" s="513"/>
      <c r="U603" s="513"/>
      <c r="V603" s="513"/>
    </row>
    <row r="604" spans="1:22">
      <c r="A604" s="513"/>
      <c r="B604" s="513"/>
      <c r="C604" s="513"/>
      <c r="D604" s="513"/>
      <c r="E604" s="513"/>
      <c r="F604" s="513"/>
      <c r="G604" s="513"/>
      <c r="H604" s="513"/>
      <c r="I604" s="513"/>
      <c r="J604" s="513"/>
      <c r="K604" s="513"/>
      <c r="L604" s="513"/>
      <c r="M604" s="513"/>
      <c r="N604" s="513"/>
      <c r="O604" s="513"/>
      <c r="P604" s="513"/>
      <c r="Q604" s="513"/>
      <c r="R604" s="513"/>
      <c r="S604" s="513"/>
      <c r="T604" s="513"/>
      <c r="U604" s="513"/>
      <c r="V604" s="513"/>
    </row>
    <row r="605" spans="1:22">
      <c r="A605" s="513"/>
      <c r="B605" s="513"/>
      <c r="C605" s="513"/>
      <c r="D605" s="513"/>
      <c r="E605" s="513"/>
      <c r="F605" s="513"/>
      <c r="G605" s="513"/>
      <c r="H605" s="513"/>
      <c r="I605" s="513"/>
      <c r="J605" s="513"/>
      <c r="K605" s="513"/>
      <c r="L605" s="513"/>
      <c r="M605" s="513"/>
      <c r="N605" s="513"/>
      <c r="O605" s="513"/>
      <c r="P605" s="513"/>
      <c r="Q605" s="513"/>
      <c r="R605" s="513"/>
      <c r="S605" s="513"/>
      <c r="T605" s="513"/>
      <c r="U605" s="513"/>
      <c r="V605" s="513"/>
    </row>
    <row r="606" spans="1:22">
      <c r="A606" s="513"/>
      <c r="B606" s="513"/>
      <c r="C606" s="513"/>
      <c r="D606" s="513"/>
      <c r="E606" s="513"/>
      <c r="F606" s="513"/>
      <c r="G606" s="513"/>
      <c r="H606" s="513"/>
      <c r="I606" s="513"/>
      <c r="J606" s="513"/>
      <c r="K606" s="513"/>
      <c r="L606" s="513"/>
      <c r="M606" s="513"/>
      <c r="N606" s="513"/>
      <c r="O606" s="513"/>
      <c r="P606" s="513"/>
      <c r="Q606" s="513"/>
      <c r="R606" s="513"/>
      <c r="S606" s="513"/>
      <c r="T606" s="513"/>
      <c r="U606" s="513"/>
      <c r="V606" s="513"/>
    </row>
    <row r="607" spans="1:22">
      <c r="A607" s="513"/>
      <c r="B607" s="513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  <c r="R607" s="513"/>
      <c r="S607" s="513"/>
      <c r="T607" s="513"/>
      <c r="U607" s="513"/>
      <c r="V607" s="513"/>
    </row>
    <row r="608" spans="1:22">
      <c r="A608" s="513"/>
      <c r="B608" s="513"/>
      <c r="C608" s="513"/>
      <c r="D608" s="513"/>
      <c r="E608" s="513"/>
      <c r="F608" s="513"/>
      <c r="G608" s="513"/>
      <c r="H608" s="513"/>
      <c r="I608" s="513"/>
      <c r="J608" s="513"/>
      <c r="K608" s="513"/>
      <c r="L608" s="513"/>
      <c r="M608" s="513"/>
      <c r="N608" s="513"/>
      <c r="O608" s="513"/>
      <c r="P608" s="513"/>
      <c r="Q608" s="513"/>
      <c r="R608" s="513"/>
      <c r="S608" s="513"/>
      <c r="T608" s="513"/>
      <c r="U608" s="513"/>
      <c r="V608" s="513"/>
    </row>
    <row r="609" spans="1:22">
      <c r="A609" s="513"/>
      <c r="B609" s="513"/>
      <c r="C609" s="513"/>
      <c r="D609" s="513"/>
      <c r="E609" s="513"/>
      <c r="F609" s="513"/>
      <c r="G609" s="513"/>
      <c r="H609" s="513"/>
      <c r="I609" s="513"/>
      <c r="J609" s="513"/>
      <c r="K609" s="513"/>
      <c r="L609" s="513"/>
      <c r="M609" s="513"/>
      <c r="N609" s="513"/>
      <c r="O609" s="513"/>
      <c r="P609" s="513"/>
      <c r="Q609" s="513"/>
      <c r="R609" s="513"/>
      <c r="S609" s="513"/>
      <c r="T609" s="513"/>
      <c r="U609" s="513"/>
      <c r="V609" s="513"/>
    </row>
    <row r="610" spans="1:22">
      <c r="A610" s="513"/>
      <c r="B610" s="513"/>
      <c r="C610" s="513"/>
      <c r="D610" s="513"/>
      <c r="E610" s="513"/>
      <c r="F610" s="513"/>
      <c r="G610" s="513"/>
      <c r="H610" s="513"/>
      <c r="I610" s="513"/>
      <c r="J610" s="513"/>
      <c r="K610" s="513"/>
      <c r="L610" s="513"/>
      <c r="M610" s="513"/>
      <c r="N610" s="513"/>
      <c r="O610" s="513"/>
      <c r="P610" s="513"/>
      <c r="Q610" s="513"/>
      <c r="R610" s="513"/>
      <c r="S610" s="513"/>
      <c r="T610" s="513"/>
      <c r="U610" s="513"/>
      <c r="V610" s="513"/>
    </row>
    <row r="611" spans="1:22">
      <c r="A611" s="513"/>
      <c r="B611" s="513"/>
      <c r="C611" s="513"/>
      <c r="D611" s="513"/>
      <c r="E611" s="513"/>
      <c r="F611" s="513"/>
      <c r="G611" s="513"/>
      <c r="H611" s="513"/>
      <c r="I611" s="513"/>
      <c r="J611" s="513"/>
      <c r="K611" s="513"/>
      <c r="L611" s="513"/>
      <c r="M611" s="513"/>
      <c r="N611" s="513"/>
      <c r="O611" s="513"/>
      <c r="P611" s="513"/>
      <c r="Q611" s="513"/>
      <c r="R611" s="513"/>
      <c r="S611" s="513"/>
      <c r="T611" s="513"/>
      <c r="U611" s="513"/>
      <c r="V611" s="513"/>
    </row>
    <row r="612" spans="1:22">
      <c r="A612" s="513"/>
      <c r="B612" s="513"/>
      <c r="C612" s="513"/>
      <c r="D612" s="513"/>
      <c r="E612" s="513"/>
      <c r="F612" s="513"/>
      <c r="G612" s="513"/>
      <c r="H612" s="513"/>
      <c r="I612" s="513"/>
      <c r="J612" s="513"/>
      <c r="K612" s="513"/>
      <c r="L612" s="513"/>
      <c r="M612" s="513"/>
      <c r="N612" s="513"/>
      <c r="O612" s="513"/>
      <c r="P612" s="513"/>
      <c r="Q612" s="513"/>
      <c r="R612" s="513"/>
      <c r="S612" s="513"/>
      <c r="T612" s="513"/>
      <c r="U612" s="513"/>
      <c r="V612" s="513"/>
    </row>
    <row r="613" spans="1:22">
      <c r="A613" s="513"/>
      <c r="B613" s="513"/>
      <c r="C613" s="513"/>
      <c r="D613" s="513"/>
      <c r="E613" s="513"/>
      <c r="F613" s="513"/>
      <c r="G613" s="513"/>
      <c r="H613" s="513"/>
      <c r="I613" s="513"/>
      <c r="J613" s="513"/>
      <c r="K613" s="513"/>
      <c r="L613" s="513"/>
      <c r="M613" s="513"/>
      <c r="N613" s="513"/>
      <c r="O613" s="513"/>
      <c r="P613" s="513"/>
      <c r="Q613" s="513"/>
      <c r="R613" s="513"/>
      <c r="S613" s="513"/>
      <c r="T613" s="513"/>
      <c r="U613" s="513"/>
      <c r="V613" s="513"/>
    </row>
    <row r="614" spans="1:22">
      <c r="A614" s="513"/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  <c r="R614" s="513"/>
      <c r="S614" s="513"/>
      <c r="T614" s="513"/>
      <c r="U614" s="513"/>
      <c r="V614" s="513"/>
    </row>
    <row r="615" spans="1:22">
      <c r="A615" s="513"/>
      <c r="B615" s="513"/>
      <c r="C615" s="513"/>
      <c r="D615" s="513"/>
      <c r="E615" s="513"/>
      <c r="F615" s="513"/>
      <c r="G615" s="513"/>
      <c r="H615" s="513"/>
      <c r="I615" s="513"/>
      <c r="J615" s="513"/>
      <c r="K615" s="513"/>
      <c r="L615" s="513"/>
      <c r="M615" s="513"/>
      <c r="N615" s="513"/>
      <c r="O615" s="513"/>
      <c r="P615" s="513"/>
      <c r="Q615" s="513"/>
      <c r="R615" s="513"/>
      <c r="S615" s="513"/>
      <c r="T615" s="513"/>
      <c r="U615" s="513"/>
      <c r="V615" s="513"/>
    </row>
    <row r="616" spans="1:22">
      <c r="A616" s="513"/>
      <c r="B616" s="513"/>
      <c r="C616" s="51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3"/>
      <c r="P616" s="513"/>
      <c r="Q616" s="513"/>
      <c r="R616" s="513"/>
      <c r="S616" s="513"/>
      <c r="T616" s="513"/>
      <c r="U616" s="513"/>
      <c r="V616" s="513"/>
    </row>
    <row r="617" spans="1:22">
      <c r="A617" s="513"/>
      <c r="B617" s="513"/>
      <c r="C617" s="51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3"/>
      <c r="P617" s="513"/>
      <c r="Q617" s="513"/>
      <c r="R617" s="513"/>
      <c r="S617" s="513"/>
      <c r="T617" s="513"/>
      <c r="U617" s="513"/>
      <c r="V617" s="513"/>
    </row>
    <row r="618" spans="1:22">
      <c r="A618" s="513"/>
      <c r="B618" s="513"/>
      <c r="C618" s="51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3"/>
      <c r="P618" s="513"/>
      <c r="Q618" s="513"/>
      <c r="R618" s="513"/>
      <c r="S618" s="513"/>
      <c r="T618" s="513"/>
      <c r="U618" s="513"/>
      <c r="V618" s="513"/>
    </row>
    <row r="619" spans="1:22">
      <c r="A619" s="513"/>
      <c r="B619" s="513"/>
      <c r="C619" s="51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3"/>
      <c r="P619" s="513"/>
      <c r="Q619" s="513"/>
      <c r="R619" s="513"/>
      <c r="S619" s="513"/>
      <c r="T619" s="513"/>
      <c r="U619" s="513"/>
      <c r="V619" s="513"/>
    </row>
    <row r="620" spans="1:22">
      <c r="A620" s="513"/>
      <c r="B620" s="513"/>
      <c r="C620" s="51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3"/>
      <c r="P620" s="513"/>
      <c r="Q620" s="513"/>
      <c r="R620" s="513"/>
      <c r="S620" s="513"/>
      <c r="T620" s="513"/>
      <c r="U620" s="513"/>
      <c r="V620" s="513"/>
    </row>
    <row r="621" spans="1:22">
      <c r="A621" s="513"/>
      <c r="B621" s="513"/>
      <c r="C621" s="51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3"/>
      <c r="P621" s="513"/>
      <c r="Q621" s="513"/>
      <c r="R621" s="513"/>
      <c r="S621" s="513"/>
      <c r="T621" s="513"/>
      <c r="U621" s="513"/>
      <c r="V621" s="513"/>
    </row>
    <row r="622" spans="1:22">
      <c r="A622" s="513"/>
      <c r="B622" s="513"/>
      <c r="C622" s="51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3"/>
      <c r="P622" s="513"/>
      <c r="Q622" s="513"/>
      <c r="R622" s="513"/>
      <c r="S622" s="513"/>
      <c r="T622" s="513"/>
      <c r="U622" s="513"/>
      <c r="V622" s="513"/>
    </row>
    <row r="623" spans="1:22">
      <c r="A623" s="513"/>
      <c r="B623" s="513"/>
      <c r="C623" s="51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3"/>
      <c r="P623" s="513"/>
      <c r="Q623" s="513"/>
      <c r="R623" s="513"/>
      <c r="S623" s="513"/>
      <c r="T623" s="513"/>
      <c r="U623" s="513"/>
      <c r="V623" s="513"/>
    </row>
    <row r="624" spans="1:22">
      <c r="A624" s="513"/>
      <c r="B624" s="513"/>
      <c r="C624" s="51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3"/>
      <c r="P624" s="513"/>
      <c r="Q624" s="513"/>
      <c r="R624" s="513"/>
      <c r="S624" s="513"/>
      <c r="T624" s="513"/>
      <c r="U624" s="513"/>
      <c r="V624" s="513"/>
    </row>
    <row r="625" spans="1:22">
      <c r="A625" s="513"/>
      <c r="B625" s="513"/>
      <c r="C625" s="51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3"/>
      <c r="P625" s="513"/>
      <c r="Q625" s="513"/>
      <c r="R625" s="513"/>
      <c r="S625" s="513"/>
      <c r="T625" s="513"/>
      <c r="U625" s="513"/>
      <c r="V625" s="513"/>
    </row>
    <row r="626" spans="1:22">
      <c r="A626" s="513"/>
      <c r="B626" s="513"/>
      <c r="C626" s="51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3"/>
      <c r="P626" s="513"/>
      <c r="Q626" s="513"/>
      <c r="R626" s="513"/>
      <c r="S626" s="513"/>
      <c r="T626" s="513"/>
      <c r="U626" s="513"/>
      <c r="V626" s="513"/>
    </row>
    <row r="627" spans="1:22">
      <c r="A627" s="513"/>
      <c r="B627" s="513"/>
      <c r="C627" s="51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3"/>
      <c r="P627" s="513"/>
      <c r="Q627" s="513"/>
      <c r="R627" s="513"/>
      <c r="S627" s="513"/>
      <c r="T627" s="513"/>
      <c r="U627" s="513"/>
      <c r="V627" s="513"/>
    </row>
    <row r="628" spans="1:22">
      <c r="A628" s="513"/>
      <c r="B628" s="513"/>
      <c r="C628" s="51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3"/>
      <c r="P628" s="513"/>
      <c r="Q628" s="513"/>
      <c r="R628" s="513"/>
      <c r="S628" s="513"/>
      <c r="T628" s="513"/>
      <c r="U628" s="513"/>
      <c r="V628" s="513"/>
    </row>
    <row r="629" spans="1:22">
      <c r="A629" s="513"/>
      <c r="B629" s="513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  <c r="R629" s="513"/>
      <c r="S629" s="513"/>
      <c r="T629" s="513"/>
      <c r="U629" s="513"/>
      <c r="V629" s="513"/>
    </row>
    <row r="630" spans="1:22">
      <c r="A630" s="513"/>
      <c r="B630" s="513"/>
      <c r="C630" s="51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3"/>
      <c r="P630" s="513"/>
      <c r="Q630" s="513"/>
      <c r="R630" s="513"/>
      <c r="S630" s="513"/>
      <c r="T630" s="513"/>
      <c r="U630" s="513"/>
      <c r="V630" s="513"/>
    </row>
    <row r="631" spans="1:22">
      <c r="A631" s="513"/>
      <c r="B631" s="513"/>
      <c r="C631" s="513"/>
      <c r="D631" s="513"/>
      <c r="E631" s="513"/>
      <c r="F631" s="513"/>
      <c r="G631" s="513"/>
      <c r="H631" s="513"/>
      <c r="I631" s="513"/>
      <c r="J631" s="513"/>
      <c r="K631" s="513"/>
      <c r="L631" s="513"/>
      <c r="M631" s="513"/>
      <c r="N631" s="513"/>
      <c r="O631" s="513"/>
      <c r="P631" s="513"/>
      <c r="Q631" s="513"/>
      <c r="R631" s="513"/>
      <c r="S631" s="513"/>
      <c r="T631" s="513"/>
      <c r="U631" s="513"/>
      <c r="V631" s="513"/>
    </row>
    <row r="632" spans="1:22">
      <c r="A632" s="513"/>
      <c r="B632" s="513"/>
      <c r="C632" s="513"/>
      <c r="D632" s="513"/>
      <c r="E632" s="513"/>
      <c r="F632" s="513"/>
      <c r="G632" s="513"/>
      <c r="H632" s="513"/>
      <c r="I632" s="513"/>
      <c r="J632" s="513"/>
      <c r="K632" s="513"/>
      <c r="L632" s="513"/>
      <c r="M632" s="513"/>
      <c r="N632" s="513"/>
      <c r="O632" s="513"/>
      <c r="P632" s="513"/>
      <c r="Q632" s="513"/>
      <c r="R632" s="513"/>
      <c r="S632" s="513"/>
      <c r="T632" s="513"/>
      <c r="U632" s="513"/>
      <c r="V632" s="513"/>
    </row>
    <row r="633" spans="1:22">
      <c r="A633" s="513"/>
      <c r="B633" s="513"/>
      <c r="C633" s="513"/>
      <c r="D633" s="513"/>
      <c r="E633" s="513"/>
      <c r="F633" s="513"/>
      <c r="G633" s="513"/>
      <c r="H633" s="513"/>
      <c r="I633" s="513"/>
      <c r="J633" s="513"/>
      <c r="K633" s="513"/>
      <c r="L633" s="513"/>
      <c r="M633" s="513"/>
      <c r="N633" s="513"/>
      <c r="O633" s="513"/>
      <c r="P633" s="513"/>
      <c r="Q633" s="513"/>
      <c r="R633" s="513"/>
      <c r="S633" s="513"/>
      <c r="T633" s="513"/>
      <c r="U633" s="513"/>
      <c r="V633" s="513"/>
    </row>
    <row r="634" spans="1:22">
      <c r="A634" s="513"/>
      <c r="B634" s="513"/>
      <c r="C634" s="513"/>
      <c r="D634" s="513"/>
      <c r="E634" s="513"/>
      <c r="F634" s="513"/>
      <c r="G634" s="513"/>
      <c r="H634" s="513"/>
      <c r="I634" s="513"/>
      <c r="J634" s="513"/>
      <c r="K634" s="513"/>
      <c r="L634" s="513"/>
      <c r="M634" s="513"/>
      <c r="N634" s="513"/>
      <c r="O634" s="513"/>
      <c r="P634" s="513"/>
      <c r="Q634" s="513"/>
      <c r="R634" s="513"/>
      <c r="S634" s="513"/>
      <c r="T634" s="513"/>
      <c r="U634" s="513"/>
      <c r="V634" s="513"/>
    </row>
    <row r="635" spans="1:22">
      <c r="A635" s="513"/>
      <c r="B635" s="513"/>
      <c r="C635" s="513"/>
      <c r="D635" s="513"/>
      <c r="E635" s="513"/>
      <c r="F635" s="513"/>
      <c r="G635" s="513"/>
      <c r="H635" s="513"/>
      <c r="I635" s="513"/>
      <c r="J635" s="513"/>
      <c r="K635" s="513"/>
      <c r="L635" s="513"/>
      <c r="M635" s="513"/>
      <c r="N635" s="513"/>
      <c r="O635" s="513"/>
      <c r="P635" s="513"/>
      <c r="Q635" s="513"/>
      <c r="R635" s="513"/>
      <c r="S635" s="513"/>
      <c r="T635" s="513"/>
      <c r="U635" s="513"/>
      <c r="V635" s="513"/>
    </row>
    <row r="636" spans="1:22">
      <c r="A636" s="513"/>
      <c r="B636" s="513"/>
      <c r="C636" s="513"/>
      <c r="D636" s="513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  <c r="R636" s="513"/>
      <c r="S636" s="513"/>
      <c r="T636" s="513"/>
      <c r="U636" s="513"/>
      <c r="V636" s="513"/>
    </row>
    <row r="637" spans="1:22">
      <c r="A637" s="513"/>
      <c r="B637" s="513"/>
      <c r="C637" s="513"/>
      <c r="D637" s="513"/>
      <c r="E637" s="513"/>
      <c r="F637" s="513"/>
      <c r="G637" s="513"/>
      <c r="H637" s="513"/>
      <c r="I637" s="513"/>
      <c r="J637" s="513"/>
      <c r="K637" s="513"/>
      <c r="L637" s="513"/>
      <c r="M637" s="513"/>
      <c r="N637" s="513"/>
      <c r="O637" s="513"/>
      <c r="P637" s="513"/>
      <c r="Q637" s="513"/>
      <c r="R637" s="513"/>
      <c r="S637" s="513"/>
      <c r="T637" s="513"/>
      <c r="U637" s="513"/>
      <c r="V637" s="513"/>
    </row>
    <row r="638" spans="1:22">
      <c r="A638" s="513"/>
      <c r="B638" s="513"/>
      <c r="C638" s="513"/>
      <c r="D638" s="513"/>
      <c r="E638" s="513"/>
      <c r="F638" s="513"/>
      <c r="G638" s="513"/>
      <c r="H638" s="513"/>
      <c r="I638" s="513"/>
      <c r="J638" s="513"/>
      <c r="K638" s="513"/>
      <c r="L638" s="513"/>
      <c r="M638" s="513"/>
      <c r="N638" s="513"/>
      <c r="O638" s="513"/>
      <c r="P638" s="513"/>
      <c r="Q638" s="513"/>
      <c r="R638" s="513"/>
      <c r="S638" s="513"/>
      <c r="T638" s="513"/>
      <c r="U638" s="513"/>
      <c r="V638" s="513"/>
    </row>
    <row r="639" spans="1:22">
      <c r="A639" s="513"/>
      <c r="B639" s="513"/>
      <c r="C639" s="513"/>
      <c r="D639" s="513"/>
      <c r="E639" s="513"/>
      <c r="F639" s="513"/>
      <c r="G639" s="513"/>
      <c r="H639" s="513"/>
      <c r="I639" s="513"/>
      <c r="J639" s="513"/>
      <c r="K639" s="513"/>
      <c r="L639" s="513"/>
      <c r="M639" s="513"/>
      <c r="N639" s="513"/>
      <c r="O639" s="513"/>
      <c r="P639" s="513"/>
      <c r="Q639" s="513"/>
      <c r="R639" s="513"/>
      <c r="S639" s="513"/>
      <c r="T639" s="513"/>
      <c r="U639" s="513"/>
      <c r="V639" s="513"/>
    </row>
    <row r="640" spans="1:22">
      <c r="A640" s="513"/>
      <c r="B640" s="513"/>
      <c r="C640" s="513"/>
      <c r="D640" s="513"/>
      <c r="E640" s="513"/>
      <c r="F640" s="513"/>
      <c r="G640" s="513"/>
      <c r="H640" s="513"/>
      <c r="I640" s="513"/>
      <c r="J640" s="513"/>
      <c r="K640" s="513"/>
      <c r="L640" s="513"/>
      <c r="M640" s="513"/>
      <c r="N640" s="513"/>
      <c r="O640" s="513"/>
      <c r="P640" s="513"/>
      <c r="Q640" s="513"/>
      <c r="R640" s="513"/>
      <c r="S640" s="513"/>
      <c r="T640" s="513"/>
      <c r="U640" s="513"/>
      <c r="V640" s="513"/>
    </row>
    <row r="641" spans="1:22">
      <c r="A641" s="513"/>
      <c r="B641" s="513"/>
      <c r="C641" s="513"/>
      <c r="D641" s="513"/>
      <c r="E641" s="513"/>
      <c r="F641" s="513"/>
      <c r="G641" s="513"/>
      <c r="H641" s="513"/>
      <c r="I641" s="513"/>
      <c r="J641" s="513"/>
      <c r="K641" s="513"/>
      <c r="L641" s="513"/>
      <c r="M641" s="513"/>
      <c r="N641" s="513"/>
      <c r="O641" s="513"/>
      <c r="P641" s="513"/>
      <c r="Q641" s="513"/>
      <c r="R641" s="513"/>
      <c r="S641" s="513"/>
      <c r="T641" s="513"/>
      <c r="U641" s="513"/>
      <c r="V641" s="513"/>
    </row>
    <row r="642" spans="1:22">
      <c r="A642" s="513"/>
      <c r="B642" s="513"/>
      <c r="C642" s="513"/>
      <c r="D642" s="513"/>
      <c r="E642" s="513"/>
      <c r="F642" s="513"/>
      <c r="G642" s="513"/>
      <c r="H642" s="513"/>
      <c r="I642" s="513"/>
      <c r="J642" s="513"/>
      <c r="K642" s="513"/>
      <c r="L642" s="513"/>
      <c r="M642" s="513"/>
      <c r="N642" s="513"/>
      <c r="O642" s="513"/>
      <c r="P642" s="513"/>
      <c r="Q642" s="513"/>
      <c r="R642" s="513"/>
      <c r="S642" s="513"/>
      <c r="T642" s="513"/>
      <c r="U642" s="513"/>
      <c r="V642" s="513"/>
    </row>
    <row r="643" spans="1:22">
      <c r="A643" s="513"/>
      <c r="B643" s="513"/>
      <c r="C643" s="513"/>
      <c r="D643" s="513"/>
      <c r="E643" s="513"/>
      <c r="F643" s="513"/>
      <c r="G643" s="513"/>
      <c r="H643" s="513"/>
      <c r="I643" s="513"/>
      <c r="J643" s="513"/>
      <c r="K643" s="513"/>
      <c r="L643" s="513"/>
      <c r="M643" s="513"/>
      <c r="N643" s="513"/>
      <c r="O643" s="513"/>
      <c r="P643" s="513"/>
      <c r="Q643" s="513"/>
      <c r="R643" s="513"/>
      <c r="S643" s="513"/>
      <c r="T643" s="513"/>
      <c r="U643" s="513"/>
      <c r="V643" s="513"/>
    </row>
    <row r="644" spans="1:22">
      <c r="A644" s="513"/>
      <c r="B644" s="513"/>
      <c r="C644" s="513"/>
      <c r="D644" s="513"/>
      <c r="E644" s="513"/>
      <c r="F644" s="513"/>
      <c r="G644" s="513"/>
      <c r="H644" s="513"/>
      <c r="I644" s="513"/>
      <c r="J644" s="513"/>
      <c r="K644" s="513"/>
      <c r="L644" s="513"/>
      <c r="M644" s="513"/>
      <c r="N644" s="513"/>
      <c r="O644" s="513"/>
      <c r="P644" s="513"/>
      <c r="Q644" s="513"/>
      <c r="R644" s="513"/>
      <c r="S644" s="513"/>
      <c r="T644" s="513"/>
      <c r="U644" s="513"/>
      <c r="V644" s="513"/>
    </row>
    <row r="645" spans="1:22">
      <c r="A645" s="513"/>
      <c r="B645" s="513"/>
      <c r="C645" s="513"/>
      <c r="D645" s="513"/>
      <c r="E645" s="513"/>
      <c r="F645" s="513"/>
      <c r="G645" s="513"/>
      <c r="H645" s="513"/>
      <c r="I645" s="513"/>
      <c r="J645" s="513"/>
      <c r="K645" s="513"/>
      <c r="L645" s="513"/>
      <c r="M645" s="513"/>
      <c r="N645" s="513"/>
      <c r="O645" s="513"/>
      <c r="P645" s="513"/>
      <c r="Q645" s="513"/>
      <c r="R645" s="513"/>
      <c r="S645" s="513"/>
      <c r="T645" s="513"/>
      <c r="U645" s="513"/>
      <c r="V645" s="513"/>
    </row>
    <row r="646" spans="1:22">
      <c r="A646" s="513"/>
      <c r="B646" s="513"/>
      <c r="C646" s="513"/>
      <c r="D646" s="513"/>
      <c r="E646" s="513"/>
      <c r="F646" s="513"/>
      <c r="G646" s="513"/>
      <c r="H646" s="513"/>
      <c r="I646" s="513"/>
      <c r="J646" s="513"/>
      <c r="K646" s="513"/>
      <c r="L646" s="513"/>
      <c r="M646" s="513"/>
      <c r="N646" s="513"/>
      <c r="O646" s="513"/>
      <c r="P646" s="513"/>
      <c r="Q646" s="513"/>
      <c r="R646" s="513"/>
      <c r="S646" s="513"/>
      <c r="T646" s="513"/>
      <c r="U646" s="513"/>
      <c r="V646" s="513"/>
    </row>
    <row r="647" spans="1:22">
      <c r="A647" s="513"/>
      <c r="B647" s="513"/>
      <c r="C647" s="513"/>
      <c r="D647" s="513"/>
      <c r="E647" s="513"/>
      <c r="F647" s="513"/>
      <c r="G647" s="513"/>
      <c r="H647" s="513"/>
      <c r="I647" s="513"/>
      <c r="J647" s="513"/>
      <c r="K647" s="513"/>
      <c r="L647" s="513"/>
      <c r="M647" s="513"/>
      <c r="N647" s="513"/>
      <c r="O647" s="513"/>
      <c r="P647" s="513"/>
      <c r="Q647" s="513"/>
      <c r="R647" s="513"/>
      <c r="S647" s="513"/>
      <c r="T647" s="513"/>
      <c r="U647" s="513"/>
      <c r="V647" s="513"/>
    </row>
    <row r="648" spans="1:22">
      <c r="A648" s="513"/>
      <c r="B648" s="513"/>
      <c r="C648" s="513"/>
      <c r="D648" s="513"/>
      <c r="E648" s="513"/>
      <c r="F648" s="513"/>
      <c r="G648" s="513"/>
      <c r="H648" s="513"/>
      <c r="I648" s="513"/>
      <c r="J648" s="513"/>
      <c r="K648" s="513"/>
      <c r="L648" s="513"/>
      <c r="M648" s="513"/>
      <c r="N648" s="513"/>
      <c r="O648" s="513"/>
      <c r="P648" s="513"/>
      <c r="Q648" s="513"/>
      <c r="R648" s="513"/>
      <c r="S648" s="513"/>
      <c r="T648" s="513"/>
      <c r="U648" s="513"/>
      <c r="V648" s="513"/>
    </row>
    <row r="649" spans="1:22">
      <c r="A649" s="513"/>
      <c r="B649" s="513"/>
      <c r="C649" s="513"/>
      <c r="D649" s="513"/>
      <c r="E649" s="513"/>
      <c r="F649" s="513"/>
      <c r="G649" s="513"/>
      <c r="H649" s="513"/>
      <c r="I649" s="513"/>
      <c r="J649" s="513"/>
      <c r="K649" s="513"/>
      <c r="L649" s="513"/>
      <c r="M649" s="513"/>
      <c r="N649" s="513"/>
      <c r="O649" s="513"/>
      <c r="P649" s="513"/>
      <c r="Q649" s="513"/>
      <c r="R649" s="513"/>
      <c r="S649" s="513"/>
      <c r="T649" s="513"/>
      <c r="U649" s="513"/>
      <c r="V649" s="513"/>
    </row>
    <row r="650" spans="1:22">
      <c r="A650" s="513"/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  <c r="R650" s="513"/>
      <c r="S650" s="513"/>
      <c r="T650" s="513"/>
      <c r="U650" s="513"/>
      <c r="V650" s="513"/>
    </row>
    <row r="651" spans="1:22">
      <c r="A651" s="513"/>
      <c r="B651" s="513"/>
      <c r="C651" s="513"/>
      <c r="D651" s="513"/>
      <c r="E651" s="513"/>
      <c r="F651" s="513"/>
      <c r="G651" s="513"/>
      <c r="H651" s="513"/>
      <c r="I651" s="513"/>
      <c r="J651" s="513"/>
      <c r="K651" s="513"/>
      <c r="L651" s="513"/>
      <c r="M651" s="513"/>
      <c r="N651" s="513"/>
      <c r="O651" s="513"/>
      <c r="P651" s="513"/>
      <c r="Q651" s="513"/>
      <c r="R651" s="513"/>
      <c r="S651" s="513"/>
      <c r="T651" s="513"/>
      <c r="U651" s="513"/>
      <c r="V651" s="513"/>
    </row>
    <row r="652" spans="1:22">
      <c r="A652" s="513"/>
      <c r="B652" s="513"/>
      <c r="C652" s="513"/>
      <c r="D652" s="513"/>
      <c r="E652" s="513"/>
      <c r="F652" s="513"/>
      <c r="G652" s="513"/>
      <c r="H652" s="513"/>
      <c r="I652" s="513"/>
      <c r="J652" s="513"/>
      <c r="K652" s="513"/>
      <c r="L652" s="513"/>
      <c r="M652" s="513"/>
      <c r="N652" s="513"/>
      <c r="O652" s="513"/>
      <c r="P652" s="513"/>
      <c r="Q652" s="513"/>
      <c r="R652" s="513"/>
      <c r="S652" s="513"/>
      <c r="T652" s="513"/>
      <c r="U652" s="513"/>
      <c r="V652" s="513"/>
    </row>
    <row r="653" spans="1:22">
      <c r="A653" s="513"/>
      <c r="B653" s="513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  <c r="R653" s="513"/>
      <c r="S653" s="513"/>
      <c r="T653" s="513"/>
      <c r="U653" s="513"/>
      <c r="V653" s="513"/>
    </row>
    <row r="654" spans="1:22">
      <c r="A654" s="513"/>
      <c r="B654" s="513"/>
      <c r="C654" s="513"/>
      <c r="D654" s="513"/>
      <c r="E654" s="513"/>
      <c r="F654" s="513"/>
      <c r="G654" s="513"/>
      <c r="H654" s="513"/>
      <c r="I654" s="513"/>
      <c r="J654" s="513"/>
      <c r="K654" s="513"/>
      <c r="L654" s="513"/>
      <c r="M654" s="513"/>
      <c r="N654" s="513"/>
      <c r="O654" s="513"/>
      <c r="P654" s="513"/>
      <c r="Q654" s="513"/>
      <c r="R654" s="513"/>
      <c r="S654" s="513"/>
      <c r="T654" s="513"/>
      <c r="U654" s="513"/>
      <c r="V654" s="513"/>
    </row>
    <row r="655" spans="1:22">
      <c r="A655" s="513"/>
      <c r="B655" s="513"/>
      <c r="C655" s="513"/>
      <c r="D655" s="513"/>
      <c r="E655" s="513"/>
      <c r="F655" s="513"/>
      <c r="G655" s="513"/>
      <c r="H655" s="513"/>
      <c r="I655" s="513"/>
      <c r="J655" s="513"/>
      <c r="K655" s="513"/>
      <c r="L655" s="513"/>
      <c r="M655" s="513"/>
      <c r="N655" s="513"/>
      <c r="O655" s="513"/>
      <c r="P655" s="513"/>
      <c r="Q655" s="513"/>
      <c r="R655" s="513"/>
      <c r="S655" s="513"/>
      <c r="T655" s="513"/>
      <c r="U655" s="513"/>
      <c r="V655" s="513"/>
    </row>
    <row r="656" spans="1:22">
      <c r="A656" s="513"/>
      <c r="B656" s="513"/>
      <c r="C656" s="513"/>
      <c r="D656" s="513"/>
      <c r="E656" s="513"/>
      <c r="F656" s="513"/>
      <c r="G656" s="513"/>
      <c r="H656" s="513"/>
      <c r="I656" s="513"/>
      <c r="J656" s="513"/>
      <c r="K656" s="513"/>
      <c r="L656" s="513"/>
      <c r="M656" s="513"/>
      <c r="N656" s="513"/>
      <c r="O656" s="513"/>
      <c r="P656" s="513"/>
      <c r="Q656" s="513"/>
      <c r="R656" s="513"/>
      <c r="S656" s="513"/>
      <c r="T656" s="513"/>
      <c r="U656" s="513"/>
      <c r="V656" s="513"/>
    </row>
    <row r="657" spans="1:22">
      <c r="A657" s="513"/>
      <c r="B657" s="513"/>
      <c r="C657" s="513"/>
      <c r="D657" s="513"/>
      <c r="E657" s="513"/>
      <c r="F657" s="513"/>
      <c r="G657" s="513"/>
      <c r="H657" s="513"/>
      <c r="I657" s="513"/>
      <c r="J657" s="513"/>
      <c r="K657" s="513"/>
      <c r="L657" s="513"/>
      <c r="M657" s="513"/>
      <c r="N657" s="513"/>
      <c r="O657" s="513"/>
      <c r="P657" s="513"/>
      <c r="Q657" s="513"/>
      <c r="R657" s="513"/>
      <c r="S657" s="513"/>
      <c r="T657" s="513"/>
      <c r="U657" s="513"/>
      <c r="V657" s="513"/>
    </row>
    <row r="658" spans="1:22">
      <c r="A658" s="513"/>
      <c r="B658" s="513"/>
      <c r="C658" s="513"/>
      <c r="D658" s="513"/>
      <c r="E658" s="513"/>
      <c r="F658" s="513"/>
      <c r="G658" s="513"/>
      <c r="H658" s="513"/>
      <c r="I658" s="513"/>
      <c r="J658" s="513"/>
      <c r="K658" s="513"/>
      <c r="L658" s="513"/>
      <c r="M658" s="513"/>
      <c r="N658" s="513"/>
      <c r="O658" s="513"/>
      <c r="P658" s="513"/>
      <c r="Q658" s="513"/>
      <c r="R658" s="513"/>
      <c r="S658" s="513"/>
      <c r="T658" s="513"/>
      <c r="U658" s="513"/>
      <c r="V658" s="513"/>
    </row>
    <row r="659" spans="1:22">
      <c r="A659" s="513"/>
      <c r="B659" s="513"/>
      <c r="C659" s="513"/>
      <c r="D659" s="513"/>
      <c r="E659" s="513"/>
      <c r="F659" s="513"/>
      <c r="G659" s="513"/>
      <c r="H659" s="513"/>
      <c r="I659" s="513"/>
      <c r="J659" s="513"/>
      <c r="K659" s="513"/>
      <c r="L659" s="513"/>
      <c r="M659" s="513"/>
      <c r="N659" s="513"/>
      <c r="O659" s="513"/>
      <c r="P659" s="513"/>
      <c r="Q659" s="513"/>
      <c r="R659" s="513"/>
      <c r="S659" s="513"/>
      <c r="T659" s="513"/>
      <c r="U659" s="513"/>
      <c r="V659" s="513"/>
    </row>
    <row r="660" spans="1:22">
      <c r="A660" s="513"/>
      <c r="B660" s="513"/>
      <c r="C660" s="513"/>
      <c r="D660" s="513"/>
      <c r="E660" s="513"/>
      <c r="F660" s="513"/>
      <c r="G660" s="513"/>
      <c r="H660" s="513"/>
      <c r="I660" s="513"/>
      <c r="J660" s="513"/>
      <c r="K660" s="513"/>
      <c r="L660" s="513"/>
      <c r="M660" s="513"/>
      <c r="N660" s="513"/>
      <c r="O660" s="513"/>
      <c r="P660" s="513"/>
      <c r="Q660" s="513"/>
      <c r="R660" s="513"/>
      <c r="S660" s="513"/>
      <c r="T660" s="513"/>
      <c r="U660" s="513"/>
      <c r="V660" s="513"/>
    </row>
    <row r="661" spans="1:22">
      <c r="A661" s="513"/>
      <c r="B661" s="513"/>
      <c r="C661" s="513"/>
      <c r="D661" s="513"/>
      <c r="E661" s="513"/>
      <c r="F661" s="513"/>
      <c r="G661" s="513"/>
      <c r="H661" s="513"/>
      <c r="I661" s="513"/>
      <c r="J661" s="513"/>
      <c r="K661" s="513"/>
      <c r="L661" s="513"/>
      <c r="M661" s="513"/>
      <c r="N661" s="513"/>
      <c r="O661" s="513"/>
      <c r="P661" s="513"/>
      <c r="Q661" s="513"/>
      <c r="R661" s="513"/>
      <c r="S661" s="513"/>
      <c r="T661" s="513"/>
      <c r="U661" s="513"/>
      <c r="V661" s="513"/>
    </row>
    <row r="662" spans="1:22">
      <c r="A662" s="513"/>
      <c r="B662" s="513"/>
      <c r="C662" s="513"/>
      <c r="D662" s="513"/>
      <c r="E662" s="513"/>
      <c r="F662" s="513"/>
      <c r="G662" s="513"/>
      <c r="H662" s="513"/>
      <c r="I662" s="513"/>
      <c r="J662" s="513"/>
      <c r="K662" s="513"/>
      <c r="L662" s="513"/>
      <c r="M662" s="513"/>
      <c r="N662" s="513"/>
      <c r="O662" s="513"/>
      <c r="P662" s="513"/>
      <c r="Q662" s="513"/>
      <c r="R662" s="513"/>
      <c r="S662" s="513"/>
      <c r="T662" s="513"/>
      <c r="U662" s="513"/>
      <c r="V662" s="513"/>
    </row>
    <row r="663" spans="1:22">
      <c r="A663" s="513"/>
      <c r="B663" s="513"/>
      <c r="C663" s="513"/>
      <c r="D663" s="513"/>
      <c r="E663" s="513"/>
      <c r="F663" s="513"/>
      <c r="G663" s="513"/>
      <c r="H663" s="513"/>
      <c r="I663" s="513"/>
      <c r="J663" s="513"/>
      <c r="K663" s="513"/>
      <c r="L663" s="513"/>
      <c r="M663" s="513"/>
      <c r="N663" s="513"/>
      <c r="O663" s="513"/>
      <c r="P663" s="513"/>
      <c r="Q663" s="513"/>
      <c r="R663" s="513"/>
      <c r="S663" s="513"/>
      <c r="T663" s="513"/>
      <c r="U663" s="513"/>
      <c r="V663" s="513"/>
    </row>
    <row r="664" spans="1:22">
      <c r="A664" s="513"/>
      <c r="B664" s="513"/>
      <c r="C664" s="513"/>
      <c r="D664" s="513"/>
      <c r="E664" s="513"/>
      <c r="F664" s="513"/>
      <c r="G664" s="513"/>
      <c r="H664" s="513"/>
      <c r="I664" s="513"/>
      <c r="J664" s="513"/>
      <c r="K664" s="513"/>
      <c r="L664" s="513"/>
      <c r="M664" s="513"/>
      <c r="N664" s="513"/>
      <c r="O664" s="513"/>
      <c r="P664" s="513"/>
      <c r="Q664" s="513"/>
      <c r="R664" s="513"/>
      <c r="S664" s="513"/>
      <c r="T664" s="513"/>
      <c r="U664" s="513"/>
      <c r="V664" s="513"/>
    </row>
    <row r="665" spans="1:22">
      <c r="A665" s="513"/>
      <c r="B665" s="513"/>
      <c r="C665" s="513"/>
      <c r="D665" s="513"/>
      <c r="E665" s="513"/>
      <c r="F665" s="513"/>
      <c r="G665" s="513"/>
      <c r="H665" s="513"/>
      <c r="I665" s="513"/>
      <c r="J665" s="513"/>
      <c r="K665" s="513"/>
      <c r="L665" s="513"/>
      <c r="M665" s="513"/>
      <c r="N665" s="513"/>
      <c r="O665" s="513"/>
      <c r="P665" s="513"/>
      <c r="Q665" s="513"/>
      <c r="R665" s="513"/>
      <c r="S665" s="513"/>
      <c r="T665" s="513"/>
      <c r="U665" s="513"/>
      <c r="V665" s="513"/>
    </row>
    <row r="666" spans="1:22">
      <c r="A666" s="513"/>
      <c r="B666" s="513"/>
      <c r="C666" s="513"/>
      <c r="D666" s="513"/>
      <c r="E666" s="513"/>
      <c r="F666" s="513"/>
      <c r="G666" s="513"/>
      <c r="H666" s="513"/>
      <c r="I666" s="513"/>
      <c r="J666" s="513"/>
      <c r="K666" s="513"/>
      <c r="L666" s="513"/>
      <c r="M666" s="513"/>
      <c r="N666" s="513"/>
      <c r="O666" s="513"/>
      <c r="P666" s="513"/>
      <c r="Q666" s="513"/>
      <c r="R666" s="513"/>
      <c r="S666" s="513"/>
      <c r="T666" s="513"/>
      <c r="U666" s="513"/>
      <c r="V666" s="513"/>
    </row>
    <row r="667" spans="1:22">
      <c r="A667" s="513"/>
      <c r="B667" s="513"/>
      <c r="C667" s="513"/>
      <c r="D667" s="513"/>
      <c r="E667" s="513"/>
      <c r="F667" s="513"/>
      <c r="G667" s="513"/>
      <c r="H667" s="513"/>
      <c r="I667" s="513"/>
      <c r="J667" s="513"/>
      <c r="K667" s="513"/>
      <c r="L667" s="513"/>
      <c r="M667" s="513"/>
      <c r="N667" s="513"/>
      <c r="O667" s="513"/>
      <c r="P667" s="513"/>
      <c r="Q667" s="513"/>
      <c r="R667" s="513"/>
      <c r="S667" s="513"/>
      <c r="T667" s="513"/>
      <c r="U667" s="513"/>
      <c r="V667" s="513"/>
    </row>
    <row r="668" spans="1:22">
      <c r="A668" s="513"/>
      <c r="B668" s="513"/>
      <c r="C668" s="513"/>
      <c r="D668" s="513"/>
      <c r="E668" s="513"/>
      <c r="F668" s="513"/>
      <c r="G668" s="513"/>
      <c r="H668" s="513"/>
      <c r="I668" s="513"/>
      <c r="J668" s="513"/>
      <c r="K668" s="513"/>
      <c r="L668" s="513"/>
      <c r="M668" s="513"/>
      <c r="N668" s="513"/>
      <c r="O668" s="513"/>
      <c r="P668" s="513"/>
      <c r="Q668" s="513"/>
      <c r="R668" s="513"/>
      <c r="S668" s="513"/>
      <c r="T668" s="513"/>
      <c r="U668" s="513"/>
      <c r="V668" s="513"/>
    </row>
    <row r="669" spans="1:22">
      <c r="A669" s="513"/>
      <c r="B669" s="513"/>
      <c r="C669" s="513"/>
      <c r="D669" s="513"/>
      <c r="E669" s="513"/>
      <c r="F669" s="513"/>
      <c r="G669" s="513"/>
      <c r="H669" s="513"/>
      <c r="I669" s="513"/>
      <c r="J669" s="513"/>
      <c r="K669" s="513"/>
      <c r="L669" s="513"/>
      <c r="M669" s="513"/>
      <c r="N669" s="513"/>
      <c r="O669" s="513"/>
      <c r="P669" s="513"/>
      <c r="Q669" s="513"/>
      <c r="R669" s="513"/>
      <c r="S669" s="513"/>
      <c r="T669" s="513"/>
      <c r="U669" s="513"/>
      <c r="V669" s="513"/>
    </row>
    <row r="670" spans="1:22">
      <c r="A670" s="513"/>
      <c r="B670" s="513"/>
      <c r="C670" s="513"/>
      <c r="D670" s="513"/>
      <c r="E670" s="513"/>
      <c r="F670" s="513"/>
      <c r="G670" s="513"/>
      <c r="H670" s="513"/>
      <c r="I670" s="513"/>
      <c r="J670" s="513"/>
      <c r="K670" s="513"/>
      <c r="L670" s="513"/>
      <c r="M670" s="513"/>
      <c r="N670" s="513"/>
      <c r="O670" s="513"/>
      <c r="P670" s="513"/>
      <c r="Q670" s="513"/>
      <c r="R670" s="513"/>
      <c r="S670" s="513"/>
      <c r="T670" s="513"/>
      <c r="U670" s="513"/>
      <c r="V670" s="513"/>
    </row>
    <row r="671" spans="1:22">
      <c r="A671" s="513"/>
      <c r="B671" s="513"/>
      <c r="C671" s="513"/>
      <c r="D671" s="513"/>
      <c r="E671" s="513"/>
      <c r="F671" s="513"/>
      <c r="G671" s="513"/>
      <c r="H671" s="513"/>
      <c r="I671" s="513"/>
      <c r="J671" s="513"/>
      <c r="K671" s="513"/>
      <c r="L671" s="513"/>
      <c r="M671" s="513"/>
      <c r="N671" s="513"/>
      <c r="O671" s="513"/>
      <c r="P671" s="513"/>
      <c r="Q671" s="513"/>
      <c r="R671" s="513"/>
      <c r="S671" s="513"/>
      <c r="T671" s="513"/>
      <c r="U671" s="513"/>
      <c r="V671" s="513"/>
    </row>
    <row r="672" spans="1:22">
      <c r="A672" s="513"/>
      <c r="B672" s="513"/>
      <c r="C672" s="513"/>
      <c r="D672" s="513"/>
      <c r="E672" s="513"/>
      <c r="F672" s="513"/>
      <c r="G672" s="513"/>
      <c r="H672" s="513"/>
      <c r="I672" s="513"/>
      <c r="J672" s="513"/>
      <c r="K672" s="513"/>
      <c r="L672" s="513"/>
      <c r="M672" s="513"/>
      <c r="N672" s="513"/>
      <c r="O672" s="513"/>
      <c r="P672" s="513"/>
      <c r="Q672" s="513"/>
      <c r="R672" s="513"/>
      <c r="S672" s="513"/>
      <c r="T672" s="513"/>
      <c r="U672" s="513"/>
      <c r="V672" s="513"/>
    </row>
    <row r="673" spans="1:22">
      <c r="A673" s="513"/>
      <c r="B673" s="513"/>
      <c r="C673" s="513"/>
      <c r="D673" s="513"/>
      <c r="E673" s="513"/>
      <c r="F673" s="513"/>
      <c r="G673" s="513"/>
      <c r="H673" s="513"/>
      <c r="I673" s="513"/>
      <c r="J673" s="513"/>
      <c r="K673" s="513"/>
      <c r="L673" s="513"/>
      <c r="M673" s="513"/>
      <c r="N673" s="513"/>
      <c r="O673" s="513"/>
      <c r="P673" s="513"/>
      <c r="Q673" s="513"/>
      <c r="R673" s="513"/>
      <c r="S673" s="513"/>
      <c r="T673" s="513"/>
      <c r="U673" s="513"/>
      <c r="V673" s="513"/>
    </row>
    <row r="674" spans="1:22">
      <c r="A674" s="513"/>
      <c r="B674" s="513"/>
      <c r="C674" s="51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3"/>
      <c r="P674" s="513"/>
      <c r="Q674" s="513"/>
      <c r="R674" s="513"/>
      <c r="S674" s="513"/>
      <c r="T674" s="513"/>
      <c r="U674" s="513"/>
      <c r="V674" s="513"/>
    </row>
    <row r="675" spans="1:22">
      <c r="A675" s="513"/>
      <c r="B675" s="513"/>
      <c r="C675" s="51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3"/>
      <c r="P675" s="513"/>
      <c r="Q675" s="513"/>
      <c r="R675" s="513"/>
      <c r="S675" s="513"/>
      <c r="T675" s="513"/>
      <c r="U675" s="513"/>
      <c r="V675" s="513"/>
    </row>
    <row r="676" spans="1:22">
      <c r="A676" s="513"/>
      <c r="B676" s="513"/>
      <c r="C676" s="51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3"/>
      <c r="P676" s="513"/>
      <c r="Q676" s="513"/>
      <c r="R676" s="513"/>
      <c r="S676" s="513"/>
      <c r="T676" s="513"/>
      <c r="U676" s="513"/>
      <c r="V676" s="513"/>
    </row>
    <row r="677" spans="1:22">
      <c r="A677" s="513"/>
      <c r="B677" s="513"/>
      <c r="C677" s="51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3"/>
      <c r="P677" s="513"/>
      <c r="Q677" s="513"/>
      <c r="R677" s="513"/>
      <c r="S677" s="513"/>
      <c r="T677" s="513"/>
      <c r="U677" s="513"/>
      <c r="V677" s="513"/>
    </row>
    <row r="678" spans="1:22">
      <c r="A678" s="513"/>
      <c r="B678" s="513"/>
      <c r="C678" s="51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3"/>
      <c r="P678" s="513"/>
      <c r="Q678" s="513"/>
      <c r="R678" s="513"/>
      <c r="S678" s="513"/>
      <c r="T678" s="513"/>
      <c r="U678" s="513"/>
      <c r="V678" s="513"/>
    </row>
    <row r="679" spans="1:22">
      <c r="A679" s="513"/>
      <c r="B679" s="513"/>
      <c r="C679" s="51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3"/>
      <c r="P679" s="513"/>
      <c r="Q679" s="513"/>
      <c r="R679" s="513"/>
      <c r="S679" s="513"/>
      <c r="T679" s="513"/>
      <c r="U679" s="513"/>
      <c r="V679" s="513"/>
    </row>
    <row r="680" spans="1:22">
      <c r="A680" s="513"/>
      <c r="B680" s="513"/>
      <c r="C680" s="51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3"/>
      <c r="P680" s="513"/>
      <c r="Q680" s="513"/>
      <c r="R680" s="513"/>
      <c r="S680" s="513"/>
      <c r="T680" s="513"/>
      <c r="U680" s="513"/>
      <c r="V680" s="513"/>
    </row>
    <row r="681" spans="1:22">
      <c r="A681" s="513"/>
      <c r="B681" s="513"/>
      <c r="C681" s="51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3"/>
      <c r="P681" s="513"/>
      <c r="Q681" s="513"/>
      <c r="R681" s="513"/>
      <c r="S681" s="513"/>
      <c r="T681" s="513"/>
      <c r="U681" s="513"/>
      <c r="V681" s="513"/>
    </row>
    <row r="682" spans="1:22">
      <c r="A682" s="513"/>
      <c r="B682" s="513"/>
      <c r="C682" s="51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3"/>
      <c r="P682" s="513"/>
      <c r="Q682" s="513"/>
      <c r="R682" s="513"/>
      <c r="S682" s="513"/>
      <c r="T682" s="513"/>
      <c r="U682" s="513"/>
      <c r="V682" s="513"/>
    </row>
    <row r="683" spans="1:22">
      <c r="A683" s="513"/>
      <c r="B683" s="513"/>
      <c r="C683" s="51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3"/>
      <c r="P683" s="513"/>
      <c r="Q683" s="513"/>
      <c r="R683" s="513"/>
      <c r="S683" s="513"/>
      <c r="T683" s="513"/>
      <c r="U683" s="513"/>
      <c r="V683" s="513"/>
    </row>
    <row r="684" spans="1:22">
      <c r="A684" s="513"/>
      <c r="B684" s="513"/>
      <c r="C684" s="51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3"/>
      <c r="P684" s="513"/>
      <c r="Q684" s="513"/>
      <c r="R684" s="513"/>
      <c r="S684" s="513"/>
      <c r="T684" s="513"/>
      <c r="U684" s="513"/>
      <c r="V684" s="513"/>
    </row>
    <row r="685" spans="1:22">
      <c r="A685" s="513"/>
      <c r="B685" s="513"/>
      <c r="C685" s="51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3"/>
      <c r="P685" s="513"/>
      <c r="Q685" s="513"/>
      <c r="R685" s="513"/>
      <c r="S685" s="513"/>
      <c r="T685" s="513"/>
      <c r="U685" s="513"/>
      <c r="V685" s="513"/>
    </row>
    <row r="686" spans="1:22">
      <c r="A686" s="513"/>
      <c r="B686" s="513"/>
      <c r="C686" s="51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3"/>
      <c r="P686" s="513"/>
      <c r="Q686" s="513"/>
      <c r="R686" s="513"/>
      <c r="S686" s="513"/>
      <c r="T686" s="513"/>
      <c r="U686" s="513"/>
      <c r="V686" s="513"/>
    </row>
    <row r="687" spans="1:22">
      <c r="A687" s="513"/>
      <c r="B687" s="513"/>
      <c r="C687" s="51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3"/>
      <c r="P687" s="513"/>
      <c r="Q687" s="513"/>
      <c r="R687" s="513"/>
      <c r="S687" s="513"/>
      <c r="T687" s="513"/>
      <c r="U687" s="513"/>
      <c r="V687" s="513"/>
    </row>
    <row r="688" spans="1:22">
      <c r="A688" s="513"/>
      <c r="B688" s="513"/>
      <c r="C688" s="51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3"/>
      <c r="P688" s="513"/>
      <c r="Q688" s="513"/>
      <c r="R688" s="513"/>
      <c r="S688" s="513"/>
      <c r="T688" s="513"/>
      <c r="U688" s="513"/>
      <c r="V688" s="513"/>
    </row>
    <row r="689" spans="1:22">
      <c r="A689" s="513"/>
      <c r="B689" s="513"/>
      <c r="C689" s="513"/>
      <c r="D689" s="513"/>
      <c r="E689" s="513"/>
      <c r="F689" s="513"/>
      <c r="G689" s="513"/>
      <c r="H689" s="513"/>
      <c r="I689" s="513"/>
      <c r="J689" s="513"/>
      <c r="K689" s="513"/>
      <c r="L689" s="513"/>
      <c r="M689" s="513"/>
      <c r="N689" s="513"/>
      <c r="O689" s="513"/>
      <c r="P689" s="513"/>
      <c r="Q689" s="513"/>
      <c r="R689" s="513"/>
      <c r="S689" s="513"/>
      <c r="T689" s="513"/>
      <c r="U689" s="513"/>
      <c r="V689" s="513"/>
    </row>
    <row r="690" spans="1:22">
      <c r="A690" s="513"/>
      <c r="B690" s="513"/>
      <c r="C690" s="513"/>
      <c r="D690" s="513"/>
      <c r="E690" s="513"/>
      <c r="F690" s="513"/>
      <c r="G690" s="513"/>
      <c r="H690" s="513"/>
      <c r="I690" s="513"/>
      <c r="J690" s="513"/>
      <c r="K690" s="513"/>
      <c r="L690" s="513"/>
      <c r="M690" s="513"/>
      <c r="N690" s="513"/>
      <c r="O690" s="513"/>
      <c r="P690" s="513"/>
      <c r="Q690" s="513"/>
      <c r="R690" s="513"/>
      <c r="S690" s="513"/>
      <c r="T690" s="513"/>
      <c r="U690" s="513"/>
      <c r="V690" s="513"/>
    </row>
    <row r="691" spans="1:22">
      <c r="A691" s="513"/>
      <c r="B691" s="513"/>
      <c r="C691" s="513"/>
      <c r="D691" s="513"/>
      <c r="E691" s="513"/>
      <c r="F691" s="513"/>
      <c r="G691" s="513"/>
      <c r="H691" s="513"/>
      <c r="I691" s="513"/>
      <c r="J691" s="513"/>
      <c r="K691" s="513"/>
      <c r="L691" s="513"/>
      <c r="M691" s="513"/>
      <c r="N691" s="513"/>
      <c r="O691" s="513"/>
      <c r="P691" s="513"/>
      <c r="Q691" s="513"/>
      <c r="R691" s="513"/>
      <c r="S691" s="513"/>
      <c r="T691" s="513"/>
      <c r="U691" s="513"/>
      <c r="V691" s="513"/>
    </row>
    <row r="692" spans="1:22">
      <c r="A692" s="513"/>
      <c r="B692" s="513"/>
      <c r="C692" s="513"/>
      <c r="D692" s="513"/>
      <c r="E692" s="513"/>
      <c r="F692" s="513"/>
      <c r="G692" s="513"/>
      <c r="H692" s="513"/>
      <c r="I692" s="513"/>
      <c r="J692" s="513"/>
      <c r="K692" s="513"/>
      <c r="L692" s="513"/>
      <c r="M692" s="513"/>
      <c r="N692" s="513"/>
      <c r="O692" s="513"/>
      <c r="P692" s="513"/>
      <c r="Q692" s="513"/>
      <c r="R692" s="513"/>
      <c r="S692" s="513"/>
      <c r="T692" s="513"/>
      <c r="U692" s="513"/>
      <c r="V692" s="513"/>
    </row>
    <row r="693" spans="1:22">
      <c r="A693" s="513"/>
      <c r="B693" s="513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  <c r="R693" s="513"/>
      <c r="S693" s="513"/>
      <c r="T693" s="513"/>
      <c r="U693" s="513"/>
      <c r="V693" s="513"/>
    </row>
    <row r="694" spans="1:22">
      <c r="A694" s="513"/>
      <c r="B694" s="513"/>
      <c r="C694" s="513"/>
      <c r="D694" s="513"/>
      <c r="E694" s="513"/>
      <c r="F694" s="513"/>
      <c r="G694" s="513"/>
      <c r="H694" s="513"/>
      <c r="I694" s="513"/>
      <c r="J694" s="513"/>
      <c r="K694" s="513"/>
      <c r="L694" s="513"/>
      <c r="M694" s="513"/>
      <c r="N694" s="513"/>
      <c r="O694" s="513"/>
      <c r="P694" s="513"/>
      <c r="Q694" s="513"/>
      <c r="R694" s="513"/>
      <c r="S694" s="513"/>
      <c r="T694" s="513"/>
      <c r="U694" s="513"/>
      <c r="V694" s="513"/>
    </row>
    <row r="695" spans="1:22">
      <c r="A695" s="513"/>
      <c r="B695" s="513"/>
      <c r="C695" s="513"/>
      <c r="D695" s="513"/>
      <c r="E695" s="513"/>
      <c r="F695" s="513"/>
      <c r="G695" s="513"/>
      <c r="H695" s="513"/>
      <c r="I695" s="513"/>
      <c r="J695" s="513"/>
      <c r="K695" s="513"/>
      <c r="L695" s="513"/>
      <c r="M695" s="513"/>
      <c r="N695" s="513"/>
      <c r="O695" s="513"/>
      <c r="P695" s="513"/>
      <c r="Q695" s="513"/>
      <c r="R695" s="513"/>
      <c r="S695" s="513"/>
      <c r="T695" s="513"/>
      <c r="U695" s="513"/>
      <c r="V695" s="513"/>
    </row>
    <row r="696" spans="1:22">
      <c r="A696" s="513"/>
      <c r="B696" s="513"/>
      <c r="C696" s="513"/>
      <c r="D696" s="513"/>
      <c r="E696" s="513"/>
      <c r="F696" s="513"/>
      <c r="G696" s="513"/>
      <c r="H696" s="513"/>
      <c r="I696" s="513"/>
      <c r="J696" s="513"/>
      <c r="K696" s="513"/>
      <c r="L696" s="513"/>
      <c r="M696" s="513"/>
      <c r="N696" s="513"/>
      <c r="O696" s="513"/>
      <c r="P696" s="513"/>
      <c r="Q696" s="513"/>
      <c r="R696" s="513"/>
      <c r="S696" s="513"/>
      <c r="T696" s="513"/>
      <c r="U696" s="513"/>
      <c r="V696" s="513"/>
    </row>
    <row r="697" spans="1:22">
      <c r="A697" s="513"/>
      <c r="B697" s="513"/>
      <c r="C697" s="513"/>
      <c r="D697" s="513"/>
      <c r="E697" s="513"/>
      <c r="F697" s="513"/>
      <c r="G697" s="513"/>
      <c r="H697" s="513"/>
      <c r="I697" s="513"/>
      <c r="J697" s="513"/>
      <c r="K697" s="513"/>
      <c r="L697" s="513"/>
      <c r="M697" s="513"/>
      <c r="N697" s="513"/>
      <c r="O697" s="513"/>
      <c r="P697" s="513"/>
      <c r="Q697" s="513"/>
      <c r="R697" s="513"/>
      <c r="S697" s="513"/>
      <c r="T697" s="513"/>
      <c r="U697" s="513"/>
      <c r="V697" s="513"/>
    </row>
    <row r="698" spans="1:22">
      <c r="A698" s="513"/>
      <c r="B698" s="513"/>
      <c r="C698" s="513"/>
      <c r="D698" s="513"/>
      <c r="E698" s="513"/>
      <c r="F698" s="513"/>
      <c r="G698" s="513"/>
      <c r="H698" s="513"/>
      <c r="I698" s="513"/>
      <c r="J698" s="513"/>
      <c r="K698" s="513"/>
      <c r="L698" s="513"/>
      <c r="M698" s="513"/>
      <c r="N698" s="513"/>
      <c r="O698" s="513"/>
      <c r="P698" s="513"/>
      <c r="Q698" s="513"/>
      <c r="R698" s="513"/>
      <c r="S698" s="513"/>
      <c r="T698" s="513"/>
      <c r="U698" s="513"/>
      <c r="V698" s="513"/>
    </row>
    <row r="699" spans="1:22">
      <c r="A699" s="513"/>
      <c r="B699" s="513"/>
      <c r="C699" s="513"/>
      <c r="D699" s="513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  <c r="R699" s="513"/>
      <c r="S699" s="513"/>
      <c r="T699" s="513"/>
      <c r="U699" s="513"/>
      <c r="V699" s="513"/>
    </row>
    <row r="700" spans="1:22">
      <c r="A700" s="513"/>
      <c r="B700" s="513"/>
      <c r="C700" s="513"/>
      <c r="D700" s="513"/>
      <c r="E700" s="513"/>
      <c r="F700" s="513"/>
      <c r="G700" s="513"/>
      <c r="H700" s="513"/>
      <c r="I700" s="513"/>
      <c r="J700" s="513"/>
      <c r="K700" s="513"/>
      <c r="L700" s="513"/>
      <c r="M700" s="513"/>
      <c r="N700" s="513"/>
      <c r="O700" s="513"/>
      <c r="P700" s="513"/>
      <c r="Q700" s="513"/>
      <c r="R700" s="513"/>
      <c r="S700" s="513"/>
      <c r="T700" s="513"/>
      <c r="U700" s="513"/>
      <c r="V700" s="513"/>
    </row>
    <row r="701" spans="1:22">
      <c r="A701" s="513"/>
      <c r="B701" s="513"/>
      <c r="C701" s="513"/>
      <c r="D701" s="513"/>
      <c r="E701" s="513"/>
      <c r="F701" s="513"/>
      <c r="G701" s="513"/>
      <c r="H701" s="513"/>
      <c r="I701" s="513"/>
      <c r="J701" s="513"/>
      <c r="K701" s="513"/>
      <c r="L701" s="513"/>
      <c r="M701" s="513"/>
      <c r="N701" s="513"/>
      <c r="O701" s="513"/>
      <c r="P701" s="513"/>
      <c r="Q701" s="513"/>
      <c r="R701" s="513"/>
      <c r="S701" s="513"/>
      <c r="T701" s="513"/>
      <c r="U701" s="513"/>
      <c r="V701" s="513"/>
    </row>
    <row r="702" spans="1:22">
      <c r="A702" s="513"/>
      <c r="B702" s="513"/>
      <c r="C702" s="513"/>
      <c r="D702" s="513"/>
      <c r="E702" s="513"/>
      <c r="F702" s="513"/>
      <c r="G702" s="513"/>
      <c r="H702" s="513"/>
      <c r="I702" s="513"/>
      <c r="J702" s="513"/>
      <c r="K702" s="513"/>
      <c r="L702" s="513"/>
      <c r="M702" s="513"/>
      <c r="N702" s="513"/>
      <c r="O702" s="513"/>
      <c r="P702" s="513"/>
      <c r="Q702" s="513"/>
      <c r="R702" s="513"/>
      <c r="S702" s="513"/>
      <c r="T702" s="513"/>
      <c r="U702" s="513"/>
      <c r="V702" s="513"/>
    </row>
    <row r="703" spans="1:22">
      <c r="A703" s="513"/>
      <c r="B703" s="513"/>
      <c r="C703" s="513"/>
      <c r="D703" s="513"/>
      <c r="E703" s="513"/>
      <c r="F703" s="513"/>
      <c r="G703" s="513"/>
      <c r="H703" s="513"/>
      <c r="I703" s="513"/>
      <c r="J703" s="513"/>
      <c r="K703" s="513"/>
      <c r="L703" s="513"/>
      <c r="M703" s="513"/>
      <c r="N703" s="513"/>
      <c r="O703" s="513"/>
      <c r="P703" s="513"/>
      <c r="Q703" s="513"/>
      <c r="R703" s="513"/>
      <c r="S703" s="513"/>
      <c r="T703" s="513"/>
      <c r="U703" s="513"/>
      <c r="V703" s="513"/>
    </row>
    <row r="704" spans="1:22">
      <c r="A704" s="513"/>
      <c r="B704" s="513"/>
      <c r="C704" s="513"/>
      <c r="D704" s="513"/>
      <c r="E704" s="513"/>
      <c r="F704" s="513"/>
      <c r="G704" s="513"/>
      <c r="H704" s="513"/>
      <c r="I704" s="513"/>
      <c r="J704" s="513"/>
      <c r="K704" s="513"/>
      <c r="L704" s="513"/>
      <c r="M704" s="513"/>
      <c r="N704" s="513"/>
      <c r="O704" s="513"/>
      <c r="P704" s="513"/>
      <c r="Q704" s="513"/>
      <c r="R704" s="513"/>
      <c r="S704" s="513"/>
      <c r="T704" s="513"/>
      <c r="U704" s="513"/>
      <c r="V704" s="513"/>
    </row>
    <row r="705" spans="1:22">
      <c r="A705" s="513"/>
      <c r="B705" s="513"/>
      <c r="C705" s="513"/>
      <c r="D705" s="513"/>
      <c r="E705" s="513"/>
      <c r="F705" s="513"/>
      <c r="G705" s="513"/>
      <c r="H705" s="513"/>
      <c r="I705" s="513"/>
      <c r="J705" s="513"/>
      <c r="K705" s="513"/>
      <c r="L705" s="513"/>
      <c r="M705" s="513"/>
      <c r="N705" s="513"/>
      <c r="O705" s="513"/>
      <c r="P705" s="513"/>
      <c r="Q705" s="513"/>
      <c r="R705" s="513"/>
      <c r="S705" s="513"/>
      <c r="T705" s="513"/>
      <c r="U705" s="513"/>
      <c r="V705" s="513"/>
    </row>
    <row r="706" spans="1:22">
      <c r="A706" s="513"/>
      <c r="B706" s="513"/>
      <c r="C706" s="513"/>
      <c r="D706" s="513"/>
      <c r="E706" s="513"/>
      <c r="F706" s="513"/>
      <c r="G706" s="513"/>
      <c r="H706" s="513"/>
      <c r="I706" s="513"/>
      <c r="J706" s="513"/>
      <c r="K706" s="513"/>
      <c r="L706" s="513"/>
      <c r="M706" s="513"/>
      <c r="N706" s="513"/>
      <c r="O706" s="513"/>
      <c r="P706" s="513"/>
      <c r="Q706" s="513"/>
      <c r="R706" s="513"/>
      <c r="S706" s="513"/>
      <c r="T706" s="513"/>
      <c r="U706" s="513"/>
      <c r="V706" s="513"/>
    </row>
    <row r="707" spans="1:22">
      <c r="A707" s="513"/>
      <c r="B707" s="513"/>
      <c r="C707" s="513"/>
      <c r="D707" s="513"/>
      <c r="E707" s="513"/>
      <c r="F707" s="513"/>
      <c r="G707" s="513"/>
      <c r="H707" s="513"/>
      <c r="I707" s="513"/>
      <c r="J707" s="513"/>
      <c r="K707" s="513"/>
      <c r="L707" s="513"/>
      <c r="M707" s="513"/>
      <c r="N707" s="513"/>
      <c r="O707" s="513"/>
      <c r="P707" s="513"/>
      <c r="Q707" s="513"/>
      <c r="R707" s="513"/>
      <c r="S707" s="513"/>
      <c r="T707" s="513"/>
      <c r="U707" s="513"/>
      <c r="V707" s="513"/>
    </row>
    <row r="708" spans="1:22">
      <c r="A708" s="513"/>
      <c r="B708" s="513"/>
      <c r="C708" s="513"/>
      <c r="D708" s="513"/>
      <c r="E708" s="513"/>
      <c r="F708" s="513"/>
      <c r="G708" s="513"/>
      <c r="H708" s="513"/>
      <c r="I708" s="513"/>
      <c r="J708" s="513"/>
      <c r="K708" s="513"/>
      <c r="L708" s="513"/>
      <c r="M708" s="513"/>
      <c r="N708" s="513"/>
      <c r="O708" s="513"/>
      <c r="P708" s="513"/>
      <c r="Q708" s="513"/>
      <c r="R708" s="513"/>
      <c r="S708" s="513"/>
      <c r="T708" s="513"/>
      <c r="U708" s="513"/>
      <c r="V708" s="513"/>
    </row>
    <row r="709" spans="1:22">
      <c r="A709" s="513"/>
      <c r="B709" s="513"/>
      <c r="C709" s="513"/>
      <c r="D709" s="513"/>
      <c r="E709" s="513"/>
      <c r="F709" s="513"/>
      <c r="G709" s="513"/>
      <c r="H709" s="513"/>
      <c r="I709" s="513"/>
      <c r="J709" s="513"/>
      <c r="K709" s="513"/>
      <c r="L709" s="513"/>
      <c r="M709" s="513"/>
      <c r="N709" s="513"/>
      <c r="O709" s="513"/>
      <c r="P709" s="513"/>
      <c r="Q709" s="513"/>
      <c r="R709" s="513"/>
      <c r="S709" s="513"/>
      <c r="T709" s="513"/>
      <c r="U709" s="513"/>
      <c r="V709" s="513"/>
    </row>
    <row r="710" spans="1:22">
      <c r="A710" s="513"/>
      <c r="B710" s="513"/>
      <c r="C710" s="513"/>
      <c r="D710" s="513"/>
      <c r="E710" s="513"/>
      <c r="F710" s="513"/>
      <c r="G710" s="513"/>
      <c r="H710" s="513"/>
      <c r="I710" s="513"/>
      <c r="J710" s="513"/>
      <c r="K710" s="513"/>
      <c r="L710" s="513"/>
      <c r="M710" s="513"/>
      <c r="N710" s="513"/>
      <c r="O710" s="513"/>
      <c r="P710" s="513"/>
      <c r="Q710" s="513"/>
      <c r="R710" s="513"/>
      <c r="S710" s="513"/>
      <c r="T710" s="513"/>
      <c r="U710" s="513"/>
      <c r="V710" s="513"/>
    </row>
    <row r="711" spans="1:22">
      <c r="A711" s="513"/>
      <c r="B711" s="513"/>
      <c r="C711" s="513"/>
      <c r="D711" s="513"/>
      <c r="E711" s="513"/>
      <c r="F711" s="513"/>
      <c r="G711" s="513"/>
      <c r="H711" s="513"/>
      <c r="I711" s="513"/>
      <c r="J711" s="513"/>
      <c r="K711" s="513"/>
      <c r="L711" s="513"/>
      <c r="M711" s="513"/>
      <c r="N711" s="513"/>
      <c r="O711" s="513"/>
      <c r="P711" s="513"/>
      <c r="Q711" s="513"/>
      <c r="R711" s="513"/>
      <c r="S711" s="513"/>
      <c r="T711" s="513"/>
      <c r="U711" s="513"/>
      <c r="V711" s="513"/>
    </row>
    <row r="712" spans="1:22">
      <c r="A712" s="513"/>
      <c r="B712" s="513"/>
      <c r="C712" s="513"/>
      <c r="D712" s="513"/>
      <c r="E712" s="513"/>
      <c r="F712" s="513"/>
      <c r="G712" s="513"/>
      <c r="H712" s="513"/>
      <c r="I712" s="513"/>
      <c r="J712" s="513"/>
      <c r="K712" s="513"/>
      <c r="L712" s="513"/>
      <c r="M712" s="513"/>
      <c r="N712" s="513"/>
      <c r="O712" s="513"/>
      <c r="P712" s="513"/>
      <c r="Q712" s="513"/>
      <c r="R712" s="513"/>
      <c r="S712" s="513"/>
      <c r="T712" s="513"/>
      <c r="U712" s="513"/>
      <c r="V712" s="513"/>
    </row>
    <row r="713" spans="1:22">
      <c r="A713" s="513"/>
      <c r="B713" s="513"/>
      <c r="C713" s="513"/>
      <c r="D713" s="513"/>
      <c r="E713" s="513"/>
      <c r="F713" s="513"/>
      <c r="G713" s="513"/>
      <c r="H713" s="513"/>
      <c r="I713" s="513"/>
      <c r="J713" s="513"/>
      <c r="K713" s="513"/>
      <c r="L713" s="513"/>
      <c r="M713" s="513"/>
      <c r="N713" s="513"/>
      <c r="O713" s="513"/>
      <c r="P713" s="513"/>
      <c r="Q713" s="513"/>
      <c r="R713" s="513"/>
      <c r="S713" s="513"/>
      <c r="T713" s="513"/>
      <c r="U713" s="513"/>
      <c r="V713" s="513"/>
    </row>
    <row r="714" spans="1:22">
      <c r="A714" s="513"/>
      <c r="B714" s="513"/>
      <c r="C714" s="513"/>
      <c r="D714" s="513"/>
      <c r="E714" s="513"/>
      <c r="F714" s="513"/>
      <c r="G714" s="513"/>
      <c r="H714" s="513"/>
      <c r="I714" s="513"/>
      <c r="J714" s="513"/>
      <c r="K714" s="513"/>
      <c r="L714" s="513"/>
      <c r="M714" s="513"/>
      <c r="N714" s="513"/>
      <c r="O714" s="513"/>
      <c r="P714" s="513"/>
      <c r="Q714" s="513"/>
      <c r="R714" s="513"/>
      <c r="S714" s="513"/>
      <c r="T714" s="513"/>
      <c r="U714" s="513"/>
      <c r="V714" s="513"/>
    </row>
    <row r="715" spans="1:22">
      <c r="A715" s="513"/>
      <c r="B715" s="513"/>
      <c r="C715" s="513"/>
      <c r="D715" s="513"/>
      <c r="E715" s="513"/>
      <c r="F715" s="513"/>
      <c r="G715" s="513"/>
      <c r="H715" s="513"/>
      <c r="I715" s="513"/>
      <c r="J715" s="513"/>
      <c r="K715" s="513"/>
      <c r="L715" s="513"/>
      <c r="M715" s="513"/>
      <c r="N715" s="513"/>
      <c r="O715" s="513"/>
      <c r="P715" s="513"/>
      <c r="Q715" s="513"/>
      <c r="R715" s="513"/>
      <c r="S715" s="513"/>
      <c r="T715" s="513"/>
      <c r="U715" s="513"/>
      <c r="V715" s="513"/>
    </row>
    <row r="716" spans="1:22">
      <c r="A716" s="513"/>
      <c r="B716" s="513"/>
      <c r="C716" s="513"/>
      <c r="D716" s="513"/>
      <c r="E716" s="513"/>
      <c r="F716" s="513"/>
      <c r="G716" s="513"/>
      <c r="H716" s="513"/>
      <c r="I716" s="513"/>
      <c r="J716" s="513"/>
      <c r="K716" s="513"/>
      <c r="L716" s="513"/>
      <c r="M716" s="513"/>
      <c r="N716" s="513"/>
      <c r="O716" s="513"/>
      <c r="P716" s="513"/>
      <c r="Q716" s="513"/>
      <c r="R716" s="513"/>
      <c r="S716" s="513"/>
      <c r="T716" s="513"/>
      <c r="U716" s="513"/>
      <c r="V716" s="513"/>
    </row>
    <row r="717" spans="1:22">
      <c r="A717" s="513"/>
      <c r="B717" s="513"/>
      <c r="C717" s="513"/>
      <c r="D717" s="513"/>
      <c r="E717" s="513"/>
      <c r="F717" s="513"/>
      <c r="G717" s="513"/>
      <c r="H717" s="513"/>
      <c r="I717" s="513"/>
      <c r="J717" s="513"/>
      <c r="K717" s="513"/>
      <c r="L717" s="513"/>
      <c r="M717" s="513"/>
      <c r="N717" s="513"/>
      <c r="O717" s="513"/>
      <c r="P717" s="513"/>
      <c r="Q717" s="513"/>
      <c r="R717" s="513"/>
      <c r="S717" s="513"/>
      <c r="T717" s="513"/>
      <c r="U717" s="513"/>
      <c r="V717" s="513"/>
    </row>
    <row r="718" spans="1:22">
      <c r="A718" s="513"/>
      <c r="B718" s="513"/>
      <c r="C718" s="513"/>
      <c r="D718" s="513"/>
      <c r="E718" s="513"/>
      <c r="F718" s="513"/>
      <c r="G718" s="513"/>
      <c r="H718" s="513"/>
      <c r="I718" s="513"/>
      <c r="J718" s="513"/>
      <c r="K718" s="513"/>
      <c r="L718" s="513"/>
      <c r="M718" s="513"/>
      <c r="N718" s="513"/>
      <c r="O718" s="513"/>
      <c r="P718" s="513"/>
      <c r="Q718" s="513"/>
      <c r="R718" s="513"/>
      <c r="S718" s="513"/>
      <c r="T718" s="513"/>
      <c r="U718" s="513"/>
      <c r="V718" s="513"/>
    </row>
    <row r="719" spans="1:22">
      <c r="A719" s="513"/>
      <c r="B719" s="513"/>
      <c r="C719" s="513"/>
      <c r="D719" s="513"/>
      <c r="E719" s="513"/>
      <c r="F719" s="513"/>
      <c r="G719" s="513"/>
      <c r="H719" s="513"/>
      <c r="I719" s="513"/>
      <c r="J719" s="513"/>
      <c r="K719" s="513"/>
      <c r="L719" s="513"/>
      <c r="M719" s="513"/>
      <c r="N719" s="513"/>
      <c r="O719" s="513"/>
      <c r="P719" s="513"/>
      <c r="Q719" s="513"/>
      <c r="R719" s="513"/>
      <c r="S719" s="513"/>
      <c r="T719" s="513"/>
      <c r="U719" s="513"/>
      <c r="V719" s="513"/>
    </row>
    <row r="720" spans="1:22">
      <c r="A720" s="513"/>
      <c r="B720" s="513"/>
      <c r="C720" s="513"/>
      <c r="D720" s="513"/>
      <c r="E720" s="513"/>
      <c r="F720" s="513"/>
      <c r="G720" s="513"/>
      <c r="H720" s="513"/>
      <c r="I720" s="513"/>
      <c r="J720" s="513"/>
      <c r="K720" s="513"/>
      <c r="L720" s="513"/>
      <c r="M720" s="513"/>
      <c r="N720" s="513"/>
      <c r="O720" s="513"/>
      <c r="P720" s="513"/>
      <c r="Q720" s="513"/>
      <c r="R720" s="513"/>
      <c r="S720" s="513"/>
      <c r="T720" s="513"/>
      <c r="U720" s="513"/>
      <c r="V720" s="513"/>
    </row>
    <row r="721" spans="1:22">
      <c r="A721" s="513"/>
      <c r="B721" s="513"/>
      <c r="C721" s="513"/>
      <c r="D721" s="513"/>
      <c r="E721" s="513"/>
      <c r="F721" s="513"/>
      <c r="G721" s="513"/>
      <c r="H721" s="513"/>
      <c r="I721" s="513"/>
      <c r="J721" s="513"/>
      <c r="K721" s="513"/>
      <c r="L721" s="513"/>
      <c r="M721" s="513"/>
      <c r="N721" s="513"/>
      <c r="O721" s="513"/>
      <c r="P721" s="513"/>
      <c r="Q721" s="513"/>
      <c r="R721" s="513"/>
      <c r="S721" s="513"/>
      <c r="T721" s="513"/>
      <c r="U721" s="513"/>
      <c r="V721" s="513"/>
    </row>
    <row r="722" spans="1:22">
      <c r="A722" s="513"/>
      <c r="B722" s="513"/>
      <c r="C722" s="513"/>
      <c r="D722" s="513"/>
      <c r="E722" s="513"/>
      <c r="F722" s="513"/>
      <c r="G722" s="513"/>
      <c r="H722" s="513"/>
      <c r="I722" s="513"/>
      <c r="J722" s="513"/>
      <c r="K722" s="513"/>
      <c r="L722" s="513"/>
      <c r="M722" s="513"/>
      <c r="N722" s="513"/>
      <c r="O722" s="513"/>
      <c r="P722" s="513"/>
      <c r="Q722" s="513"/>
      <c r="R722" s="513"/>
      <c r="S722" s="513"/>
      <c r="T722" s="513"/>
      <c r="U722" s="513"/>
      <c r="V722" s="513"/>
    </row>
    <row r="723" spans="1:22">
      <c r="A723" s="513"/>
      <c r="B723" s="513"/>
      <c r="C723" s="513"/>
      <c r="D723" s="513"/>
      <c r="E723" s="513"/>
      <c r="F723" s="513"/>
      <c r="G723" s="513"/>
      <c r="H723" s="513"/>
      <c r="I723" s="513"/>
      <c r="J723" s="513"/>
      <c r="K723" s="513"/>
      <c r="L723" s="513"/>
      <c r="M723" s="513"/>
      <c r="N723" s="513"/>
      <c r="O723" s="513"/>
      <c r="P723" s="513"/>
      <c r="Q723" s="513"/>
      <c r="R723" s="513"/>
      <c r="S723" s="513"/>
      <c r="T723" s="513"/>
      <c r="U723" s="513"/>
      <c r="V723" s="513"/>
    </row>
    <row r="724" spans="1:22">
      <c r="A724" s="513"/>
      <c r="B724" s="513"/>
      <c r="C724" s="513"/>
      <c r="D724" s="513"/>
      <c r="E724" s="513"/>
      <c r="F724" s="513"/>
      <c r="G724" s="513"/>
      <c r="H724" s="513"/>
      <c r="I724" s="513"/>
      <c r="J724" s="513"/>
      <c r="K724" s="513"/>
      <c r="L724" s="513"/>
      <c r="M724" s="513"/>
      <c r="N724" s="513"/>
      <c r="O724" s="513"/>
      <c r="P724" s="513"/>
      <c r="Q724" s="513"/>
      <c r="R724" s="513"/>
      <c r="S724" s="513"/>
      <c r="T724" s="513"/>
      <c r="U724" s="513"/>
      <c r="V724" s="513"/>
    </row>
    <row r="725" spans="1:22">
      <c r="A725" s="513"/>
      <c r="B725" s="513"/>
      <c r="C725" s="513"/>
      <c r="D725" s="513"/>
      <c r="E725" s="513"/>
      <c r="F725" s="513"/>
      <c r="G725" s="513"/>
      <c r="H725" s="513"/>
      <c r="I725" s="513"/>
      <c r="J725" s="513"/>
      <c r="K725" s="513"/>
      <c r="L725" s="513"/>
      <c r="M725" s="513"/>
      <c r="N725" s="513"/>
      <c r="O725" s="513"/>
      <c r="P725" s="513"/>
      <c r="Q725" s="513"/>
      <c r="R725" s="513"/>
      <c r="S725" s="513"/>
      <c r="T725" s="513"/>
      <c r="U725" s="513"/>
      <c r="V725" s="513"/>
    </row>
    <row r="726" spans="1:22">
      <c r="A726" s="513"/>
      <c r="B726" s="513"/>
      <c r="C726" s="513"/>
      <c r="D726" s="513"/>
      <c r="E726" s="513"/>
      <c r="F726" s="513"/>
      <c r="G726" s="513"/>
      <c r="H726" s="513"/>
      <c r="I726" s="513"/>
      <c r="J726" s="513"/>
      <c r="K726" s="513"/>
      <c r="L726" s="513"/>
      <c r="M726" s="513"/>
      <c r="N726" s="513"/>
      <c r="O726" s="513"/>
      <c r="P726" s="513"/>
      <c r="Q726" s="513"/>
      <c r="R726" s="513"/>
      <c r="S726" s="513"/>
      <c r="T726" s="513"/>
      <c r="U726" s="513"/>
      <c r="V726" s="513"/>
    </row>
    <row r="727" spans="1:22">
      <c r="A727" s="513"/>
      <c r="B727" s="513"/>
      <c r="C727" s="513"/>
      <c r="D727" s="513"/>
      <c r="E727" s="513"/>
      <c r="F727" s="513"/>
      <c r="G727" s="513"/>
      <c r="H727" s="513"/>
      <c r="I727" s="513"/>
      <c r="J727" s="513"/>
      <c r="K727" s="513"/>
      <c r="L727" s="513"/>
      <c r="M727" s="513"/>
      <c r="N727" s="513"/>
      <c r="O727" s="513"/>
      <c r="P727" s="513"/>
      <c r="Q727" s="513"/>
      <c r="R727" s="513"/>
      <c r="S727" s="513"/>
      <c r="T727" s="513"/>
      <c r="U727" s="513"/>
      <c r="V727" s="513"/>
    </row>
    <row r="728" spans="1:22">
      <c r="A728" s="513"/>
      <c r="B728" s="513"/>
      <c r="C728" s="513"/>
      <c r="D728" s="513"/>
      <c r="E728" s="513"/>
      <c r="F728" s="513"/>
      <c r="G728" s="513"/>
      <c r="H728" s="513"/>
      <c r="I728" s="513"/>
      <c r="J728" s="513"/>
      <c r="K728" s="513"/>
      <c r="L728" s="513"/>
      <c r="M728" s="513"/>
      <c r="N728" s="513"/>
      <c r="O728" s="513"/>
      <c r="P728" s="513"/>
      <c r="Q728" s="513"/>
      <c r="R728" s="513"/>
      <c r="S728" s="513"/>
      <c r="T728" s="513"/>
      <c r="U728" s="513"/>
      <c r="V728" s="513"/>
    </row>
    <row r="729" spans="1:22">
      <c r="A729" s="513"/>
      <c r="B729" s="513"/>
      <c r="C729" s="513"/>
      <c r="D729" s="513"/>
      <c r="E729" s="513"/>
      <c r="F729" s="513"/>
      <c r="G729" s="513"/>
      <c r="H729" s="513"/>
      <c r="I729" s="513"/>
      <c r="J729" s="513"/>
      <c r="K729" s="513"/>
      <c r="L729" s="513"/>
      <c r="M729" s="513"/>
      <c r="N729" s="513"/>
      <c r="O729" s="513"/>
      <c r="P729" s="513"/>
      <c r="Q729" s="513"/>
      <c r="R729" s="513"/>
      <c r="S729" s="513"/>
      <c r="T729" s="513"/>
      <c r="U729" s="513"/>
      <c r="V729" s="513"/>
    </row>
    <row r="730" spans="1:22">
      <c r="A730" s="513"/>
      <c r="B730" s="513"/>
      <c r="C730" s="513"/>
      <c r="D730" s="513"/>
      <c r="E730" s="513"/>
      <c r="F730" s="513"/>
      <c r="G730" s="513"/>
      <c r="H730" s="513"/>
      <c r="I730" s="513"/>
      <c r="J730" s="513"/>
      <c r="K730" s="513"/>
      <c r="L730" s="513"/>
      <c r="M730" s="513"/>
      <c r="N730" s="513"/>
      <c r="O730" s="513"/>
      <c r="P730" s="513"/>
      <c r="Q730" s="513"/>
      <c r="R730" s="513"/>
      <c r="S730" s="513"/>
      <c r="T730" s="513"/>
      <c r="U730" s="513"/>
      <c r="V730" s="513"/>
    </row>
    <row r="731" spans="1:22">
      <c r="A731" s="513"/>
      <c r="B731" s="513"/>
      <c r="C731" s="513"/>
      <c r="D731" s="513"/>
      <c r="E731" s="513"/>
      <c r="F731" s="513"/>
      <c r="G731" s="513"/>
      <c r="H731" s="513"/>
      <c r="I731" s="513"/>
      <c r="J731" s="513"/>
      <c r="K731" s="513"/>
      <c r="L731" s="513"/>
      <c r="M731" s="513"/>
      <c r="N731" s="513"/>
      <c r="O731" s="513"/>
      <c r="P731" s="513"/>
      <c r="Q731" s="513"/>
      <c r="R731" s="513"/>
      <c r="S731" s="513"/>
      <c r="T731" s="513"/>
      <c r="U731" s="513"/>
      <c r="V731" s="513"/>
    </row>
    <row r="732" spans="1:22">
      <c r="A732" s="513"/>
      <c r="B732" s="513"/>
      <c r="C732" s="51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3"/>
      <c r="P732" s="513"/>
      <c r="Q732" s="513"/>
      <c r="R732" s="513"/>
      <c r="S732" s="513"/>
      <c r="T732" s="513"/>
      <c r="U732" s="513"/>
      <c r="V732" s="513"/>
    </row>
    <row r="733" spans="1:22">
      <c r="A733" s="513"/>
      <c r="B733" s="513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  <c r="R733" s="513"/>
      <c r="S733" s="513"/>
      <c r="T733" s="513"/>
      <c r="U733" s="513"/>
      <c r="V733" s="513"/>
    </row>
    <row r="734" spans="1:22">
      <c r="A734" s="513"/>
      <c r="B734" s="513"/>
      <c r="C734" s="51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3"/>
      <c r="P734" s="513"/>
      <c r="Q734" s="513"/>
      <c r="R734" s="513"/>
      <c r="S734" s="513"/>
      <c r="T734" s="513"/>
      <c r="U734" s="513"/>
      <c r="V734" s="513"/>
    </row>
    <row r="735" spans="1:22">
      <c r="A735" s="513"/>
      <c r="B735" s="513"/>
      <c r="C735" s="51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3"/>
      <c r="P735" s="513"/>
      <c r="Q735" s="513"/>
      <c r="R735" s="513"/>
      <c r="S735" s="513"/>
      <c r="T735" s="513"/>
      <c r="U735" s="513"/>
      <c r="V735" s="513"/>
    </row>
    <row r="736" spans="1:22">
      <c r="A736" s="513"/>
      <c r="B736" s="513"/>
      <c r="C736" s="51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3"/>
      <c r="P736" s="513"/>
      <c r="Q736" s="513"/>
      <c r="R736" s="513"/>
      <c r="S736" s="513"/>
      <c r="T736" s="513"/>
      <c r="U736" s="513"/>
      <c r="V736" s="513"/>
    </row>
    <row r="737" spans="1:22">
      <c r="A737" s="513"/>
      <c r="B737" s="513"/>
      <c r="C737" s="51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3"/>
      <c r="P737" s="513"/>
      <c r="Q737" s="513"/>
      <c r="R737" s="513"/>
      <c r="S737" s="513"/>
      <c r="T737" s="513"/>
      <c r="U737" s="513"/>
      <c r="V737" s="513"/>
    </row>
    <row r="738" spans="1:22">
      <c r="A738" s="513"/>
      <c r="B738" s="513"/>
      <c r="C738" s="51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3"/>
      <c r="P738" s="513"/>
      <c r="Q738" s="513"/>
      <c r="R738" s="513"/>
      <c r="S738" s="513"/>
      <c r="T738" s="513"/>
      <c r="U738" s="513"/>
      <c r="V738" s="513"/>
    </row>
    <row r="739" spans="1:22">
      <c r="A739" s="513"/>
      <c r="B739" s="513"/>
      <c r="C739" s="51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3"/>
      <c r="P739" s="513"/>
      <c r="Q739" s="513"/>
      <c r="R739" s="513"/>
      <c r="S739" s="513"/>
      <c r="T739" s="513"/>
      <c r="U739" s="513"/>
      <c r="V739" s="513"/>
    </row>
    <row r="740" spans="1:22">
      <c r="A740" s="513"/>
      <c r="B740" s="513"/>
      <c r="C740" s="51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3"/>
      <c r="P740" s="513"/>
      <c r="Q740" s="513"/>
      <c r="R740" s="513"/>
      <c r="S740" s="513"/>
      <c r="T740" s="513"/>
      <c r="U740" s="513"/>
      <c r="V740" s="513"/>
    </row>
    <row r="741" spans="1:22">
      <c r="A741" s="513"/>
      <c r="B741" s="513"/>
      <c r="C741" s="51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3"/>
      <c r="P741" s="513"/>
      <c r="Q741" s="513"/>
      <c r="R741" s="513"/>
      <c r="S741" s="513"/>
      <c r="T741" s="513"/>
      <c r="U741" s="513"/>
      <c r="V741" s="513"/>
    </row>
    <row r="742" spans="1:22">
      <c r="A742" s="513"/>
      <c r="B742" s="513"/>
      <c r="C742" s="51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3"/>
      <c r="P742" s="513"/>
      <c r="Q742" s="513"/>
      <c r="R742" s="513"/>
      <c r="S742" s="513"/>
      <c r="T742" s="513"/>
      <c r="U742" s="513"/>
      <c r="V742" s="513"/>
    </row>
    <row r="743" spans="1:22">
      <c r="A743" s="513"/>
      <c r="B743" s="513"/>
      <c r="C743" s="51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3"/>
      <c r="P743" s="513"/>
      <c r="Q743" s="513"/>
      <c r="R743" s="513"/>
      <c r="S743" s="513"/>
      <c r="T743" s="513"/>
      <c r="U743" s="513"/>
      <c r="V743" s="513"/>
    </row>
    <row r="744" spans="1:22">
      <c r="A744" s="513"/>
      <c r="B744" s="513"/>
      <c r="C744" s="51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3"/>
      <c r="P744" s="513"/>
      <c r="Q744" s="513"/>
      <c r="R744" s="513"/>
      <c r="S744" s="513"/>
      <c r="T744" s="513"/>
      <c r="U744" s="513"/>
      <c r="V744" s="513"/>
    </row>
    <row r="745" spans="1:22">
      <c r="A745" s="513"/>
      <c r="B745" s="513"/>
      <c r="C745" s="51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3"/>
      <c r="P745" s="513"/>
      <c r="Q745" s="513"/>
      <c r="R745" s="513"/>
      <c r="S745" s="513"/>
      <c r="T745" s="513"/>
      <c r="U745" s="513"/>
      <c r="V745" s="513"/>
    </row>
    <row r="746" spans="1:22">
      <c r="A746" s="513"/>
      <c r="B746" s="513"/>
      <c r="C746" s="51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3"/>
      <c r="P746" s="513"/>
      <c r="Q746" s="513"/>
      <c r="R746" s="513"/>
      <c r="S746" s="513"/>
      <c r="T746" s="513"/>
      <c r="U746" s="513"/>
      <c r="V746" s="513"/>
    </row>
    <row r="747" spans="1:22">
      <c r="A747" s="513"/>
      <c r="B747" s="513"/>
      <c r="C747" s="513"/>
      <c r="D747" s="513"/>
      <c r="E747" s="513"/>
      <c r="F747" s="513"/>
      <c r="G747" s="513"/>
      <c r="H747" s="513"/>
      <c r="I747" s="513"/>
      <c r="J747" s="513"/>
      <c r="K747" s="513"/>
      <c r="L747" s="513"/>
      <c r="M747" s="513"/>
      <c r="N747" s="513"/>
      <c r="O747" s="513"/>
      <c r="P747" s="513"/>
      <c r="Q747" s="513"/>
      <c r="R747" s="513"/>
      <c r="S747" s="513"/>
      <c r="T747" s="513"/>
      <c r="U747" s="513"/>
      <c r="V747" s="513"/>
    </row>
    <row r="748" spans="1:22">
      <c r="A748" s="513"/>
      <c r="B748" s="513"/>
      <c r="C748" s="513"/>
      <c r="D748" s="513"/>
      <c r="E748" s="513"/>
      <c r="F748" s="513"/>
      <c r="G748" s="513"/>
      <c r="H748" s="513"/>
      <c r="I748" s="513"/>
      <c r="J748" s="513"/>
      <c r="K748" s="513"/>
      <c r="L748" s="513"/>
      <c r="M748" s="513"/>
      <c r="N748" s="513"/>
      <c r="O748" s="513"/>
      <c r="P748" s="513"/>
      <c r="Q748" s="513"/>
      <c r="R748" s="513"/>
      <c r="S748" s="513"/>
      <c r="T748" s="513"/>
      <c r="U748" s="513"/>
      <c r="V748" s="513"/>
    </row>
    <row r="749" spans="1:22">
      <c r="A749" s="513"/>
      <c r="B749" s="513"/>
      <c r="C749" s="513"/>
      <c r="D749" s="513"/>
      <c r="E749" s="513"/>
      <c r="F749" s="513"/>
      <c r="G749" s="513"/>
      <c r="H749" s="513"/>
      <c r="I749" s="513"/>
      <c r="J749" s="513"/>
      <c r="K749" s="513"/>
      <c r="L749" s="513"/>
      <c r="M749" s="513"/>
      <c r="N749" s="513"/>
      <c r="O749" s="513"/>
      <c r="P749" s="513"/>
      <c r="Q749" s="513"/>
      <c r="R749" s="513"/>
      <c r="S749" s="513"/>
      <c r="T749" s="513"/>
      <c r="U749" s="513"/>
      <c r="V749" s="513"/>
    </row>
    <row r="750" spans="1:22">
      <c r="A750" s="513"/>
      <c r="B750" s="513"/>
      <c r="C750" s="513"/>
      <c r="D750" s="513"/>
      <c r="E750" s="513"/>
      <c r="F750" s="513"/>
      <c r="G750" s="513"/>
      <c r="H750" s="513"/>
      <c r="I750" s="513"/>
      <c r="J750" s="513"/>
      <c r="K750" s="513"/>
      <c r="L750" s="513"/>
      <c r="M750" s="513"/>
      <c r="N750" s="513"/>
      <c r="O750" s="513"/>
      <c r="P750" s="513"/>
      <c r="Q750" s="513"/>
      <c r="R750" s="513"/>
      <c r="S750" s="513"/>
      <c r="T750" s="513"/>
      <c r="U750" s="513"/>
      <c r="V750" s="513"/>
    </row>
    <row r="751" spans="1:22">
      <c r="A751" s="513"/>
      <c r="B751" s="513"/>
      <c r="C751" s="513"/>
      <c r="D751" s="513"/>
      <c r="E751" s="513"/>
      <c r="F751" s="513"/>
      <c r="G751" s="513"/>
      <c r="H751" s="513"/>
      <c r="I751" s="513"/>
      <c r="J751" s="513"/>
      <c r="K751" s="513"/>
      <c r="L751" s="513"/>
      <c r="M751" s="513"/>
      <c r="N751" s="513"/>
      <c r="O751" s="513"/>
      <c r="P751" s="513"/>
      <c r="Q751" s="513"/>
      <c r="R751" s="513"/>
      <c r="S751" s="513"/>
      <c r="T751" s="513"/>
      <c r="U751" s="513"/>
      <c r="V751" s="513"/>
    </row>
    <row r="752" spans="1:22">
      <c r="A752" s="513"/>
      <c r="B752" s="513"/>
      <c r="C752" s="513"/>
      <c r="D752" s="513"/>
      <c r="E752" s="513"/>
      <c r="F752" s="513"/>
      <c r="G752" s="513"/>
      <c r="H752" s="513"/>
      <c r="I752" s="513"/>
      <c r="J752" s="513"/>
      <c r="K752" s="513"/>
      <c r="L752" s="513"/>
      <c r="M752" s="513"/>
      <c r="N752" s="513"/>
      <c r="O752" s="513"/>
      <c r="P752" s="513"/>
      <c r="Q752" s="513"/>
      <c r="R752" s="513"/>
      <c r="S752" s="513"/>
      <c r="T752" s="513"/>
      <c r="U752" s="513"/>
      <c r="V752" s="513"/>
    </row>
    <row r="753" spans="1:22">
      <c r="A753" s="513"/>
      <c r="B753" s="513"/>
      <c r="C753" s="513"/>
      <c r="D753" s="513"/>
      <c r="E753" s="513"/>
      <c r="F753" s="513"/>
      <c r="G753" s="513"/>
      <c r="H753" s="513"/>
      <c r="I753" s="513"/>
      <c r="J753" s="513"/>
      <c r="K753" s="513"/>
      <c r="L753" s="513"/>
      <c r="M753" s="513"/>
      <c r="N753" s="513"/>
      <c r="O753" s="513"/>
      <c r="P753" s="513"/>
      <c r="Q753" s="513"/>
      <c r="R753" s="513"/>
      <c r="S753" s="513"/>
      <c r="T753" s="513"/>
      <c r="U753" s="513"/>
      <c r="V753" s="513"/>
    </row>
    <row r="754" spans="1:22">
      <c r="A754" s="513"/>
      <c r="B754" s="513"/>
      <c r="C754" s="513"/>
      <c r="D754" s="513"/>
      <c r="E754" s="513"/>
      <c r="F754" s="513"/>
      <c r="G754" s="513"/>
      <c r="H754" s="513"/>
      <c r="I754" s="513"/>
      <c r="J754" s="513"/>
      <c r="K754" s="513"/>
      <c r="L754" s="513"/>
      <c r="M754" s="513"/>
      <c r="N754" s="513"/>
      <c r="O754" s="513"/>
      <c r="P754" s="513"/>
      <c r="Q754" s="513"/>
      <c r="R754" s="513"/>
      <c r="S754" s="513"/>
      <c r="T754" s="513"/>
      <c r="U754" s="513"/>
      <c r="V754" s="513"/>
    </row>
    <row r="755" spans="1:22">
      <c r="A755" s="513"/>
      <c r="B755" s="513"/>
      <c r="C755" s="513"/>
      <c r="D755" s="513"/>
      <c r="E755" s="513"/>
      <c r="F755" s="513"/>
      <c r="G755" s="513"/>
      <c r="H755" s="513"/>
      <c r="I755" s="513"/>
      <c r="J755" s="513"/>
      <c r="K755" s="513"/>
      <c r="L755" s="513"/>
      <c r="M755" s="513"/>
      <c r="N755" s="513"/>
      <c r="O755" s="513"/>
      <c r="P755" s="513"/>
      <c r="Q755" s="513"/>
      <c r="R755" s="513"/>
      <c r="S755" s="513"/>
      <c r="T755" s="513"/>
      <c r="U755" s="513"/>
      <c r="V755" s="513"/>
    </row>
    <row r="756" spans="1:22">
      <c r="A756" s="513"/>
      <c r="B756" s="513"/>
      <c r="C756" s="513"/>
      <c r="D756" s="513"/>
      <c r="E756" s="513"/>
      <c r="F756" s="513"/>
      <c r="G756" s="513"/>
      <c r="H756" s="513"/>
      <c r="I756" s="513"/>
      <c r="J756" s="513"/>
      <c r="K756" s="513"/>
      <c r="L756" s="513"/>
      <c r="M756" s="513"/>
      <c r="N756" s="513"/>
      <c r="O756" s="513"/>
      <c r="P756" s="513"/>
      <c r="Q756" s="513"/>
      <c r="R756" s="513"/>
      <c r="S756" s="513"/>
      <c r="T756" s="513"/>
      <c r="U756" s="513"/>
      <c r="V756" s="513"/>
    </row>
    <row r="757" spans="1:22">
      <c r="A757" s="513"/>
      <c r="B757" s="513"/>
      <c r="C757" s="513"/>
      <c r="D757" s="513"/>
      <c r="E757" s="513"/>
      <c r="F757" s="513"/>
      <c r="G757" s="513"/>
      <c r="H757" s="513"/>
      <c r="I757" s="513"/>
      <c r="J757" s="513"/>
      <c r="K757" s="513"/>
      <c r="L757" s="513"/>
      <c r="M757" s="513"/>
      <c r="N757" s="513"/>
      <c r="O757" s="513"/>
      <c r="P757" s="513"/>
      <c r="Q757" s="513"/>
      <c r="R757" s="513"/>
      <c r="S757" s="513"/>
      <c r="T757" s="513"/>
      <c r="U757" s="513"/>
      <c r="V757" s="513"/>
    </row>
    <row r="758" spans="1:22">
      <c r="A758" s="513"/>
      <c r="B758" s="513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  <c r="R758" s="513"/>
      <c r="S758" s="513"/>
      <c r="T758" s="513"/>
      <c r="U758" s="513"/>
      <c r="V758" s="513"/>
    </row>
    <row r="759" spans="1:22">
      <c r="A759" s="513"/>
      <c r="B759" s="513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  <c r="R759" s="513"/>
      <c r="S759" s="513"/>
      <c r="T759" s="513"/>
      <c r="U759" s="513"/>
      <c r="V759" s="513"/>
    </row>
    <row r="760" spans="1:22">
      <c r="A760" s="513"/>
      <c r="B760" s="513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  <c r="R760" s="513"/>
      <c r="S760" s="513"/>
      <c r="T760" s="513"/>
      <c r="U760" s="513"/>
      <c r="V760" s="513"/>
    </row>
    <row r="761" spans="1:22">
      <c r="A761" s="513"/>
      <c r="B761" s="513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  <c r="R761" s="513"/>
      <c r="S761" s="513"/>
      <c r="T761" s="513"/>
      <c r="U761" s="513"/>
      <c r="V761" s="513"/>
    </row>
    <row r="762" spans="1:22">
      <c r="A762" s="513"/>
      <c r="B762" s="513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  <c r="R762" s="513"/>
      <c r="S762" s="513"/>
      <c r="T762" s="513"/>
      <c r="U762" s="513"/>
      <c r="V762" s="513"/>
    </row>
    <row r="763" spans="1:22">
      <c r="A763" s="513"/>
      <c r="B763" s="513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  <c r="R763" s="513"/>
      <c r="S763" s="513"/>
      <c r="T763" s="513"/>
      <c r="U763" s="513"/>
      <c r="V763" s="513"/>
    </row>
    <row r="764" spans="1:22">
      <c r="A764" s="513"/>
      <c r="B764" s="513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  <c r="R764" s="513"/>
      <c r="S764" s="513"/>
      <c r="T764" s="513"/>
      <c r="U764" s="513"/>
      <c r="V764" s="513"/>
    </row>
    <row r="765" spans="1:22">
      <c r="A765" s="513"/>
      <c r="B765" s="513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  <c r="R765" s="513"/>
      <c r="S765" s="513"/>
      <c r="T765" s="513"/>
      <c r="U765" s="513"/>
      <c r="V765" s="513"/>
    </row>
    <row r="766" spans="1:22">
      <c r="A766" s="513"/>
      <c r="B766" s="513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  <c r="R766" s="513"/>
      <c r="S766" s="513"/>
      <c r="T766" s="513"/>
      <c r="U766" s="513"/>
      <c r="V766" s="513"/>
    </row>
    <row r="767" spans="1:22">
      <c r="A767" s="513"/>
      <c r="B767" s="513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  <c r="R767" s="513"/>
      <c r="S767" s="513"/>
      <c r="T767" s="513"/>
      <c r="U767" s="513"/>
      <c r="V767" s="513"/>
    </row>
    <row r="768" spans="1:22">
      <c r="A768" s="513"/>
      <c r="B768" s="513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  <c r="R768" s="513"/>
      <c r="S768" s="513"/>
      <c r="T768" s="513"/>
      <c r="U768" s="513"/>
      <c r="V768" s="513"/>
    </row>
    <row r="769" spans="1:22">
      <c r="A769" s="513"/>
      <c r="B769" s="513"/>
      <c r="C769" s="513"/>
      <c r="D769" s="513"/>
      <c r="E769" s="513"/>
      <c r="F769" s="513"/>
      <c r="G769" s="513"/>
      <c r="H769" s="513"/>
      <c r="I769" s="513"/>
      <c r="J769" s="513"/>
      <c r="K769" s="513"/>
      <c r="L769" s="513"/>
      <c r="M769" s="513"/>
      <c r="N769" s="513"/>
      <c r="O769" s="513"/>
      <c r="P769" s="513"/>
      <c r="Q769" s="513"/>
      <c r="R769" s="513"/>
      <c r="S769" s="513"/>
      <c r="T769" s="513"/>
      <c r="U769" s="513"/>
      <c r="V769" s="513"/>
    </row>
    <row r="770" spans="1:22">
      <c r="A770" s="513"/>
      <c r="B770" s="513"/>
      <c r="C770" s="513"/>
      <c r="D770" s="513"/>
      <c r="E770" s="513"/>
      <c r="F770" s="513"/>
      <c r="G770" s="513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  <c r="R770" s="513"/>
      <c r="S770" s="513"/>
      <c r="T770" s="513"/>
      <c r="U770" s="513"/>
      <c r="V770" s="513"/>
    </row>
    <row r="771" spans="1:22">
      <c r="A771" s="513"/>
      <c r="B771" s="513"/>
      <c r="C771" s="513"/>
      <c r="D771" s="513"/>
      <c r="E771" s="513"/>
      <c r="F771" s="513"/>
      <c r="G771" s="513"/>
      <c r="H771" s="513"/>
      <c r="I771" s="513"/>
      <c r="J771" s="513"/>
      <c r="K771" s="513"/>
      <c r="L771" s="513"/>
      <c r="M771" s="513"/>
      <c r="N771" s="513"/>
      <c r="O771" s="513"/>
      <c r="P771" s="513"/>
      <c r="Q771" s="513"/>
      <c r="R771" s="513"/>
      <c r="S771" s="513"/>
      <c r="T771" s="513"/>
      <c r="U771" s="513"/>
      <c r="V771" s="513"/>
    </row>
    <row r="772" spans="1:22">
      <c r="A772" s="513"/>
      <c r="B772" s="513"/>
      <c r="C772" s="513"/>
      <c r="D772" s="513"/>
      <c r="E772" s="513"/>
      <c r="F772" s="513"/>
      <c r="G772" s="513"/>
      <c r="H772" s="513"/>
      <c r="I772" s="513"/>
      <c r="J772" s="513"/>
      <c r="K772" s="513"/>
      <c r="L772" s="513"/>
      <c r="M772" s="513"/>
      <c r="N772" s="513"/>
      <c r="O772" s="513"/>
      <c r="P772" s="513"/>
      <c r="Q772" s="513"/>
      <c r="R772" s="513"/>
      <c r="S772" s="513"/>
      <c r="T772" s="513"/>
      <c r="U772" s="513"/>
      <c r="V772" s="513"/>
    </row>
    <row r="773" spans="1:22">
      <c r="A773" s="513"/>
      <c r="B773" s="513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  <c r="R773" s="513"/>
      <c r="S773" s="513"/>
      <c r="T773" s="513"/>
      <c r="U773" s="513"/>
      <c r="V773" s="513"/>
    </row>
    <row r="774" spans="1:22">
      <c r="A774" s="513"/>
      <c r="B774" s="513"/>
      <c r="C774" s="513"/>
      <c r="D774" s="513"/>
      <c r="E774" s="513"/>
      <c r="F774" s="513"/>
      <c r="G774" s="513"/>
      <c r="H774" s="513"/>
      <c r="I774" s="513"/>
      <c r="J774" s="513"/>
      <c r="K774" s="513"/>
      <c r="L774" s="513"/>
      <c r="M774" s="513"/>
      <c r="N774" s="513"/>
      <c r="O774" s="513"/>
      <c r="P774" s="513"/>
      <c r="Q774" s="513"/>
      <c r="R774" s="513"/>
      <c r="S774" s="513"/>
      <c r="T774" s="513"/>
      <c r="U774" s="513"/>
      <c r="V774" s="513"/>
    </row>
    <row r="775" spans="1:22">
      <c r="A775" s="513"/>
      <c r="B775" s="513"/>
      <c r="C775" s="513"/>
      <c r="D775" s="513"/>
      <c r="E775" s="513"/>
      <c r="F775" s="513"/>
      <c r="G775" s="513"/>
      <c r="H775" s="513"/>
      <c r="I775" s="513"/>
      <c r="J775" s="513"/>
      <c r="K775" s="513"/>
      <c r="L775" s="513"/>
      <c r="M775" s="513"/>
      <c r="N775" s="513"/>
      <c r="O775" s="513"/>
      <c r="P775" s="513"/>
      <c r="Q775" s="513"/>
      <c r="R775" s="513"/>
      <c r="S775" s="513"/>
      <c r="T775" s="513"/>
      <c r="U775" s="513"/>
      <c r="V775" s="513"/>
    </row>
    <row r="776" spans="1:22">
      <c r="A776" s="513"/>
      <c r="B776" s="513"/>
      <c r="C776" s="513"/>
      <c r="D776" s="513"/>
      <c r="E776" s="513"/>
      <c r="F776" s="513"/>
      <c r="G776" s="513"/>
      <c r="H776" s="513"/>
      <c r="I776" s="513"/>
      <c r="J776" s="513"/>
      <c r="K776" s="513"/>
      <c r="L776" s="513"/>
      <c r="M776" s="513"/>
      <c r="N776" s="513"/>
      <c r="O776" s="513"/>
      <c r="P776" s="513"/>
      <c r="Q776" s="513"/>
      <c r="R776" s="513"/>
      <c r="S776" s="513"/>
      <c r="T776" s="513"/>
      <c r="U776" s="513"/>
      <c r="V776" s="513"/>
    </row>
    <row r="777" spans="1:22">
      <c r="A777" s="513"/>
      <c r="B777" s="513"/>
      <c r="C777" s="513"/>
      <c r="D777" s="513"/>
      <c r="E777" s="513"/>
      <c r="F777" s="513"/>
      <c r="G777" s="513"/>
      <c r="H777" s="513"/>
      <c r="I777" s="513"/>
      <c r="J777" s="513"/>
      <c r="K777" s="513"/>
      <c r="L777" s="513"/>
      <c r="M777" s="513"/>
      <c r="N777" s="513"/>
      <c r="O777" s="513"/>
      <c r="P777" s="513"/>
      <c r="Q777" s="513"/>
      <c r="R777" s="513"/>
      <c r="S777" s="513"/>
      <c r="T777" s="513"/>
      <c r="U777" s="513"/>
      <c r="V777" s="513"/>
    </row>
    <row r="778" spans="1:22">
      <c r="A778" s="513"/>
      <c r="B778" s="513"/>
      <c r="C778" s="513"/>
      <c r="D778" s="513"/>
      <c r="E778" s="513"/>
      <c r="F778" s="513"/>
      <c r="G778" s="513"/>
      <c r="H778" s="513"/>
      <c r="I778" s="513"/>
      <c r="J778" s="513"/>
      <c r="K778" s="513"/>
      <c r="L778" s="513"/>
      <c r="M778" s="513"/>
      <c r="N778" s="513"/>
      <c r="O778" s="513"/>
      <c r="P778" s="513"/>
      <c r="Q778" s="513"/>
      <c r="R778" s="513"/>
      <c r="S778" s="513"/>
      <c r="T778" s="513"/>
      <c r="U778" s="513"/>
      <c r="V778" s="513"/>
    </row>
    <row r="779" spans="1:22">
      <c r="A779" s="513"/>
      <c r="B779" s="513"/>
      <c r="C779" s="513"/>
      <c r="D779" s="513"/>
      <c r="E779" s="513"/>
      <c r="F779" s="513"/>
      <c r="G779" s="513"/>
      <c r="H779" s="513"/>
      <c r="I779" s="513"/>
      <c r="J779" s="513"/>
      <c r="K779" s="513"/>
      <c r="L779" s="513"/>
      <c r="M779" s="513"/>
      <c r="N779" s="513"/>
      <c r="O779" s="513"/>
      <c r="P779" s="513"/>
      <c r="Q779" s="513"/>
      <c r="R779" s="513"/>
      <c r="S779" s="513"/>
      <c r="T779" s="513"/>
      <c r="U779" s="513"/>
      <c r="V779" s="513"/>
    </row>
    <row r="780" spans="1:22">
      <c r="A780" s="513"/>
      <c r="B780" s="513"/>
      <c r="C780" s="513"/>
      <c r="D780" s="513"/>
      <c r="E780" s="513"/>
      <c r="F780" s="513"/>
      <c r="G780" s="513"/>
      <c r="H780" s="513"/>
      <c r="I780" s="513"/>
      <c r="J780" s="513"/>
      <c r="K780" s="513"/>
      <c r="L780" s="513"/>
      <c r="M780" s="513"/>
      <c r="N780" s="513"/>
      <c r="O780" s="513"/>
      <c r="P780" s="513"/>
      <c r="Q780" s="513"/>
      <c r="R780" s="513"/>
      <c r="S780" s="513"/>
      <c r="T780" s="513"/>
      <c r="U780" s="513"/>
      <c r="V780" s="513"/>
    </row>
    <row r="781" spans="1:22">
      <c r="A781" s="513"/>
      <c r="B781" s="513"/>
      <c r="C781" s="513"/>
      <c r="D781" s="513"/>
      <c r="E781" s="513"/>
      <c r="F781" s="513"/>
      <c r="G781" s="513"/>
      <c r="H781" s="513"/>
      <c r="I781" s="513"/>
      <c r="J781" s="513"/>
      <c r="K781" s="513"/>
      <c r="L781" s="513"/>
      <c r="M781" s="513"/>
      <c r="N781" s="513"/>
      <c r="O781" s="513"/>
      <c r="P781" s="513"/>
      <c r="Q781" s="513"/>
      <c r="R781" s="513"/>
      <c r="S781" s="513"/>
      <c r="T781" s="513"/>
      <c r="U781" s="513"/>
      <c r="V781" s="513"/>
    </row>
    <row r="782" spans="1:22">
      <c r="A782" s="513"/>
      <c r="B782" s="513"/>
      <c r="C782" s="513"/>
      <c r="D782" s="513"/>
      <c r="E782" s="513"/>
      <c r="F782" s="513"/>
      <c r="G782" s="513"/>
      <c r="H782" s="513"/>
      <c r="I782" s="513"/>
      <c r="J782" s="513"/>
      <c r="K782" s="513"/>
      <c r="L782" s="513"/>
      <c r="M782" s="513"/>
      <c r="N782" s="513"/>
      <c r="O782" s="513"/>
      <c r="P782" s="513"/>
      <c r="Q782" s="513"/>
      <c r="R782" s="513"/>
      <c r="S782" s="513"/>
      <c r="T782" s="513"/>
      <c r="U782" s="513"/>
      <c r="V782" s="513"/>
    </row>
    <row r="783" spans="1:22">
      <c r="A783" s="513"/>
      <c r="B783" s="513"/>
      <c r="C783" s="513"/>
      <c r="D783" s="513"/>
      <c r="E783" s="513"/>
      <c r="F783" s="513"/>
      <c r="G783" s="513"/>
      <c r="H783" s="513"/>
      <c r="I783" s="513"/>
      <c r="J783" s="513"/>
      <c r="K783" s="513"/>
      <c r="L783" s="513"/>
      <c r="M783" s="513"/>
      <c r="N783" s="513"/>
      <c r="O783" s="513"/>
      <c r="P783" s="513"/>
      <c r="Q783" s="513"/>
      <c r="R783" s="513"/>
      <c r="S783" s="513"/>
      <c r="T783" s="513"/>
      <c r="U783" s="513"/>
      <c r="V783" s="513"/>
    </row>
    <row r="784" spans="1:22">
      <c r="A784" s="513"/>
      <c r="B784" s="513"/>
      <c r="C784" s="513"/>
      <c r="D784" s="513"/>
      <c r="E784" s="513"/>
      <c r="F784" s="513"/>
      <c r="G784" s="513"/>
      <c r="H784" s="513"/>
      <c r="I784" s="513"/>
      <c r="J784" s="513"/>
      <c r="K784" s="513"/>
      <c r="L784" s="513"/>
      <c r="M784" s="513"/>
      <c r="N784" s="513"/>
      <c r="O784" s="513"/>
      <c r="P784" s="513"/>
      <c r="Q784" s="513"/>
      <c r="R784" s="513"/>
      <c r="S784" s="513"/>
      <c r="T784" s="513"/>
      <c r="U784" s="513"/>
      <c r="V784" s="513"/>
    </row>
    <row r="785" spans="1:22">
      <c r="A785" s="513"/>
      <c r="B785" s="513"/>
      <c r="C785" s="513"/>
      <c r="D785" s="513"/>
      <c r="E785" s="513"/>
      <c r="F785" s="513"/>
      <c r="G785" s="513"/>
      <c r="H785" s="513"/>
      <c r="I785" s="513"/>
      <c r="J785" s="513"/>
      <c r="K785" s="513"/>
      <c r="L785" s="513"/>
      <c r="M785" s="513"/>
      <c r="N785" s="513"/>
      <c r="O785" s="513"/>
      <c r="P785" s="513"/>
      <c r="Q785" s="513"/>
      <c r="R785" s="513"/>
      <c r="S785" s="513"/>
      <c r="T785" s="513"/>
      <c r="U785" s="513"/>
      <c r="V785" s="513"/>
    </row>
    <row r="786" spans="1:22">
      <c r="A786" s="513"/>
      <c r="B786" s="513"/>
      <c r="C786" s="513"/>
      <c r="D786" s="513"/>
      <c r="E786" s="513"/>
      <c r="F786" s="513"/>
      <c r="G786" s="513"/>
      <c r="H786" s="513"/>
      <c r="I786" s="513"/>
      <c r="J786" s="513"/>
      <c r="K786" s="513"/>
      <c r="L786" s="513"/>
      <c r="M786" s="513"/>
      <c r="N786" s="513"/>
      <c r="O786" s="513"/>
      <c r="P786" s="513"/>
      <c r="Q786" s="513"/>
      <c r="R786" s="513"/>
      <c r="S786" s="513"/>
      <c r="T786" s="513"/>
      <c r="U786" s="513"/>
      <c r="V786" s="513"/>
    </row>
    <row r="787" spans="1:22">
      <c r="A787" s="513"/>
      <c r="B787" s="513"/>
      <c r="C787" s="513"/>
      <c r="D787" s="513"/>
      <c r="E787" s="513"/>
      <c r="F787" s="513"/>
      <c r="G787" s="513"/>
      <c r="H787" s="513"/>
      <c r="I787" s="513"/>
      <c r="J787" s="513"/>
      <c r="K787" s="513"/>
      <c r="L787" s="513"/>
      <c r="M787" s="513"/>
      <c r="N787" s="513"/>
      <c r="O787" s="513"/>
      <c r="P787" s="513"/>
      <c r="Q787" s="513"/>
      <c r="R787" s="513"/>
      <c r="S787" s="513"/>
      <c r="T787" s="513"/>
      <c r="U787" s="513"/>
      <c r="V787" s="513"/>
    </row>
    <row r="788" spans="1:22">
      <c r="A788" s="513"/>
      <c r="B788" s="513"/>
      <c r="C788" s="513"/>
      <c r="D788" s="513"/>
      <c r="E788" s="513"/>
      <c r="F788" s="513"/>
      <c r="G788" s="513"/>
      <c r="H788" s="513"/>
      <c r="I788" s="513"/>
      <c r="J788" s="513"/>
      <c r="K788" s="513"/>
      <c r="L788" s="513"/>
      <c r="M788" s="513"/>
      <c r="N788" s="513"/>
      <c r="O788" s="513"/>
      <c r="P788" s="513"/>
      <c r="Q788" s="513"/>
      <c r="R788" s="513"/>
      <c r="S788" s="513"/>
      <c r="T788" s="513"/>
      <c r="U788" s="513"/>
      <c r="V788" s="513"/>
    </row>
    <row r="789" spans="1:22">
      <c r="A789" s="513"/>
      <c r="B789" s="513"/>
      <c r="C789" s="513"/>
      <c r="D789" s="513"/>
      <c r="E789" s="513"/>
      <c r="F789" s="513"/>
      <c r="G789" s="513"/>
      <c r="H789" s="513"/>
      <c r="I789" s="513"/>
      <c r="J789" s="513"/>
      <c r="K789" s="513"/>
      <c r="L789" s="513"/>
      <c r="M789" s="513"/>
      <c r="N789" s="513"/>
      <c r="O789" s="513"/>
      <c r="P789" s="513"/>
      <c r="Q789" s="513"/>
      <c r="R789" s="513"/>
      <c r="S789" s="513"/>
      <c r="T789" s="513"/>
      <c r="U789" s="513"/>
      <c r="V789" s="513"/>
    </row>
    <row r="790" spans="1:22">
      <c r="A790" s="513"/>
      <c r="B790" s="513"/>
      <c r="C790" s="513"/>
      <c r="D790" s="513"/>
      <c r="E790" s="513"/>
      <c r="F790" s="513"/>
      <c r="G790" s="513"/>
      <c r="H790" s="513"/>
      <c r="I790" s="513"/>
      <c r="J790" s="513"/>
      <c r="K790" s="513"/>
      <c r="L790" s="513"/>
      <c r="M790" s="513"/>
      <c r="N790" s="513"/>
      <c r="O790" s="513"/>
      <c r="P790" s="513"/>
      <c r="Q790" s="513"/>
      <c r="R790" s="513"/>
      <c r="S790" s="513"/>
      <c r="T790" s="513"/>
      <c r="U790" s="513"/>
      <c r="V790" s="513"/>
    </row>
    <row r="791" spans="1:22">
      <c r="A791" s="513"/>
      <c r="B791" s="513"/>
      <c r="C791" s="513"/>
      <c r="D791" s="513"/>
      <c r="E791" s="513"/>
      <c r="F791" s="513"/>
      <c r="G791" s="513"/>
      <c r="H791" s="513"/>
      <c r="I791" s="513"/>
      <c r="J791" s="513"/>
      <c r="K791" s="513"/>
      <c r="L791" s="513"/>
      <c r="M791" s="513"/>
      <c r="N791" s="513"/>
      <c r="O791" s="513"/>
      <c r="P791" s="513"/>
      <c r="Q791" s="513"/>
      <c r="R791" s="513"/>
      <c r="S791" s="513"/>
      <c r="T791" s="513"/>
      <c r="U791" s="513"/>
      <c r="V791" s="513"/>
    </row>
    <row r="792" spans="1:22">
      <c r="A792" s="513"/>
      <c r="B792" s="513"/>
      <c r="C792" s="513"/>
      <c r="D792" s="513"/>
      <c r="E792" s="513"/>
      <c r="F792" s="513"/>
      <c r="G792" s="513"/>
      <c r="H792" s="513"/>
      <c r="I792" s="513"/>
      <c r="J792" s="513"/>
      <c r="K792" s="513"/>
      <c r="L792" s="513"/>
      <c r="M792" s="513"/>
      <c r="N792" s="513"/>
      <c r="O792" s="513"/>
      <c r="P792" s="513"/>
      <c r="Q792" s="513"/>
      <c r="R792" s="513"/>
      <c r="S792" s="513"/>
      <c r="T792" s="513"/>
      <c r="U792" s="513"/>
      <c r="V792" s="513"/>
    </row>
    <row r="793" spans="1:22">
      <c r="A793" s="513"/>
      <c r="B793" s="513"/>
      <c r="C793" s="513"/>
      <c r="D793" s="513"/>
      <c r="E793" s="513"/>
      <c r="F793" s="513"/>
      <c r="G793" s="513"/>
      <c r="H793" s="513"/>
      <c r="I793" s="513"/>
      <c r="J793" s="513"/>
      <c r="K793" s="513"/>
      <c r="L793" s="513"/>
      <c r="M793" s="513"/>
      <c r="N793" s="513"/>
      <c r="O793" s="513"/>
      <c r="P793" s="513"/>
      <c r="Q793" s="513"/>
      <c r="R793" s="513"/>
      <c r="S793" s="513"/>
      <c r="T793" s="513"/>
      <c r="U793" s="513"/>
      <c r="V793" s="513"/>
    </row>
    <row r="794" spans="1:22">
      <c r="A794" s="513"/>
      <c r="B794" s="513"/>
      <c r="C794" s="513"/>
      <c r="D794" s="513"/>
      <c r="E794" s="513"/>
      <c r="F794" s="513"/>
      <c r="G794" s="513"/>
      <c r="H794" s="513"/>
      <c r="I794" s="513"/>
      <c r="J794" s="513"/>
      <c r="K794" s="513"/>
      <c r="L794" s="513"/>
      <c r="M794" s="513"/>
      <c r="N794" s="513"/>
      <c r="O794" s="513"/>
      <c r="P794" s="513"/>
      <c r="Q794" s="513"/>
      <c r="R794" s="513"/>
      <c r="S794" s="513"/>
      <c r="T794" s="513"/>
      <c r="U794" s="513"/>
      <c r="V794" s="513"/>
    </row>
    <row r="795" spans="1:22">
      <c r="A795" s="513"/>
      <c r="B795" s="513"/>
      <c r="C795" s="513"/>
      <c r="D795" s="513"/>
      <c r="E795" s="513"/>
      <c r="F795" s="513"/>
      <c r="G795" s="513"/>
      <c r="H795" s="513"/>
      <c r="I795" s="513"/>
      <c r="J795" s="513"/>
      <c r="K795" s="513"/>
      <c r="L795" s="513"/>
      <c r="M795" s="513"/>
      <c r="N795" s="513"/>
      <c r="O795" s="513"/>
      <c r="P795" s="513"/>
      <c r="Q795" s="513"/>
      <c r="R795" s="513"/>
      <c r="S795" s="513"/>
      <c r="T795" s="513"/>
      <c r="U795" s="513"/>
      <c r="V795" s="513"/>
    </row>
    <row r="796" spans="1:22">
      <c r="A796" s="513"/>
      <c r="B796" s="513"/>
      <c r="C796" s="513"/>
      <c r="D796" s="513"/>
      <c r="E796" s="513"/>
      <c r="F796" s="513"/>
      <c r="G796" s="513"/>
      <c r="H796" s="513"/>
      <c r="I796" s="513"/>
      <c r="J796" s="513"/>
      <c r="K796" s="513"/>
      <c r="L796" s="513"/>
      <c r="M796" s="513"/>
      <c r="N796" s="513"/>
      <c r="O796" s="513"/>
      <c r="P796" s="513"/>
      <c r="Q796" s="513"/>
      <c r="R796" s="513"/>
      <c r="S796" s="513"/>
      <c r="T796" s="513"/>
      <c r="U796" s="513"/>
      <c r="V796" s="513"/>
    </row>
    <row r="797" spans="1:22">
      <c r="A797" s="513"/>
      <c r="B797" s="513"/>
      <c r="C797" s="513"/>
      <c r="D797" s="513"/>
      <c r="E797" s="513"/>
      <c r="F797" s="513"/>
      <c r="G797" s="513"/>
      <c r="H797" s="513"/>
      <c r="I797" s="513"/>
      <c r="J797" s="513"/>
      <c r="K797" s="513"/>
      <c r="L797" s="513"/>
      <c r="M797" s="513"/>
      <c r="N797" s="513"/>
      <c r="O797" s="513"/>
      <c r="P797" s="513"/>
      <c r="Q797" s="513"/>
      <c r="R797" s="513"/>
      <c r="S797" s="513"/>
      <c r="T797" s="513"/>
      <c r="U797" s="513"/>
      <c r="V797" s="513"/>
    </row>
    <row r="798" spans="1:22">
      <c r="A798" s="513"/>
      <c r="B798" s="513"/>
      <c r="C798" s="513"/>
      <c r="D798" s="513"/>
      <c r="E798" s="513"/>
      <c r="F798" s="513"/>
      <c r="G798" s="513"/>
      <c r="H798" s="513"/>
      <c r="I798" s="513"/>
      <c r="J798" s="513"/>
      <c r="K798" s="513"/>
      <c r="L798" s="513"/>
      <c r="M798" s="513"/>
      <c r="N798" s="513"/>
      <c r="O798" s="513"/>
      <c r="P798" s="513"/>
      <c r="Q798" s="513"/>
      <c r="R798" s="513"/>
      <c r="S798" s="513"/>
      <c r="T798" s="513"/>
      <c r="U798" s="513"/>
      <c r="V798" s="513"/>
    </row>
    <row r="799" spans="1:22">
      <c r="A799" s="513"/>
      <c r="B799" s="513"/>
      <c r="C799" s="513"/>
      <c r="D799" s="513"/>
      <c r="E799" s="513"/>
      <c r="F799" s="513"/>
      <c r="G799" s="513"/>
      <c r="H799" s="513"/>
      <c r="I799" s="513"/>
      <c r="J799" s="513"/>
      <c r="K799" s="513"/>
      <c r="L799" s="513"/>
      <c r="M799" s="513"/>
      <c r="N799" s="513"/>
      <c r="O799" s="513"/>
      <c r="P799" s="513"/>
      <c r="Q799" s="513"/>
      <c r="R799" s="513"/>
      <c r="S799" s="513"/>
      <c r="T799" s="513"/>
      <c r="U799" s="513"/>
      <c r="V799" s="513"/>
    </row>
    <row r="800" spans="1:22">
      <c r="A800" s="513"/>
      <c r="B800" s="513"/>
      <c r="C800" s="513"/>
      <c r="D800" s="513"/>
      <c r="E800" s="513"/>
      <c r="F800" s="513"/>
      <c r="G800" s="513"/>
      <c r="H800" s="513"/>
      <c r="I800" s="513"/>
      <c r="J800" s="513"/>
      <c r="K800" s="513"/>
      <c r="L800" s="513"/>
      <c r="M800" s="513"/>
      <c r="N800" s="513"/>
      <c r="O800" s="513"/>
      <c r="P800" s="513"/>
      <c r="Q800" s="513"/>
      <c r="R800" s="513"/>
      <c r="S800" s="513"/>
      <c r="T800" s="513"/>
      <c r="U800" s="513"/>
      <c r="V800" s="513"/>
    </row>
    <row r="801" spans="1:22">
      <c r="A801" s="513"/>
      <c r="B801" s="513"/>
      <c r="C801" s="513"/>
      <c r="D801" s="513"/>
      <c r="E801" s="513"/>
      <c r="F801" s="513"/>
      <c r="G801" s="513"/>
      <c r="H801" s="513"/>
      <c r="I801" s="513"/>
      <c r="J801" s="513"/>
      <c r="K801" s="513"/>
      <c r="L801" s="513"/>
      <c r="M801" s="513"/>
      <c r="N801" s="513"/>
      <c r="O801" s="513"/>
      <c r="P801" s="513"/>
      <c r="Q801" s="513"/>
      <c r="R801" s="513"/>
      <c r="S801" s="513"/>
      <c r="T801" s="513"/>
      <c r="U801" s="513"/>
      <c r="V801" s="513"/>
    </row>
    <row r="802" spans="1:22">
      <c r="A802" s="513"/>
      <c r="B802" s="513"/>
      <c r="C802" s="513"/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  <c r="R802" s="513"/>
      <c r="S802" s="513"/>
      <c r="T802" s="513"/>
      <c r="U802" s="513"/>
      <c r="V802" s="513"/>
    </row>
    <row r="803" spans="1:22">
      <c r="A803" s="513"/>
      <c r="B803" s="513"/>
      <c r="C803" s="513"/>
      <c r="D803" s="513"/>
      <c r="E803" s="513"/>
      <c r="F803" s="513"/>
      <c r="G803" s="513"/>
      <c r="H803" s="513"/>
      <c r="I803" s="513"/>
      <c r="J803" s="513"/>
      <c r="K803" s="513"/>
      <c r="L803" s="513"/>
      <c r="M803" s="513"/>
      <c r="N803" s="513"/>
      <c r="O803" s="513"/>
      <c r="P803" s="513"/>
      <c r="Q803" s="513"/>
      <c r="R803" s="513"/>
      <c r="S803" s="513"/>
      <c r="T803" s="513"/>
      <c r="U803" s="513"/>
      <c r="V803" s="513"/>
    </row>
    <row r="804" spans="1:22">
      <c r="A804" s="513"/>
      <c r="B804" s="513"/>
      <c r="C804" s="513"/>
      <c r="D804" s="513"/>
      <c r="E804" s="513"/>
      <c r="F804" s="513"/>
      <c r="G804" s="513"/>
      <c r="H804" s="513"/>
      <c r="I804" s="513"/>
      <c r="J804" s="513"/>
      <c r="K804" s="513"/>
      <c r="L804" s="513"/>
      <c r="M804" s="513"/>
      <c r="N804" s="513"/>
      <c r="O804" s="513"/>
      <c r="P804" s="513"/>
      <c r="Q804" s="513"/>
      <c r="R804" s="513"/>
      <c r="S804" s="513"/>
      <c r="T804" s="513"/>
      <c r="U804" s="513"/>
      <c r="V804" s="513"/>
    </row>
    <row r="805" spans="1:22">
      <c r="A805" s="513"/>
      <c r="B805" s="513"/>
      <c r="C805" s="513"/>
      <c r="D805" s="513"/>
      <c r="E805" s="513"/>
      <c r="F805" s="513"/>
      <c r="G805" s="513"/>
      <c r="H805" s="513"/>
      <c r="I805" s="513"/>
      <c r="J805" s="513"/>
      <c r="K805" s="513"/>
      <c r="L805" s="513"/>
      <c r="M805" s="513"/>
      <c r="N805" s="513"/>
      <c r="O805" s="513"/>
      <c r="P805" s="513"/>
      <c r="Q805" s="513"/>
      <c r="R805" s="513"/>
      <c r="S805" s="513"/>
      <c r="T805" s="513"/>
      <c r="U805" s="513"/>
      <c r="V805" s="513"/>
    </row>
    <row r="806" spans="1:22">
      <c r="A806" s="513"/>
      <c r="B806" s="513"/>
      <c r="C806" s="513"/>
      <c r="D806" s="513"/>
      <c r="E806" s="513"/>
      <c r="F806" s="513"/>
      <c r="G806" s="513"/>
      <c r="H806" s="513"/>
      <c r="I806" s="513"/>
      <c r="J806" s="513"/>
      <c r="K806" s="513"/>
      <c r="L806" s="513"/>
      <c r="M806" s="513"/>
      <c r="N806" s="513"/>
      <c r="O806" s="513"/>
      <c r="P806" s="513"/>
      <c r="Q806" s="513"/>
      <c r="R806" s="513"/>
      <c r="S806" s="513"/>
      <c r="T806" s="513"/>
      <c r="U806" s="513"/>
      <c r="V806" s="513"/>
    </row>
    <row r="807" spans="1:22">
      <c r="A807" s="513"/>
      <c r="B807" s="513"/>
      <c r="C807" s="513"/>
      <c r="D807" s="513"/>
      <c r="E807" s="513"/>
      <c r="F807" s="513"/>
      <c r="G807" s="513"/>
      <c r="H807" s="513"/>
      <c r="I807" s="513"/>
      <c r="J807" s="513"/>
      <c r="K807" s="513"/>
      <c r="L807" s="513"/>
      <c r="M807" s="513"/>
      <c r="N807" s="513"/>
      <c r="O807" s="513"/>
      <c r="P807" s="513"/>
      <c r="Q807" s="513"/>
      <c r="R807" s="513"/>
      <c r="S807" s="513"/>
      <c r="T807" s="513"/>
      <c r="U807" s="513"/>
      <c r="V807" s="513"/>
    </row>
    <row r="808" spans="1:22">
      <c r="A808" s="513"/>
      <c r="B808" s="513"/>
      <c r="C808" s="513"/>
      <c r="D808" s="513"/>
      <c r="E808" s="513"/>
      <c r="F808" s="513"/>
      <c r="G808" s="513"/>
      <c r="H808" s="513"/>
      <c r="I808" s="513"/>
      <c r="J808" s="513"/>
      <c r="K808" s="513"/>
      <c r="L808" s="513"/>
      <c r="M808" s="513"/>
      <c r="N808" s="513"/>
      <c r="O808" s="513"/>
      <c r="P808" s="513"/>
      <c r="Q808" s="513"/>
      <c r="R808" s="513"/>
      <c r="S808" s="513"/>
      <c r="T808" s="513"/>
      <c r="U808" s="513"/>
      <c r="V808" s="513"/>
    </row>
    <row r="809" spans="1:22">
      <c r="A809" s="513"/>
      <c r="B809" s="513"/>
      <c r="C809" s="513"/>
      <c r="D809" s="513"/>
      <c r="E809" s="513"/>
      <c r="F809" s="513"/>
      <c r="G809" s="513"/>
      <c r="H809" s="513"/>
      <c r="I809" s="513"/>
      <c r="J809" s="513"/>
      <c r="K809" s="513"/>
      <c r="L809" s="513"/>
      <c r="M809" s="513"/>
      <c r="N809" s="513"/>
      <c r="O809" s="513"/>
      <c r="P809" s="513"/>
      <c r="Q809" s="513"/>
      <c r="R809" s="513"/>
      <c r="S809" s="513"/>
      <c r="T809" s="513"/>
      <c r="U809" s="513"/>
      <c r="V809" s="513"/>
    </row>
    <row r="810" spans="1:22">
      <c r="A810" s="513"/>
      <c r="B810" s="513"/>
      <c r="C810" s="513"/>
      <c r="D810" s="513"/>
      <c r="E810" s="513"/>
      <c r="F810" s="513"/>
      <c r="G810" s="513"/>
      <c r="H810" s="513"/>
      <c r="I810" s="513"/>
      <c r="J810" s="513"/>
      <c r="K810" s="513"/>
      <c r="L810" s="513"/>
      <c r="M810" s="513"/>
      <c r="N810" s="513"/>
      <c r="O810" s="513"/>
      <c r="P810" s="513"/>
      <c r="Q810" s="513"/>
      <c r="R810" s="513"/>
      <c r="S810" s="513"/>
      <c r="T810" s="513"/>
      <c r="U810" s="513"/>
      <c r="V810" s="513"/>
    </row>
    <row r="811" spans="1:22">
      <c r="A811" s="513"/>
      <c r="B811" s="513"/>
      <c r="C811" s="513"/>
      <c r="D811" s="513"/>
      <c r="E811" s="513"/>
      <c r="F811" s="513"/>
      <c r="G811" s="513"/>
      <c r="H811" s="513"/>
      <c r="I811" s="513"/>
      <c r="J811" s="513"/>
      <c r="K811" s="513"/>
      <c r="L811" s="513"/>
      <c r="M811" s="513"/>
      <c r="N811" s="513"/>
      <c r="O811" s="513"/>
      <c r="P811" s="513"/>
      <c r="Q811" s="513"/>
      <c r="R811" s="513"/>
      <c r="S811" s="513"/>
      <c r="T811" s="513"/>
      <c r="U811" s="513"/>
      <c r="V811" s="513"/>
    </row>
    <row r="812" spans="1:22">
      <c r="A812" s="513"/>
      <c r="B812" s="513"/>
      <c r="C812" s="513"/>
      <c r="D812" s="513"/>
      <c r="E812" s="513"/>
      <c r="F812" s="513"/>
      <c r="G812" s="513"/>
      <c r="H812" s="513"/>
      <c r="I812" s="513"/>
      <c r="J812" s="513"/>
      <c r="K812" s="513"/>
      <c r="L812" s="513"/>
      <c r="M812" s="513"/>
      <c r="N812" s="513"/>
      <c r="O812" s="513"/>
      <c r="P812" s="513"/>
      <c r="Q812" s="513"/>
      <c r="R812" s="513"/>
      <c r="S812" s="513"/>
      <c r="T812" s="513"/>
      <c r="U812" s="513"/>
      <c r="V812" s="513"/>
    </row>
    <row r="813" spans="1:22">
      <c r="A813" s="513"/>
      <c r="B813" s="513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  <c r="R813" s="513"/>
      <c r="S813" s="513"/>
      <c r="T813" s="513"/>
      <c r="U813" s="513"/>
      <c r="V813" s="513"/>
    </row>
    <row r="814" spans="1:22">
      <c r="A814" s="513"/>
      <c r="B814" s="513"/>
      <c r="C814" s="513"/>
      <c r="D814" s="513"/>
      <c r="E814" s="513"/>
      <c r="F814" s="513"/>
      <c r="G814" s="513"/>
      <c r="H814" s="513"/>
      <c r="I814" s="513"/>
      <c r="J814" s="513"/>
      <c r="K814" s="513"/>
      <c r="L814" s="513"/>
      <c r="M814" s="513"/>
      <c r="N814" s="513"/>
      <c r="O814" s="513"/>
      <c r="P814" s="513"/>
      <c r="Q814" s="513"/>
      <c r="R814" s="513"/>
      <c r="S814" s="513"/>
      <c r="T814" s="513"/>
      <c r="U814" s="513"/>
      <c r="V814" s="513"/>
    </row>
    <row r="815" spans="1:22">
      <c r="A815" s="513"/>
      <c r="B815" s="513"/>
      <c r="C815" s="513"/>
      <c r="D815" s="513"/>
      <c r="E815" s="513"/>
      <c r="F815" s="513"/>
      <c r="G815" s="513"/>
      <c r="H815" s="513"/>
      <c r="I815" s="513"/>
      <c r="J815" s="513"/>
      <c r="K815" s="513"/>
      <c r="L815" s="513"/>
      <c r="M815" s="513"/>
      <c r="N815" s="513"/>
      <c r="O815" s="513"/>
      <c r="P815" s="513"/>
      <c r="Q815" s="513"/>
      <c r="R815" s="513"/>
      <c r="S815" s="513"/>
      <c r="T815" s="513"/>
      <c r="U815" s="513"/>
      <c r="V815" s="513"/>
    </row>
    <row r="816" spans="1:22">
      <c r="A816" s="513"/>
      <c r="B816" s="513"/>
      <c r="C816" s="513"/>
      <c r="D816" s="513"/>
      <c r="E816" s="513"/>
      <c r="F816" s="513"/>
      <c r="G816" s="513"/>
      <c r="H816" s="513"/>
      <c r="I816" s="513"/>
      <c r="J816" s="513"/>
      <c r="K816" s="513"/>
      <c r="L816" s="513"/>
      <c r="M816" s="513"/>
      <c r="N816" s="513"/>
      <c r="O816" s="513"/>
      <c r="P816" s="513"/>
      <c r="Q816" s="513"/>
      <c r="R816" s="513"/>
      <c r="S816" s="513"/>
      <c r="T816" s="513"/>
      <c r="U816" s="513"/>
      <c r="V816" s="513"/>
    </row>
    <row r="817" spans="1:22">
      <c r="A817" s="513"/>
      <c r="B817" s="513"/>
      <c r="C817" s="513"/>
      <c r="D817" s="513"/>
      <c r="E817" s="513"/>
      <c r="F817" s="513"/>
      <c r="G817" s="513"/>
      <c r="H817" s="513"/>
      <c r="I817" s="513"/>
      <c r="J817" s="513"/>
      <c r="K817" s="513"/>
      <c r="L817" s="513"/>
      <c r="M817" s="513"/>
      <c r="N817" s="513"/>
      <c r="O817" s="513"/>
      <c r="P817" s="513"/>
      <c r="Q817" s="513"/>
      <c r="R817" s="513"/>
      <c r="S817" s="513"/>
      <c r="T817" s="513"/>
      <c r="U817" s="513"/>
      <c r="V817" s="513"/>
    </row>
    <row r="818" spans="1:22">
      <c r="A818" s="513"/>
      <c r="B818" s="513"/>
      <c r="C818" s="513"/>
      <c r="D818" s="513"/>
      <c r="E818" s="513"/>
      <c r="F818" s="513"/>
      <c r="G818" s="513"/>
      <c r="H818" s="513"/>
      <c r="I818" s="513"/>
      <c r="J818" s="513"/>
      <c r="K818" s="513"/>
      <c r="L818" s="513"/>
      <c r="M818" s="513"/>
      <c r="N818" s="513"/>
      <c r="O818" s="513"/>
      <c r="P818" s="513"/>
      <c r="Q818" s="513"/>
      <c r="R818" s="513"/>
      <c r="S818" s="513"/>
      <c r="T818" s="513"/>
      <c r="U818" s="513"/>
      <c r="V818" s="513"/>
    </row>
    <row r="819" spans="1:22">
      <c r="A819" s="513"/>
      <c r="B819" s="513"/>
      <c r="C819" s="513"/>
      <c r="D819" s="513"/>
      <c r="E819" s="513"/>
      <c r="F819" s="513"/>
      <c r="G819" s="513"/>
      <c r="H819" s="513"/>
      <c r="I819" s="513"/>
      <c r="J819" s="513"/>
      <c r="K819" s="513"/>
      <c r="L819" s="513"/>
      <c r="M819" s="513"/>
      <c r="N819" s="513"/>
      <c r="O819" s="513"/>
      <c r="P819" s="513"/>
      <c r="Q819" s="513"/>
      <c r="R819" s="513"/>
      <c r="S819" s="513"/>
      <c r="T819" s="513"/>
      <c r="U819" s="513"/>
      <c r="V819" s="513"/>
    </row>
    <row r="820" spans="1:22">
      <c r="A820" s="513"/>
      <c r="B820" s="513"/>
      <c r="C820" s="513"/>
      <c r="D820" s="513"/>
      <c r="E820" s="513"/>
      <c r="F820" s="513"/>
      <c r="G820" s="513"/>
      <c r="H820" s="513"/>
      <c r="I820" s="513"/>
      <c r="J820" s="513"/>
      <c r="K820" s="513"/>
      <c r="L820" s="513"/>
      <c r="M820" s="513"/>
      <c r="N820" s="513"/>
      <c r="O820" s="513"/>
      <c r="P820" s="513"/>
      <c r="Q820" s="513"/>
      <c r="R820" s="513"/>
      <c r="S820" s="513"/>
      <c r="T820" s="513"/>
      <c r="U820" s="513"/>
      <c r="V820" s="513"/>
    </row>
    <row r="821" spans="1:22">
      <c r="A821" s="513"/>
      <c r="B821" s="513"/>
      <c r="C821" s="513"/>
      <c r="D821" s="513"/>
      <c r="E821" s="513"/>
      <c r="F821" s="513"/>
      <c r="G821" s="513"/>
      <c r="H821" s="513"/>
      <c r="I821" s="513"/>
      <c r="J821" s="513"/>
      <c r="K821" s="513"/>
      <c r="L821" s="513"/>
      <c r="M821" s="513"/>
      <c r="N821" s="513"/>
      <c r="O821" s="513"/>
      <c r="P821" s="513"/>
      <c r="Q821" s="513"/>
      <c r="R821" s="513"/>
      <c r="S821" s="513"/>
      <c r="T821" s="513"/>
      <c r="U821" s="513"/>
      <c r="V821" s="513"/>
    </row>
    <row r="822" spans="1:22">
      <c r="A822" s="513"/>
      <c r="B822" s="513"/>
      <c r="C822" s="513"/>
      <c r="D822" s="513"/>
      <c r="E822" s="513"/>
      <c r="F822" s="513"/>
      <c r="G822" s="513"/>
      <c r="H822" s="513"/>
      <c r="I822" s="513"/>
      <c r="J822" s="513"/>
      <c r="K822" s="513"/>
      <c r="L822" s="513"/>
      <c r="M822" s="513"/>
      <c r="N822" s="513"/>
      <c r="O822" s="513"/>
      <c r="P822" s="513"/>
      <c r="Q822" s="513"/>
      <c r="R822" s="513"/>
      <c r="S822" s="513"/>
      <c r="T822" s="513"/>
      <c r="U822" s="513"/>
      <c r="V822" s="513"/>
    </row>
    <row r="823" spans="1:22">
      <c r="A823" s="513"/>
      <c r="B823" s="513"/>
      <c r="C823" s="513"/>
      <c r="D823" s="513"/>
      <c r="E823" s="513"/>
      <c r="F823" s="513"/>
      <c r="G823" s="513"/>
      <c r="H823" s="513"/>
      <c r="I823" s="513"/>
      <c r="J823" s="513"/>
      <c r="K823" s="513"/>
      <c r="L823" s="513"/>
      <c r="M823" s="513"/>
      <c r="N823" s="513"/>
      <c r="O823" s="513"/>
      <c r="P823" s="513"/>
      <c r="Q823" s="513"/>
      <c r="R823" s="513"/>
      <c r="S823" s="513"/>
      <c r="T823" s="513"/>
      <c r="U823" s="513"/>
      <c r="V823" s="513"/>
    </row>
    <row r="824" spans="1:22">
      <c r="A824" s="513"/>
      <c r="B824" s="513"/>
      <c r="C824" s="513"/>
      <c r="D824" s="513"/>
      <c r="E824" s="513"/>
      <c r="F824" s="513"/>
      <c r="G824" s="513"/>
      <c r="H824" s="513"/>
      <c r="I824" s="513"/>
      <c r="J824" s="513"/>
      <c r="K824" s="513"/>
      <c r="L824" s="513"/>
      <c r="M824" s="513"/>
      <c r="N824" s="513"/>
      <c r="O824" s="513"/>
      <c r="P824" s="513"/>
      <c r="Q824" s="513"/>
      <c r="R824" s="513"/>
      <c r="S824" s="513"/>
      <c r="T824" s="513"/>
      <c r="U824" s="513"/>
      <c r="V824" s="513"/>
    </row>
    <row r="825" spans="1:22">
      <c r="A825" s="513"/>
      <c r="B825" s="513"/>
      <c r="C825" s="513"/>
      <c r="D825" s="513"/>
      <c r="E825" s="513"/>
      <c r="F825" s="513"/>
      <c r="G825" s="513"/>
      <c r="H825" s="513"/>
      <c r="I825" s="513"/>
      <c r="J825" s="513"/>
      <c r="K825" s="513"/>
      <c r="L825" s="513"/>
      <c r="M825" s="513"/>
      <c r="N825" s="513"/>
      <c r="O825" s="513"/>
      <c r="P825" s="513"/>
      <c r="Q825" s="513"/>
      <c r="R825" s="513"/>
      <c r="S825" s="513"/>
      <c r="T825" s="513"/>
      <c r="U825" s="513"/>
      <c r="V825" s="513"/>
    </row>
    <row r="826" spans="1:22">
      <c r="A826" s="513"/>
      <c r="B826" s="513"/>
      <c r="C826" s="513"/>
      <c r="D826" s="513"/>
      <c r="E826" s="513"/>
      <c r="F826" s="513"/>
      <c r="G826" s="513"/>
      <c r="H826" s="513"/>
      <c r="I826" s="513"/>
      <c r="J826" s="513"/>
      <c r="K826" s="513"/>
      <c r="L826" s="513"/>
      <c r="M826" s="513"/>
      <c r="N826" s="513"/>
      <c r="O826" s="513"/>
      <c r="P826" s="513"/>
      <c r="Q826" s="513"/>
      <c r="R826" s="513"/>
      <c r="S826" s="513"/>
      <c r="T826" s="513"/>
      <c r="U826" s="513"/>
      <c r="V826" s="513"/>
    </row>
    <row r="827" spans="1:22">
      <c r="A827" s="513"/>
      <c r="B827" s="513"/>
      <c r="C827" s="513"/>
      <c r="D827" s="513"/>
      <c r="E827" s="513"/>
      <c r="F827" s="513"/>
      <c r="G827" s="513"/>
      <c r="H827" s="513"/>
      <c r="I827" s="513"/>
      <c r="J827" s="513"/>
      <c r="K827" s="513"/>
      <c r="L827" s="513"/>
      <c r="M827" s="513"/>
      <c r="N827" s="513"/>
      <c r="O827" s="513"/>
      <c r="P827" s="513"/>
      <c r="Q827" s="513"/>
      <c r="R827" s="513"/>
      <c r="S827" s="513"/>
      <c r="T827" s="513"/>
      <c r="U827" s="513"/>
      <c r="V827" s="513"/>
    </row>
    <row r="828" spans="1:22">
      <c r="A828" s="513"/>
      <c r="B828" s="513"/>
      <c r="C828" s="513"/>
      <c r="D828" s="513"/>
      <c r="E828" s="513"/>
      <c r="F828" s="513"/>
      <c r="G828" s="513"/>
      <c r="H828" s="513"/>
      <c r="I828" s="513"/>
      <c r="J828" s="513"/>
      <c r="K828" s="513"/>
      <c r="L828" s="513"/>
      <c r="M828" s="513"/>
      <c r="N828" s="513"/>
      <c r="O828" s="513"/>
      <c r="P828" s="513"/>
      <c r="Q828" s="513"/>
      <c r="R828" s="513"/>
      <c r="S828" s="513"/>
      <c r="T828" s="513"/>
      <c r="U828" s="513"/>
      <c r="V828" s="513"/>
    </row>
    <row r="829" spans="1:22">
      <c r="A829" s="513"/>
      <c r="B829" s="513"/>
      <c r="C829" s="513"/>
      <c r="D829" s="513"/>
      <c r="E829" s="513"/>
      <c r="F829" s="513"/>
      <c r="G829" s="513"/>
      <c r="H829" s="513"/>
      <c r="I829" s="513"/>
      <c r="J829" s="513"/>
      <c r="K829" s="513"/>
      <c r="L829" s="513"/>
      <c r="M829" s="513"/>
      <c r="N829" s="513"/>
      <c r="O829" s="513"/>
      <c r="P829" s="513"/>
      <c r="Q829" s="513"/>
      <c r="R829" s="513"/>
      <c r="S829" s="513"/>
      <c r="T829" s="513"/>
      <c r="U829" s="513"/>
      <c r="V829" s="513"/>
    </row>
    <row r="830" spans="1:22">
      <c r="A830" s="513"/>
      <c r="B830" s="513"/>
      <c r="C830" s="513"/>
      <c r="D830" s="513"/>
      <c r="E830" s="513"/>
      <c r="F830" s="513"/>
      <c r="G830" s="513"/>
      <c r="H830" s="513"/>
      <c r="I830" s="513"/>
      <c r="J830" s="513"/>
      <c r="K830" s="513"/>
      <c r="L830" s="513"/>
      <c r="M830" s="513"/>
      <c r="N830" s="513"/>
      <c r="O830" s="513"/>
      <c r="P830" s="513"/>
      <c r="Q830" s="513"/>
      <c r="R830" s="513"/>
      <c r="S830" s="513"/>
      <c r="T830" s="513"/>
      <c r="U830" s="513"/>
      <c r="V830" s="513"/>
    </row>
    <row r="831" spans="1:22">
      <c r="A831" s="513"/>
      <c r="B831" s="513"/>
      <c r="C831" s="513"/>
      <c r="D831" s="513"/>
      <c r="E831" s="513"/>
      <c r="F831" s="513"/>
      <c r="G831" s="513"/>
      <c r="H831" s="513"/>
      <c r="I831" s="513"/>
      <c r="J831" s="513"/>
      <c r="K831" s="513"/>
      <c r="L831" s="513"/>
      <c r="M831" s="513"/>
      <c r="N831" s="513"/>
      <c r="O831" s="513"/>
      <c r="P831" s="513"/>
      <c r="Q831" s="513"/>
      <c r="R831" s="513"/>
      <c r="S831" s="513"/>
      <c r="T831" s="513"/>
      <c r="U831" s="513"/>
      <c r="V831" s="513"/>
    </row>
    <row r="832" spans="1:22">
      <c r="A832" s="513"/>
      <c r="B832" s="513"/>
      <c r="C832" s="513"/>
      <c r="D832" s="513"/>
      <c r="E832" s="513"/>
      <c r="F832" s="513"/>
      <c r="G832" s="513"/>
      <c r="H832" s="513"/>
      <c r="I832" s="513"/>
      <c r="J832" s="513"/>
      <c r="K832" s="513"/>
      <c r="L832" s="513"/>
      <c r="M832" s="513"/>
      <c r="N832" s="513"/>
      <c r="O832" s="513"/>
      <c r="P832" s="513"/>
      <c r="Q832" s="513"/>
      <c r="R832" s="513"/>
      <c r="S832" s="513"/>
      <c r="T832" s="513"/>
      <c r="U832" s="513"/>
      <c r="V832" s="513"/>
    </row>
    <row r="833" spans="1:22">
      <c r="A833" s="513"/>
      <c r="B833" s="513"/>
      <c r="C833" s="513"/>
      <c r="D833" s="513"/>
      <c r="E833" s="513"/>
      <c r="F833" s="513"/>
      <c r="G833" s="513"/>
      <c r="H833" s="513"/>
      <c r="I833" s="513"/>
      <c r="J833" s="513"/>
      <c r="K833" s="513"/>
      <c r="L833" s="513"/>
      <c r="M833" s="513"/>
      <c r="N833" s="513"/>
      <c r="O833" s="513"/>
      <c r="P833" s="513"/>
      <c r="Q833" s="513"/>
      <c r="R833" s="513"/>
      <c r="S833" s="513"/>
      <c r="T833" s="513"/>
      <c r="U833" s="513"/>
      <c r="V833" s="513"/>
    </row>
    <row r="834" spans="1:22">
      <c r="A834" s="513"/>
      <c r="B834" s="513"/>
      <c r="C834" s="513"/>
      <c r="D834" s="513"/>
      <c r="E834" s="513"/>
      <c r="F834" s="513"/>
      <c r="G834" s="513"/>
      <c r="H834" s="513"/>
      <c r="I834" s="513"/>
      <c r="J834" s="513"/>
      <c r="K834" s="513"/>
      <c r="L834" s="513"/>
      <c r="M834" s="513"/>
      <c r="N834" s="513"/>
      <c r="O834" s="513"/>
      <c r="P834" s="513"/>
      <c r="Q834" s="513"/>
      <c r="R834" s="513"/>
      <c r="S834" s="513"/>
      <c r="T834" s="513"/>
      <c r="U834" s="513"/>
      <c r="V834" s="513"/>
    </row>
    <row r="835" spans="1:22">
      <c r="A835" s="513"/>
      <c r="B835" s="513"/>
      <c r="C835" s="513"/>
      <c r="D835" s="513"/>
      <c r="E835" s="513"/>
      <c r="F835" s="513"/>
      <c r="G835" s="513"/>
      <c r="H835" s="513"/>
      <c r="I835" s="513"/>
      <c r="J835" s="513"/>
      <c r="K835" s="513"/>
      <c r="L835" s="513"/>
      <c r="M835" s="513"/>
      <c r="N835" s="513"/>
      <c r="O835" s="513"/>
      <c r="P835" s="513"/>
      <c r="Q835" s="513"/>
      <c r="R835" s="513"/>
      <c r="S835" s="513"/>
      <c r="T835" s="513"/>
      <c r="U835" s="513"/>
      <c r="V835" s="513"/>
    </row>
    <row r="836" spans="1:22">
      <c r="A836" s="513"/>
      <c r="B836" s="513"/>
      <c r="C836" s="513"/>
      <c r="D836" s="513"/>
      <c r="E836" s="513"/>
      <c r="F836" s="513"/>
      <c r="G836" s="513"/>
      <c r="H836" s="513"/>
      <c r="I836" s="513"/>
      <c r="J836" s="513"/>
      <c r="K836" s="513"/>
      <c r="L836" s="513"/>
      <c r="M836" s="513"/>
      <c r="N836" s="513"/>
      <c r="O836" s="513"/>
      <c r="P836" s="513"/>
      <c r="Q836" s="513"/>
      <c r="R836" s="513"/>
      <c r="S836" s="513"/>
      <c r="T836" s="513"/>
      <c r="U836" s="513"/>
      <c r="V836" s="513"/>
    </row>
    <row r="837" spans="1:22">
      <c r="A837" s="513"/>
      <c r="B837" s="513"/>
      <c r="C837" s="513"/>
      <c r="D837" s="513"/>
      <c r="E837" s="513"/>
      <c r="F837" s="513"/>
      <c r="G837" s="513"/>
      <c r="H837" s="513"/>
      <c r="I837" s="513"/>
      <c r="J837" s="513"/>
      <c r="K837" s="513"/>
      <c r="L837" s="513"/>
      <c r="M837" s="513"/>
      <c r="N837" s="513"/>
      <c r="O837" s="513"/>
      <c r="P837" s="513"/>
      <c r="Q837" s="513"/>
      <c r="R837" s="513"/>
      <c r="S837" s="513"/>
      <c r="T837" s="513"/>
      <c r="U837" s="513"/>
      <c r="V837" s="513"/>
    </row>
    <row r="838" spans="1:22">
      <c r="A838" s="513"/>
      <c r="B838" s="513"/>
      <c r="C838" s="513"/>
      <c r="D838" s="513"/>
      <c r="E838" s="513"/>
      <c r="F838" s="513"/>
      <c r="G838" s="513"/>
      <c r="H838" s="513"/>
      <c r="I838" s="513"/>
      <c r="J838" s="513"/>
      <c r="K838" s="513"/>
      <c r="L838" s="513"/>
      <c r="M838" s="513"/>
      <c r="N838" s="513"/>
      <c r="O838" s="513"/>
      <c r="P838" s="513"/>
      <c r="Q838" s="513"/>
      <c r="R838" s="513"/>
      <c r="S838" s="513"/>
      <c r="T838" s="513"/>
      <c r="U838" s="513"/>
      <c r="V838" s="513"/>
    </row>
    <row r="839" spans="1:22">
      <c r="A839" s="513"/>
      <c r="B839" s="513"/>
      <c r="C839" s="513"/>
      <c r="D839" s="513"/>
      <c r="E839" s="513"/>
      <c r="F839" s="513"/>
      <c r="G839" s="513"/>
      <c r="H839" s="513"/>
      <c r="I839" s="513"/>
      <c r="J839" s="513"/>
      <c r="K839" s="513"/>
      <c r="L839" s="513"/>
      <c r="M839" s="513"/>
      <c r="N839" s="513"/>
      <c r="O839" s="513"/>
      <c r="P839" s="513"/>
      <c r="Q839" s="513"/>
      <c r="R839" s="513"/>
      <c r="S839" s="513"/>
      <c r="T839" s="513"/>
      <c r="U839" s="513"/>
      <c r="V839" s="513"/>
    </row>
    <row r="840" spans="1:22">
      <c r="A840" s="513"/>
      <c r="B840" s="513"/>
      <c r="C840" s="513"/>
      <c r="D840" s="513"/>
      <c r="E840" s="513"/>
      <c r="F840" s="513"/>
      <c r="G840" s="513"/>
      <c r="H840" s="513"/>
      <c r="I840" s="513"/>
      <c r="J840" s="513"/>
      <c r="K840" s="513"/>
      <c r="L840" s="513"/>
      <c r="M840" s="513"/>
      <c r="N840" s="513"/>
      <c r="O840" s="513"/>
      <c r="P840" s="513"/>
      <c r="Q840" s="513"/>
      <c r="R840" s="513"/>
      <c r="S840" s="513"/>
      <c r="T840" s="513"/>
      <c r="U840" s="513"/>
      <c r="V840" s="513"/>
    </row>
    <row r="841" spans="1:22">
      <c r="A841" s="513"/>
      <c r="B841" s="513"/>
      <c r="C841" s="513"/>
      <c r="D841" s="513"/>
      <c r="E841" s="513"/>
      <c r="F841" s="513"/>
      <c r="G841" s="513"/>
      <c r="H841" s="513"/>
      <c r="I841" s="513"/>
      <c r="J841" s="513"/>
      <c r="K841" s="513"/>
      <c r="L841" s="513"/>
      <c r="M841" s="513"/>
      <c r="N841" s="513"/>
      <c r="O841" s="513"/>
      <c r="P841" s="513"/>
      <c r="Q841" s="513"/>
      <c r="R841" s="513"/>
      <c r="S841" s="513"/>
      <c r="T841" s="513"/>
      <c r="U841" s="513"/>
      <c r="V841" s="513"/>
    </row>
    <row r="842" spans="1:22">
      <c r="A842" s="513"/>
      <c r="B842" s="513"/>
      <c r="C842" s="513"/>
      <c r="D842" s="513"/>
      <c r="E842" s="513"/>
      <c r="F842" s="513"/>
      <c r="G842" s="513"/>
      <c r="H842" s="513"/>
      <c r="I842" s="513"/>
      <c r="J842" s="513"/>
      <c r="K842" s="513"/>
      <c r="L842" s="513"/>
      <c r="M842" s="513"/>
      <c r="N842" s="513"/>
      <c r="O842" s="513"/>
      <c r="P842" s="513"/>
      <c r="Q842" s="513"/>
      <c r="R842" s="513"/>
      <c r="S842" s="513"/>
      <c r="T842" s="513"/>
      <c r="U842" s="513"/>
      <c r="V842" s="513"/>
    </row>
    <row r="843" spans="1:22">
      <c r="A843" s="513"/>
      <c r="B843" s="513"/>
      <c r="C843" s="513"/>
      <c r="D843" s="513"/>
      <c r="E843" s="513"/>
      <c r="F843" s="513"/>
      <c r="G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  <c r="R843" s="513"/>
      <c r="S843" s="513"/>
      <c r="T843" s="513"/>
      <c r="U843" s="513"/>
      <c r="V843" s="513"/>
    </row>
    <row r="844" spans="1:22">
      <c r="A844" s="513"/>
      <c r="B844" s="513"/>
      <c r="C844" s="513"/>
      <c r="D844" s="513"/>
      <c r="E844" s="513"/>
      <c r="F844" s="513"/>
      <c r="G844" s="513"/>
      <c r="H844" s="513"/>
      <c r="I844" s="513"/>
      <c r="J844" s="513"/>
      <c r="K844" s="513"/>
      <c r="L844" s="513"/>
      <c r="M844" s="513"/>
      <c r="N844" s="513"/>
      <c r="O844" s="513"/>
      <c r="P844" s="513"/>
      <c r="Q844" s="513"/>
      <c r="R844" s="513"/>
      <c r="S844" s="513"/>
      <c r="T844" s="513"/>
      <c r="U844" s="513"/>
      <c r="V844" s="513"/>
    </row>
    <row r="845" spans="1:22">
      <c r="A845" s="513"/>
      <c r="B845" s="513"/>
      <c r="C845" s="513"/>
      <c r="D845" s="513"/>
      <c r="E845" s="513"/>
      <c r="F845" s="513"/>
      <c r="G845" s="513"/>
      <c r="H845" s="513"/>
      <c r="I845" s="513"/>
      <c r="J845" s="513"/>
      <c r="K845" s="513"/>
      <c r="L845" s="513"/>
      <c r="M845" s="513"/>
      <c r="N845" s="513"/>
      <c r="O845" s="513"/>
      <c r="P845" s="513"/>
      <c r="Q845" s="513"/>
      <c r="R845" s="513"/>
      <c r="S845" s="513"/>
      <c r="T845" s="513"/>
      <c r="U845" s="513"/>
      <c r="V845" s="513"/>
    </row>
    <row r="846" spans="1:22">
      <c r="A846" s="513"/>
      <c r="B846" s="513"/>
      <c r="C846" s="513"/>
      <c r="D846" s="513"/>
      <c r="E846" s="513"/>
      <c r="F846" s="513"/>
      <c r="G846" s="513"/>
      <c r="H846" s="513"/>
      <c r="I846" s="513"/>
      <c r="J846" s="513"/>
      <c r="K846" s="513"/>
      <c r="L846" s="513"/>
      <c r="M846" s="513"/>
      <c r="N846" s="513"/>
      <c r="O846" s="513"/>
      <c r="P846" s="513"/>
      <c r="Q846" s="513"/>
      <c r="R846" s="513"/>
      <c r="S846" s="513"/>
      <c r="T846" s="513"/>
      <c r="U846" s="513"/>
      <c r="V846" s="513"/>
    </row>
    <row r="847" spans="1:22">
      <c r="A847" s="513"/>
      <c r="B847" s="513"/>
      <c r="C847" s="513"/>
      <c r="D847" s="513"/>
      <c r="E847" s="513"/>
      <c r="F847" s="513"/>
      <c r="G847" s="513"/>
      <c r="H847" s="513"/>
      <c r="I847" s="513"/>
      <c r="J847" s="513"/>
      <c r="K847" s="513"/>
      <c r="L847" s="513"/>
      <c r="M847" s="513"/>
      <c r="N847" s="513"/>
      <c r="O847" s="513"/>
      <c r="P847" s="513"/>
      <c r="Q847" s="513"/>
      <c r="R847" s="513"/>
      <c r="S847" s="513"/>
      <c r="T847" s="513"/>
      <c r="U847" s="513"/>
      <c r="V847" s="513"/>
    </row>
    <row r="848" spans="1:22">
      <c r="A848" s="513"/>
      <c r="B848" s="513"/>
      <c r="C848" s="513"/>
      <c r="D848" s="513"/>
      <c r="E848" s="513"/>
      <c r="F848" s="513"/>
      <c r="G848" s="513"/>
      <c r="H848" s="513"/>
      <c r="I848" s="513"/>
      <c r="J848" s="513"/>
      <c r="K848" s="513"/>
      <c r="L848" s="513"/>
      <c r="M848" s="513"/>
      <c r="N848" s="513"/>
      <c r="O848" s="513"/>
      <c r="P848" s="513"/>
      <c r="Q848" s="513"/>
      <c r="R848" s="513"/>
      <c r="S848" s="513"/>
      <c r="T848" s="513"/>
      <c r="U848" s="513"/>
      <c r="V848" s="513"/>
    </row>
    <row r="849" spans="1:22">
      <c r="A849" s="513"/>
      <c r="B849" s="513"/>
      <c r="C849" s="513"/>
      <c r="D849" s="513"/>
      <c r="E849" s="513"/>
      <c r="F849" s="513"/>
      <c r="G849" s="513"/>
      <c r="H849" s="513"/>
      <c r="I849" s="513"/>
      <c r="J849" s="513"/>
      <c r="K849" s="513"/>
      <c r="L849" s="513"/>
      <c r="M849" s="513"/>
      <c r="N849" s="513"/>
      <c r="O849" s="513"/>
      <c r="P849" s="513"/>
      <c r="Q849" s="513"/>
      <c r="R849" s="513"/>
      <c r="S849" s="513"/>
      <c r="T849" s="513"/>
      <c r="U849" s="513"/>
      <c r="V849" s="513"/>
    </row>
    <row r="850" spans="1:22">
      <c r="A850" s="513"/>
      <c r="B850" s="513"/>
      <c r="C850" s="513"/>
      <c r="D850" s="513"/>
      <c r="E850" s="513"/>
      <c r="F850" s="513"/>
      <c r="G850" s="513"/>
      <c r="H850" s="513"/>
      <c r="I850" s="513"/>
      <c r="J850" s="513"/>
      <c r="K850" s="513"/>
      <c r="L850" s="513"/>
      <c r="M850" s="513"/>
      <c r="N850" s="513"/>
      <c r="O850" s="513"/>
      <c r="P850" s="513"/>
      <c r="Q850" s="513"/>
      <c r="R850" s="513"/>
      <c r="S850" s="513"/>
      <c r="T850" s="513"/>
      <c r="U850" s="513"/>
      <c r="V850" s="513"/>
    </row>
    <row r="851" spans="1:22">
      <c r="A851" s="513"/>
      <c r="B851" s="513"/>
      <c r="C851" s="513"/>
      <c r="D851" s="513"/>
      <c r="E851" s="513"/>
      <c r="F851" s="513"/>
      <c r="G851" s="513"/>
      <c r="H851" s="513"/>
      <c r="I851" s="513"/>
      <c r="J851" s="513"/>
      <c r="K851" s="513"/>
      <c r="L851" s="513"/>
      <c r="M851" s="513"/>
      <c r="N851" s="513"/>
      <c r="O851" s="513"/>
      <c r="P851" s="513"/>
      <c r="Q851" s="513"/>
      <c r="R851" s="513"/>
      <c r="S851" s="513"/>
      <c r="T851" s="513"/>
      <c r="U851" s="513"/>
      <c r="V851" s="513"/>
    </row>
    <row r="852" spans="1:22">
      <c r="A852" s="513"/>
      <c r="B852" s="513"/>
      <c r="C852" s="513"/>
      <c r="D852" s="513"/>
      <c r="E852" s="513"/>
      <c r="F852" s="513"/>
      <c r="G852" s="513"/>
      <c r="H852" s="513"/>
      <c r="I852" s="513"/>
      <c r="J852" s="513"/>
      <c r="K852" s="513"/>
      <c r="L852" s="513"/>
      <c r="M852" s="513"/>
      <c r="N852" s="513"/>
      <c r="O852" s="513"/>
      <c r="P852" s="513"/>
      <c r="Q852" s="513"/>
      <c r="R852" s="513"/>
      <c r="S852" s="513"/>
      <c r="T852" s="513"/>
      <c r="U852" s="513"/>
      <c r="V852" s="513"/>
    </row>
    <row r="853" spans="1:22">
      <c r="A853" s="513"/>
      <c r="B853" s="513"/>
      <c r="C853" s="513"/>
      <c r="D853" s="513"/>
      <c r="E853" s="513"/>
      <c r="F853" s="513"/>
      <c r="G853" s="513"/>
      <c r="H853" s="513"/>
      <c r="I853" s="513"/>
      <c r="J853" s="513"/>
      <c r="K853" s="513"/>
      <c r="L853" s="513"/>
      <c r="M853" s="513"/>
      <c r="N853" s="513"/>
      <c r="O853" s="513"/>
      <c r="P853" s="513"/>
      <c r="Q853" s="513"/>
      <c r="R853" s="513"/>
      <c r="S853" s="513"/>
      <c r="T853" s="513"/>
      <c r="U853" s="513"/>
      <c r="V853" s="513"/>
    </row>
    <row r="854" spans="1:22">
      <c r="A854" s="513"/>
      <c r="B854" s="513"/>
      <c r="C854" s="513"/>
      <c r="D854" s="513"/>
      <c r="E854" s="513"/>
      <c r="F854" s="513"/>
      <c r="G854" s="513"/>
      <c r="H854" s="513"/>
      <c r="I854" s="513"/>
      <c r="J854" s="513"/>
      <c r="K854" s="513"/>
      <c r="L854" s="513"/>
      <c r="M854" s="513"/>
      <c r="N854" s="513"/>
      <c r="O854" s="513"/>
      <c r="P854" s="513"/>
      <c r="Q854" s="513"/>
      <c r="R854" s="513"/>
      <c r="S854" s="513"/>
      <c r="T854" s="513"/>
      <c r="U854" s="513"/>
      <c r="V854" s="513"/>
    </row>
    <row r="855" spans="1:22">
      <c r="A855" s="513"/>
      <c r="B855" s="513"/>
      <c r="C855" s="513"/>
      <c r="D855" s="513"/>
      <c r="E855" s="513"/>
      <c r="F855" s="513"/>
      <c r="G855" s="513"/>
      <c r="H855" s="513"/>
      <c r="I855" s="513"/>
      <c r="J855" s="513"/>
      <c r="K855" s="513"/>
      <c r="L855" s="513"/>
      <c r="M855" s="513"/>
      <c r="N855" s="513"/>
      <c r="O855" s="513"/>
      <c r="P855" s="513"/>
      <c r="Q855" s="513"/>
      <c r="R855" s="513"/>
      <c r="S855" s="513"/>
      <c r="T855" s="513"/>
      <c r="U855" s="513"/>
      <c r="V855" s="513"/>
    </row>
    <row r="856" spans="1:22">
      <c r="A856" s="513"/>
      <c r="B856" s="513"/>
      <c r="C856" s="513"/>
      <c r="D856" s="513"/>
      <c r="E856" s="513"/>
      <c r="F856" s="513"/>
      <c r="G856" s="513"/>
      <c r="H856" s="513"/>
      <c r="I856" s="513"/>
      <c r="J856" s="513"/>
      <c r="K856" s="513"/>
      <c r="L856" s="513"/>
      <c r="M856" s="513"/>
      <c r="N856" s="513"/>
      <c r="O856" s="513"/>
      <c r="P856" s="513"/>
      <c r="Q856" s="513"/>
      <c r="R856" s="513"/>
      <c r="S856" s="513"/>
      <c r="T856" s="513"/>
      <c r="U856" s="513"/>
      <c r="V856" s="513"/>
    </row>
    <row r="857" spans="1:22">
      <c r="A857" s="513"/>
      <c r="B857" s="513"/>
      <c r="C857" s="513"/>
      <c r="D857" s="513"/>
      <c r="E857" s="513"/>
      <c r="F857" s="513"/>
      <c r="G857" s="513"/>
      <c r="H857" s="513"/>
      <c r="I857" s="513"/>
      <c r="J857" s="513"/>
      <c r="K857" s="513"/>
      <c r="L857" s="513"/>
      <c r="M857" s="513"/>
      <c r="N857" s="513"/>
      <c r="O857" s="513"/>
      <c r="P857" s="513"/>
      <c r="Q857" s="513"/>
      <c r="R857" s="513"/>
      <c r="S857" s="513"/>
      <c r="T857" s="513"/>
      <c r="U857" s="513"/>
      <c r="V857" s="513"/>
    </row>
    <row r="858" spans="1:22">
      <c r="A858" s="513"/>
      <c r="B858" s="513"/>
      <c r="C858" s="513"/>
      <c r="D858" s="513"/>
      <c r="E858" s="513"/>
      <c r="F858" s="513"/>
      <c r="G858" s="513"/>
      <c r="H858" s="513"/>
      <c r="I858" s="513"/>
      <c r="J858" s="513"/>
      <c r="K858" s="513"/>
      <c r="L858" s="513"/>
      <c r="M858" s="513"/>
      <c r="N858" s="513"/>
      <c r="O858" s="513"/>
      <c r="P858" s="513"/>
      <c r="Q858" s="513"/>
      <c r="R858" s="513"/>
      <c r="S858" s="513"/>
      <c r="T858" s="513"/>
      <c r="U858" s="513"/>
      <c r="V858" s="513"/>
    </row>
    <row r="859" spans="1:22">
      <c r="A859" s="513"/>
      <c r="B859" s="513"/>
      <c r="C859" s="513"/>
      <c r="D859" s="513"/>
      <c r="E859" s="513"/>
      <c r="F859" s="513"/>
      <c r="G859" s="513"/>
      <c r="H859" s="513"/>
      <c r="I859" s="513"/>
      <c r="J859" s="513"/>
      <c r="K859" s="513"/>
      <c r="L859" s="513"/>
      <c r="M859" s="513"/>
      <c r="N859" s="513"/>
      <c r="O859" s="513"/>
      <c r="P859" s="513"/>
      <c r="Q859" s="513"/>
      <c r="R859" s="513"/>
      <c r="S859" s="513"/>
      <c r="T859" s="513"/>
      <c r="U859" s="513"/>
      <c r="V859" s="513"/>
    </row>
    <row r="860" spans="1:22">
      <c r="A860" s="513"/>
      <c r="B860" s="513"/>
      <c r="C860" s="513"/>
      <c r="D860" s="513"/>
      <c r="E860" s="513"/>
      <c r="F860" s="513"/>
      <c r="G860" s="513"/>
      <c r="H860" s="513"/>
      <c r="I860" s="513"/>
      <c r="J860" s="513"/>
      <c r="K860" s="513"/>
      <c r="L860" s="513"/>
      <c r="M860" s="513"/>
      <c r="N860" s="513"/>
      <c r="O860" s="513"/>
      <c r="P860" s="513"/>
      <c r="Q860" s="513"/>
      <c r="R860" s="513"/>
      <c r="S860" s="513"/>
      <c r="T860" s="513"/>
      <c r="U860" s="513"/>
      <c r="V860" s="513"/>
    </row>
    <row r="861" spans="1:22">
      <c r="A861" s="513"/>
      <c r="B861" s="513"/>
      <c r="C861" s="513"/>
      <c r="D861" s="513"/>
      <c r="E861" s="513"/>
      <c r="F861" s="513"/>
      <c r="G861" s="513"/>
      <c r="H861" s="513"/>
      <c r="I861" s="513"/>
      <c r="J861" s="513"/>
      <c r="K861" s="513"/>
      <c r="L861" s="513"/>
      <c r="M861" s="513"/>
      <c r="N861" s="513"/>
      <c r="O861" s="513"/>
      <c r="P861" s="513"/>
      <c r="Q861" s="513"/>
      <c r="R861" s="513"/>
      <c r="S861" s="513"/>
      <c r="T861" s="513"/>
      <c r="U861" s="513"/>
      <c r="V861" s="513"/>
    </row>
    <row r="862" spans="1:22">
      <c r="A862" s="513"/>
      <c r="B862" s="513"/>
      <c r="C862" s="513"/>
      <c r="D862" s="513"/>
      <c r="E862" s="513"/>
      <c r="F862" s="513"/>
      <c r="G862" s="513"/>
      <c r="H862" s="513"/>
      <c r="I862" s="513"/>
      <c r="J862" s="513"/>
      <c r="K862" s="513"/>
      <c r="L862" s="513"/>
      <c r="M862" s="513"/>
      <c r="N862" s="513"/>
      <c r="O862" s="513"/>
      <c r="P862" s="513"/>
      <c r="Q862" s="513"/>
      <c r="R862" s="513"/>
      <c r="S862" s="513"/>
      <c r="T862" s="513"/>
      <c r="U862" s="513"/>
      <c r="V862" s="513"/>
    </row>
    <row r="863" spans="1:22">
      <c r="A863" s="513"/>
      <c r="B863" s="513"/>
      <c r="C863" s="513"/>
      <c r="D863" s="513"/>
      <c r="E863" s="513"/>
      <c r="F863" s="513"/>
      <c r="G863" s="513"/>
      <c r="H863" s="513"/>
      <c r="I863" s="513"/>
      <c r="J863" s="513"/>
      <c r="K863" s="513"/>
      <c r="L863" s="513"/>
      <c r="M863" s="513"/>
      <c r="N863" s="513"/>
      <c r="O863" s="513"/>
      <c r="P863" s="513"/>
      <c r="Q863" s="513"/>
      <c r="R863" s="513"/>
      <c r="S863" s="513"/>
      <c r="T863" s="513"/>
      <c r="U863" s="513"/>
      <c r="V863" s="513"/>
    </row>
    <row r="864" spans="1:22">
      <c r="A864" s="513"/>
      <c r="B864" s="513"/>
      <c r="C864" s="513"/>
      <c r="D864" s="513"/>
      <c r="E864" s="513"/>
      <c r="F864" s="513"/>
      <c r="G864" s="513"/>
      <c r="H864" s="513"/>
      <c r="I864" s="513"/>
      <c r="J864" s="513"/>
      <c r="K864" s="513"/>
      <c r="L864" s="513"/>
      <c r="M864" s="513"/>
      <c r="N864" s="513"/>
      <c r="O864" s="513"/>
      <c r="P864" s="513"/>
      <c r="Q864" s="513"/>
      <c r="R864" s="513"/>
      <c r="S864" s="513"/>
      <c r="T864" s="513"/>
      <c r="U864" s="513"/>
      <c r="V864" s="513"/>
    </row>
    <row r="865" spans="1:22">
      <c r="A865" s="513"/>
      <c r="B865" s="513"/>
      <c r="C865" s="513"/>
      <c r="D865" s="513"/>
      <c r="E865" s="513"/>
      <c r="F865" s="513"/>
      <c r="G865" s="513"/>
      <c r="H865" s="513"/>
      <c r="I865" s="513"/>
      <c r="J865" s="513"/>
      <c r="K865" s="513"/>
      <c r="L865" s="513"/>
      <c r="M865" s="513"/>
      <c r="N865" s="513"/>
      <c r="O865" s="513"/>
      <c r="P865" s="513"/>
      <c r="Q865" s="513"/>
      <c r="R865" s="513"/>
      <c r="S865" s="513"/>
      <c r="T865" s="513"/>
      <c r="U865" s="513"/>
      <c r="V865" s="513"/>
    </row>
    <row r="866" spans="1:22">
      <c r="A866" s="513"/>
      <c r="B866" s="513"/>
      <c r="C866" s="513"/>
      <c r="D866" s="513"/>
      <c r="E866" s="513"/>
      <c r="F866" s="513"/>
      <c r="G866" s="513"/>
      <c r="H866" s="513"/>
      <c r="I866" s="513"/>
      <c r="J866" s="513"/>
      <c r="K866" s="513"/>
      <c r="L866" s="513"/>
      <c r="M866" s="513"/>
      <c r="N866" s="513"/>
      <c r="O866" s="513"/>
      <c r="P866" s="513"/>
      <c r="Q866" s="513"/>
      <c r="R866" s="513"/>
      <c r="S866" s="513"/>
      <c r="T866" s="513"/>
      <c r="U866" s="513"/>
      <c r="V866" s="513"/>
    </row>
    <row r="867" spans="1:22">
      <c r="A867" s="513"/>
      <c r="B867" s="513"/>
      <c r="C867" s="513"/>
      <c r="D867" s="513"/>
      <c r="E867" s="513"/>
      <c r="F867" s="513"/>
      <c r="G867" s="513"/>
      <c r="H867" s="513"/>
      <c r="I867" s="513"/>
      <c r="J867" s="513"/>
      <c r="K867" s="513"/>
      <c r="L867" s="513"/>
      <c r="M867" s="513"/>
      <c r="N867" s="513"/>
      <c r="O867" s="513"/>
      <c r="P867" s="513"/>
      <c r="Q867" s="513"/>
      <c r="R867" s="513"/>
      <c r="S867" s="513"/>
      <c r="T867" s="513"/>
      <c r="U867" s="513"/>
      <c r="V867" s="513"/>
    </row>
    <row r="868" spans="1:22">
      <c r="A868" s="513"/>
      <c r="B868" s="513"/>
      <c r="C868" s="513"/>
      <c r="D868" s="513"/>
      <c r="E868" s="513"/>
      <c r="F868" s="513"/>
      <c r="G868" s="513"/>
      <c r="H868" s="513"/>
      <c r="I868" s="513"/>
      <c r="J868" s="513"/>
      <c r="K868" s="513"/>
      <c r="L868" s="513"/>
      <c r="M868" s="513"/>
      <c r="N868" s="513"/>
      <c r="O868" s="513"/>
      <c r="P868" s="513"/>
      <c r="Q868" s="513"/>
      <c r="R868" s="513"/>
      <c r="S868" s="513"/>
      <c r="T868" s="513"/>
      <c r="U868" s="513"/>
      <c r="V868" s="513"/>
    </row>
    <row r="869" spans="1:22">
      <c r="A869" s="513"/>
      <c r="B869" s="513"/>
      <c r="C869" s="513"/>
      <c r="D869" s="513"/>
      <c r="E869" s="513"/>
      <c r="F869" s="513"/>
      <c r="G869" s="513"/>
      <c r="H869" s="513"/>
      <c r="I869" s="513"/>
      <c r="J869" s="513"/>
      <c r="K869" s="513"/>
      <c r="L869" s="513"/>
      <c r="M869" s="513"/>
      <c r="N869" s="513"/>
      <c r="O869" s="513"/>
      <c r="P869" s="513"/>
      <c r="Q869" s="513"/>
      <c r="R869" s="513"/>
      <c r="S869" s="513"/>
      <c r="T869" s="513"/>
      <c r="U869" s="513"/>
      <c r="V869" s="513"/>
    </row>
    <row r="870" spans="1:22">
      <c r="A870" s="513"/>
      <c r="B870" s="513"/>
      <c r="C870" s="513"/>
      <c r="D870" s="513"/>
      <c r="E870" s="513"/>
      <c r="F870" s="513"/>
      <c r="G870" s="513"/>
      <c r="H870" s="513"/>
      <c r="I870" s="513"/>
      <c r="J870" s="513"/>
      <c r="K870" s="513"/>
      <c r="L870" s="513"/>
      <c r="M870" s="513"/>
      <c r="N870" s="513"/>
      <c r="O870" s="513"/>
      <c r="P870" s="513"/>
      <c r="Q870" s="513"/>
      <c r="R870" s="513"/>
      <c r="S870" s="513"/>
      <c r="T870" s="513"/>
      <c r="U870" s="513"/>
      <c r="V870" s="513"/>
    </row>
    <row r="871" spans="1:22">
      <c r="A871" s="513"/>
      <c r="B871" s="513"/>
      <c r="C871" s="513"/>
      <c r="D871" s="513"/>
      <c r="E871" s="513"/>
      <c r="F871" s="513"/>
      <c r="G871" s="513"/>
      <c r="H871" s="513"/>
      <c r="I871" s="513"/>
      <c r="J871" s="513"/>
      <c r="K871" s="513"/>
      <c r="L871" s="513"/>
      <c r="M871" s="513"/>
      <c r="N871" s="513"/>
      <c r="O871" s="513"/>
      <c r="P871" s="513"/>
      <c r="Q871" s="513"/>
      <c r="R871" s="513"/>
      <c r="S871" s="513"/>
      <c r="T871" s="513"/>
      <c r="U871" s="513"/>
      <c r="V871" s="513"/>
    </row>
    <row r="872" spans="1:22">
      <c r="A872" s="513"/>
      <c r="B872" s="513"/>
      <c r="C872" s="513"/>
      <c r="D872" s="513"/>
      <c r="E872" s="513"/>
      <c r="F872" s="513"/>
      <c r="G872" s="513"/>
      <c r="H872" s="513"/>
      <c r="I872" s="513"/>
      <c r="J872" s="513"/>
      <c r="K872" s="513"/>
      <c r="L872" s="513"/>
      <c r="M872" s="513"/>
      <c r="N872" s="513"/>
      <c r="O872" s="513"/>
      <c r="P872" s="513"/>
      <c r="Q872" s="513"/>
      <c r="R872" s="513"/>
      <c r="S872" s="513"/>
      <c r="T872" s="513"/>
      <c r="U872" s="513"/>
      <c r="V872" s="513"/>
    </row>
    <row r="873" spans="1:22">
      <c r="A873" s="513"/>
      <c r="B873" s="513"/>
      <c r="C873" s="513"/>
      <c r="D873" s="513"/>
      <c r="E873" s="513"/>
      <c r="F873" s="513"/>
      <c r="G873" s="513"/>
      <c r="H873" s="513"/>
      <c r="I873" s="513"/>
      <c r="J873" s="513"/>
      <c r="K873" s="513"/>
      <c r="L873" s="513"/>
      <c r="M873" s="513"/>
      <c r="N873" s="513"/>
      <c r="O873" s="513"/>
      <c r="P873" s="513"/>
      <c r="Q873" s="513"/>
      <c r="R873" s="513"/>
      <c r="S873" s="513"/>
      <c r="T873" s="513"/>
      <c r="U873" s="513"/>
      <c r="V873" s="513"/>
    </row>
    <row r="874" spans="1:22">
      <c r="A874" s="513"/>
      <c r="B874" s="513"/>
      <c r="C874" s="513"/>
      <c r="D874" s="513"/>
      <c r="E874" s="513"/>
      <c r="F874" s="513"/>
      <c r="G874" s="513"/>
      <c r="H874" s="513"/>
      <c r="I874" s="513"/>
      <c r="J874" s="513"/>
      <c r="K874" s="513"/>
      <c r="L874" s="513"/>
      <c r="M874" s="513"/>
      <c r="N874" s="513"/>
      <c r="O874" s="513"/>
      <c r="P874" s="513"/>
      <c r="Q874" s="513"/>
      <c r="R874" s="513"/>
      <c r="S874" s="513"/>
      <c r="T874" s="513"/>
      <c r="U874" s="513"/>
      <c r="V874" s="513"/>
    </row>
    <row r="875" spans="1:22">
      <c r="A875" s="513"/>
      <c r="B875" s="513"/>
      <c r="C875" s="513"/>
      <c r="D875" s="513"/>
      <c r="E875" s="513"/>
      <c r="F875" s="513"/>
      <c r="G875" s="513"/>
      <c r="H875" s="513"/>
      <c r="I875" s="513"/>
      <c r="J875" s="513"/>
      <c r="K875" s="513"/>
      <c r="L875" s="513"/>
      <c r="M875" s="513"/>
      <c r="N875" s="513"/>
      <c r="O875" s="513"/>
      <c r="P875" s="513"/>
      <c r="Q875" s="513"/>
      <c r="R875" s="513"/>
      <c r="S875" s="513"/>
      <c r="T875" s="513"/>
      <c r="U875" s="513"/>
      <c r="V875" s="513"/>
    </row>
    <row r="876" spans="1:22">
      <c r="A876" s="513"/>
      <c r="B876" s="513"/>
      <c r="C876" s="513"/>
      <c r="D876" s="513"/>
      <c r="E876" s="513"/>
      <c r="F876" s="513"/>
      <c r="G876" s="513"/>
      <c r="H876" s="513"/>
      <c r="I876" s="513"/>
      <c r="J876" s="513"/>
      <c r="K876" s="513"/>
      <c r="L876" s="513"/>
      <c r="M876" s="513"/>
      <c r="N876" s="513"/>
      <c r="O876" s="513"/>
      <c r="P876" s="513"/>
      <c r="Q876" s="513"/>
      <c r="R876" s="513"/>
      <c r="S876" s="513"/>
      <c r="T876" s="513"/>
      <c r="U876" s="513"/>
      <c r="V876" s="513"/>
    </row>
    <row r="877" spans="1:22">
      <c r="A877" s="513"/>
      <c r="B877" s="513"/>
      <c r="C877" s="513"/>
      <c r="D877" s="513"/>
      <c r="E877" s="513"/>
      <c r="F877" s="513"/>
      <c r="G877" s="513"/>
      <c r="H877" s="513"/>
      <c r="I877" s="513"/>
      <c r="J877" s="513"/>
      <c r="K877" s="513"/>
      <c r="L877" s="513"/>
      <c r="M877" s="513"/>
      <c r="N877" s="513"/>
      <c r="O877" s="513"/>
      <c r="P877" s="513"/>
      <c r="Q877" s="513"/>
      <c r="R877" s="513"/>
      <c r="S877" s="513"/>
      <c r="T877" s="513"/>
      <c r="U877" s="513"/>
      <c r="V877" s="513"/>
    </row>
    <row r="878" spans="1:22">
      <c r="A878" s="513"/>
      <c r="B878" s="513"/>
      <c r="C878" s="513"/>
      <c r="D878" s="513"/>
      <c r="E878" s="513"/>
      <c r="F878" s="513"/>
      <c r="G878" s="513"/>
      <c r="H878" s="513"/>
      <c r="I878" s="513"/>
      <c r="J878" s="513"/>
      <c r="K878" s="513"/>
      <c r="L878" s="513"/>
      <c r="M878" s="513"/>
      <c r="N878" s="513"/>
      <c r="O878" s="513"/>
      <c r="P878" s="513"/>
      <c r="Q878" s="513"/>
      <c r="R878" s="513"/>
      <c r="S878" s="513"/>
      <c r="T878" s="513"/>
      <c r="U878" s="513"/>
      <c r="V878" s="513"/>
    </row>
    <row r="879" spans="1:22">
      <c r="A879" s="513"/>
      <c r="B879" s="513"/>
      <c r="C879" s="513"/>
      <c r="D879" s="513"/>
      <c r="E879" s="513"/>
      <c r="F879" s="513"/>
      <c r="G879" s="513"/>
      <c r="H879" s="513"/>
      <c r="I879" s="513"/>
      <c r="J879" s="513"/>
      <c r="K879" s="513"/>
      <c r="L879" s="513"/>
      <c r="M879" s="513"/>
      <c r="N879" s="513"/>
      <c r="O879" s="513"/>
      <c r="P879" s="513"/>
      <c r="Q879" s="513"/>
      <c r="R879" s="513"/>
      <c r="S879" s="513"/>
      <c r="T879" s="513"/>
      <c r="U879" s="513"/>
      <c r="V879" s="513"/>
    </row>
    <row r="880" spans="1:22">
      <c r="A880" s="513"/>
      <c r="B880" s="513"/>
      <c r="C880" s="513"/>
      <c r="D880" s="513"/>
      <c r="E880" s="513"/>
      <c r="F880" s="513"/>
      <c r="G880" s="513"/>
      <c r="H880" s="513"/>
      <c r="I880" s="513"/>
      <c r="J880" s="513"/>
      <c r="K880" s="513"/>
      <c r="L880" s="513"/>
      <c r="M880" s="513"/>
      <c r="N880" s="513"/>
      <c r="O880" s="513"/>
      <c r="P880" s="513"/>
      <c r="Q880" s="513"/>
      <c r="R880" s="513"/>
      <c r="S880" s="513"/>
      <c r="T880" s="513"/>
      <c r="U880" s="513"/>
      <c r="V880" s="513"/>
    </row>
    <row r="881" spans="1:22">
      <c r="A881" s="513"/>
      <c r="B881" s="513"/>
      <c r="C881" s="513"/>
      <c r="D881" s="513"/>
      <c r="E881" s="513"/>
      <c r="F881" s="513"/>
      <c r="G881" s="513"/>
      <c r="H881" s="513"/>
      <c r="I881" s="513"/>
      <c r="J881" s="513"/>
      <c r="K881" s="513"/>
      <c r="L881" s="513"/>
      <c r="M881" s="513"/>
      <c r="N881" s="513"/>
      <c r="O881" s="513"/>
      <c r="P881" s="513"/>
      <c r="Q881" s="513"/>
      <c r="R881" s="513"/>
      <c r="S881" s="513"/>
      <c r="T881" s="513"/>
      <c r="U881" s="513"/>
      <c r="V881" s="513"/>
    </row>
    <row r="882" spans="1:22">
      <c r="A882" s="513"/>
      <c r="B882" s="513"/>
      <c r="C882" s="513"/>
      <c r="D882" s="513"/>
      <c r="E882" s="513"/>
      <c r="F882" s="513"/>
      <c r="G882" s="513"/>
      <c r="H882" s="513"/>
      <c r="I882" s="513"/>
      <c r="J882" s="513"/>
      <c r="K882" s="513"/>
      <c r="L882" s="513"/>
      <c r="M882" s="513"/>
      <c r="N882" s="513"/>
      <c r="O882" s="513"/>
      <c r="P882" s="513"/>
      <c r="Q882" s="513"/>
      <c r="R882" s="513"/>
      <c r="S882" s="513"/>
      <c r="T882" s="513"/>
      <c r="U882" s="513"/>
      <c r="V882" s="513"/>
    </row>
    <row r="883" spans="1:22">
      <c r="A883" s="513"/>
      <c r="B883" s="513"/>
      <c r="C883" s="513"/>
      <c r="D883" s="513"/>
      <c r="E883" s="513"/>
      <c r="F883" s="513"/>
      <c r="G883" s="513"/>
      <c r="H883" s="513"/>
      <c r="I883" s="513"/>
      <c r="J883" s="513"/>
      <c r="K883" s="513"/>
      <c r="L883" s="513"/>
      <c r="M883" s="513"/>
      <c r="N883" s="513"/>
      <c r="O883" s="513"/>
      <c r="P883" s="513"/>
      <c r="Q883" s="513"/>
      <c r="R883" s="513"/>
      <c r="S883" s="513"/>
      <c r="T883" s="513"/>
      <c r="U883" s="513"/>
      <c r="V883" s="513"/>
    </row>
    <row r="884" spans="1:22">
      <c r="A884" s="513"/>
      <c r="B884" s="513"/>
      <c r="C884" s="513"/>
      <c r="D884" s="513"/>
      <c r="E884" s="513"/>
      <c r="F884" s="513"/>
      <c r="G884" s="513"/>
      <c r="H884" s="513"/>
      <c r="I884" s="513"/>
      <c r="J884" s="513"/>
      <c r="K884" s="513"/>
      <c r="L884" s="513"/>
      <c r="M884" s="513"/>
      <c r="N884" s="513"/>
      <c r="O884" s="513"/>
      <c r="P884" s="513"/>
      <c r="Q884" s="513"/>
      <c r="R884" s="513"/>
      <c r="S884" s="513"/>
      <c r="T884" s="513"/>
      <c r="U884" s="513"/>
      <c r="V884" s="513"/>
    </row>
    <row r="885" spans="1:22">
      <c r="A885" s="513"/>
      <c r="B885" s="513"/>
      <c r="C885" s="513"/>
      <c r="D885" s="513"/>
      <c r="E885" s="513"/>
      <c r="F885" s="513"/>
      <c r="G885" s="513"/>
      <c r="H885" s="513"/>
      <c r="I885" s="513"/>
      <c r="J885" s="513"/>
      <c r="K885" s="513"/>
      <c r="L885" s="513"/>
      <c r="M885" s="513"/>
      <c r="N885" s="513"/>
      <c r="O885" s="513"/>
      <c r="P885" s="513"/>
      <c r="Q885" s="513"/>
      <c r="R885" s="513"/>
      <c r="S885" s="513"/>
      <c r="T885" s="513"/>
      <c r="U885" s="513"/>
      <c r="V885" s="513"/>
    </row>
    <row r="886" spans="1:22">
      <c r="A886" s="513"/>
      <c r="B886" s="513"/>
      <c r="C886" s="513"/>
      <c r="D886" s="513"/>
      <c r="E886" s="513"/>
      <c r="F886" s="513"/>
      <c r="G886" s="513"/>
      <c r="H886" s="513"/>
      <c r="I886" s="513"/>
      <c r="J886" s="513"/>
      <c r="K886" s="513"/>
      <c r="L886" s="513"/>
      <c r="M886" s="513"/>
      <c r="N886" s="513"/>
      <c r="O886" s="513"/>
      <c r="P886" s="513"/>
      <c r="Q886" s="513"/>
      <c r="R886" s="513"/>
      <c r="S886" s="513"/>
      <c r="T886" s="513"/>
      <c r="U886" s="513"/>
      <c r="V886" s="513"/>
    </row>
    <row r="887" spans="1:22">
      <c r="A887" s="513"/>
      <c r="B887" s="513"/>
      <c r="C887" s="513"/>
      <c r="D887" s="513"/>
      <c r="E887" s="513"/>
      <c r="F887" s="513"/>
      <c r="G887" s="513"/>
      <c r="H887" s="513"/>
      <c r="I887" s="513"/>
      <c r="J887" s="513"/>
      <c r="K887" s="513"/>
      <c r="L887" s="513"/>
      <c r="M887" s="513"/>
      <c r="N887" s="513"/>
      <c r="O887" s="513"/>
      <c r="P887" s="513"/>
      <c r="Q887" s="513"/>
      <c r="R887" s="513"/>
      <c r="S887" s="513"/>
      <c r="T887" s="513"/>
      <c r="U887" s="513"/>
      <c r="V887" s="513"/>
    </row>
    <row r="888" spans="1:22">
      <c r="A888" s="513"/>
      <c r="B888" s="513"/>
      <c r="C888" s="513"/>
      <c r="D888" s="513"/>
      <c r="E888" s="513"/>
      <c r="F888" s="513"/>
      <c r="G888" s="513"/>
      <c r="H888" s="513"/>
      <c r="I888" s="513"/>
      <c r="J888" s="513"/>
      <c r="K888" s="513"/>
      <c r="L888" s="513"/>
      <c r="M888" s="513"/>
      <c r="N888" s="513"/>
      <c r="O888" s="513"/>
      <c r="P888" s="513"/>
      <c r="Q888" s="513"/>
      <c r="R888" s="513"/>
      <c r="S888" s="513"/>
      <c r="T888" s="513"/>
      <c r="U888" s="513"/>
      <c r="V888" s="513"/>
    </row>
    <row r="889" spans="1:22">
      <c r="A889" s="513"/>
      <c r="B889" s="513"/>
      <c r="C889" s="513"/>
      <c r="D889" s="513"/>
      <c r="E889" s="513"/>
      <c r="F889" s="513"/>
      <c r="G889" s="513"/>
      <c r="H889" s="513"/>
      <c r="I889" s="513"/>
      <c r="J889" s="513"/>
      <c r="K889" s="513"/>
      <c r="L889" s="513"/>
      <c r="M889" s="513"/>
      <c r="N889" s="513"/>
      <c r="O889" s="513"/>
      <c r="P889" s="513"/>
      <c r="Q889" s="513"/>
      <c r="R889" s="513"/>
      <c r="S889" s="513"/>
      <c r="T889" s="513"/>
      <c r="U889" s="513"/>
      <c r="V889" s="513"/>
    </row>
    <row r="890" spans="1:22">
      <c r="A890" s="513"/>
      <c r="B890" s="513"/>
      <c r="C890" s="513"/>
      <c r="D890" s="513"/>
      <c r="E890" s="513"/>
      <c r="F890" s="513"/>
      <c r="G890" s="513"/>
      <c r="H890" s="513"/>
      <c r="I890" s="513"/>
      <c r="J890" s="513"/>
      <c r="K890" s="513"/>
      <c r="L890" s="513"/>
      <c r="M890" s="513"/>
      <c r="N890" s="513"/>
      <c r="O890" s="513"/>
      <c r="P890" s="513"/>
      <c r="Q890" s="513"/>
      <c r="R890" s="513"/>
      <c r="S890" s="513"/>
      <c r="T890" s="513"/>
      <c r="U890" s="513"/>
      <c r="V890" s="513"/>
    </row>
    <row r="891" spans="1:22">
      <c r="A891" s="513"/>
      <c r="B891" s="513"/>
      <c r="C891" s="513"/>
      <c r="D891" s="513"/>
      <c r="E891" s="513"/>
      <c r="F891" s="513"/>
      <c r="G891" s="513"/>
      <c r="H891" s="513"/>
      <c r="I891" s="513"/>
      <c r="J891" s="513"/>
      <c r="K891" s="513"/>
      <c r="L891" s="513"/>
      <c r="M891" s="513"/>
      <c r="N891" s="513"/>
      <c r="O891" s="513"/>
      <c r="P891" s="513"/>
      <c r="Q891" s="513"/>
      <c r="R891" s="513"/>
      <c r="S891" s="513"/>
      <c r="T891" s="513"/>
      <c r="U891" s="513"/>
      <c r="V891" s="513"/>
    </row>
    <row r="892" spans="1:22">
      <c r="A892" s="513"/>
      <c r="B892" s="513"/>
      <c r="C892" s="513"/>
      <c r="D892" s="513"/>
      <c r="E892" s="513"/>
      <c r="F892" s="513"/>
      <c r="G892" s="513"/>
      <c r="H892" s="513"/>
      <c r="I892" s="513"/>
      <c r="J892" s="513"/>
      <c r="K892" s="513"/>
      <c r="L892" s="513"/>
      <c r="M892" s="513"/>
      <c r="N892" s="513"/>
      <c r="O892" s="513"/>
      <c r="P892" s="513"/>
      <c r="Q892" s="513"/>
      <c r="R892" s="513"/>
      <c r="S892" s="513"/>
      <c r="T892" s="513"/>
      <c r="U892" s="513"/>
      <c r="V892" s="513"/>
    </row>
    <row r="893" spans="1:22">
      <c r="A893" s="513"/>
      <c r="B893" s="513"/>
      <c r="C893" s="513"/>
      <c r="D893" s="513"/>
      <c r="E893" s="513"/>
      <c r="F893" s="513"/>
      <c r="G893" s="513"/>
      <c r="H893" s="513"/>
      <c r="I893" s="513"/>
      <c r="J893" s="513"/>
      <c r="K893" s="513"/>
      <c r="L893" s="513"/>
      <c r="M893" s="513"/>
      <c r="N893" s="513"/>
      <c r="O893" s="513"/>
      <c r="P893" s="513"/>
      <c r="Q893" s="513"/>
      <c r="R893" s="513"/>
      <c r="S893" s="513"/>
      <c r="T893" s="513"/>
      <c r="U893" s="513"/>
      <c r="V893" s="513"/>
    </row>
    <row r="894" spans="1:22">
      <c r="A894" s="513"/>
      <c r="B894" s="513"/>
      <c r="C894" s="513"/>
      <c r="D894" s="513"/>
      <c r="E894" s="513"/>
      <c r="F894" s="513"/>
      <c r="G894" s="513"/>
      <c r="H894" s="513"/>
      <c r="I894" s="513"/>
      <c r="J894" s="513"/>
      <c r="K894" s="513"/>
      <c r="L894" s="513"/>
      <c r="M894" s="513"/>
      <c r="N894" s="513"/>
      <c r="O894" s="513"/>
      <c r="P894" s="513"/>
      <c r="Q894" s="513"/>
      <c r="R894" s="513"/>
      <c r="S894" s="513"/>
      <c r="T894" s="513"/>
      <c r="U894" s="513"/>
      <c r="V894" s="513"/>
    </row>
    <row r="895" spans="1:22">
      <c r="A895" s="513"/>
      <c r="B895" s="513"/>
      <c r="C895" s="513"/>
      <c r="D895" s="513"/>
      <c r="E895" s="513"/>
      <c r="F895" s="513"/>
      <c r="G895" s="513"/>
      <c r="H895" s="513"/>
      <c r="I895" s="513"/>
      <c r="J895" s="513"/>
      <c r="K895" s="513"/>
      <c r="L895" s="513"/>
      <c r="M895" s="513"/>
      <c r="N895" s="513"/>
      <c r="O895" s="513"/>
      <c r="P895" s="513"/>
      <c r="Q895" s="513"/>
      <c r="R895" s="513"/>
      <c r="S895" s="513"/>
      <c r="T895" s="513"/>
      <c r="U895" s="513"/>
      <c r="V895" s="513"/>
    </row>
    <row r="896" spans="1:22">
      <c r="A896" s="513"/>
      <c r="B896" s="513"/>
      <c r="C896" s="513"/>
      <c r="D896" s="513"/>
      <c r="E896" s="513"/>
      <c r="F896" s="513"/>
      <c r="G896" s="513"/>
      <c r="H896" s="513"/>
      <c r="I896" s="513"/>
      <c r="J896" s="513"/>
      <c r="K896" s="513"/>
      <c r="L896" s="513"/>
      <c r="M896" s="513"/>
      <c r="N896" s="513"/>
      <c r="O896" s="513"/>
      <c r="P896" s="513"/>
      <c r="Q896" s="513"/>
      <c r="R896" s="513"/>
      <c r="S896" s="513"/>
      <c r="T896" s="513"/>
      <c r="U896" s="513"/>
      <c r="V896" s="513"/>
    </row>
    <row r="897" spans="1:22">
      <c r="A897" s="513"/>
      <c r="B897" s="513"/>
      <c r="C897" s="513"/>
      <c r="D897" s="513"/>
      <c r="E897" s="513"/>
      <c r="F897" s="513"/>
      <c r="G897" s="513"/>
      <c r="H897" s="513"/>
      <c r="I897" s="513"/>
      <c r="J897" s="513"/>
      <c r="K897" s="513"/>
      <c r="L897" s="513"/>
      <c r="M897" s="513"/>
      <c r="N897" s="513"/>
      <c r="O897" s="513"/>
      <c r="P897" s="513"/>
      <c r="Q897" s="513"/>
      <c r="R897" s="513"/>
      <c r="S897" s="513"/>
      <c r="T897" s="513"/>
      <c r="U897" s="513"/>
      <c r="V897" s="513"/>
    </row>
    <row r="898" spans="1:22">
      <c r="A898" s="513"/>
      <c r="B898" s="513"/>
      <c r="C898" s="513"/>
      <c r="D898" s="513"/>
      <c r="E898" s="513"/>
      <c r="F898" s="513"/>
      <c r="G898" s="513"/>
      <c r="H898" s="513"/>
      <c r="I898" s="513"/>
      <c r="J898" s="513"/>
      <c r="K898" s="513"/>
      <c r="L898" s="513"/>
      <c r="M898" s="513"/>
      <c r="N898" s="513"/>
      <c r="O898" s="513"/>
      <c r="P898" s="513"/>
      <c r="Q898" s="513"/>
      <c r="R898" s="513"/>
      <c r="S898" s="513"/>
      <c r="T898" s="513"/>
      <c r="U898" s="513"/>
      <c r="V898" s="513"/>
    </row>
    <row r="899" spans="1:22">
      <c r="A899" s="513"/>
      <c r="B899" s="513"/>
      <c r="C899" s="513"/>
      <c r="D899" s="513"/>
      <c r="E899" s="513"/>
      <c r="F899" s="513"/>
      <c r="G899" s="513"/>
      <c r="H899" s="513"/>
      <c r="I899" s="513"/>
      <c r="J899" s="513"/>
      <c r="K899" s="513"/>
      <c r="L899" s="513"/>
      <c r="M899" s="513"/>
      <c r="N899" s="513"/>
      <c r="O899" s="513"/>
      <c r="P899" s="513"/>
      <c r="Q899" s="513"/>
      <c r="R899" s="513"/>
      <c r="S899" s="513"/>
      <c r="T899" s="513"/>
      <c r="U899" s="513"/>
      <c r="V899" s="513"/>
    </row>
    <row r="900" spans="1:22">
      <c r="A900" s="513"/>
      <c r="B900" s="513"/>
      <c r="C900" s="513"/>
      <c r="D900" s="513"/>
      <c r="E900" s="513"/>
      <c r="F900" s="513"/>
      <c r="G900" s="513"/>
      <c r="H900" s="513"/>
      <c r="I900" s="513"/>
      <c r="J900" s="513"/>
      <c r="K900" s="513"/>
      <c r="L900" s="513"/>
      <c r="M900" s="513"/>
      <c r="N900" s="513"/>
      <c r="O900" s="513"/>
      <c r="P900" s="513"/>
      <c r="Q900" s="513"/>
      <c r="R900" s="513"/>
      <c r="S900" s="513"/>
      <c r="T900" s="513"/>
      <c r="U900" s="513"/>
      <c r="V900" s="513"/>
    </row>
    <row r="901" spans="1:22">
      <c r="A901" s="513"/>
      <c r="B901" s="513"/>
      <c r="C901" s="513"/>
      <c r="D901" s="513"/>
      <c r="E901" s="513"/>
      <c r="F901" s="513"/>
      <c r="G901" s="513"/>
      <c r="H901" s="513"/>
      <c r="I901" s="513"/>
      <c r="J901" s="513"/>
      <c r="K901" s="513"/>
      <c r="L901" s="513"/>
      <c r="M901" s="513"/>
      <c r="N901" s="513"/>
      <c r="O901" s="513"/>
      <c r="P901" s="513"/>
      <c r="Q901" s="513"/>
      <c r="R901" s="513"/>
      <c r="S901" s="513"/>
      <c r="T901" s="513"/>
      <c r="U901" s="513"/>
      <c r="V901" s="513"/>
    </row>
    <row r="902" spans="1:22">
      <c r="A902" s="513"/>
      <c r="B902" s="513"/>
      <c r="C902" s="513"/>
      <c r="D902" s="513"/>
      <c r="E902" s="513"/>
      <c r="F902" s="513"/>
      <c r="G902" s="513"/>
      <c r="H902" s="513"/>
      <c r="I902" s="513"/>
      <c r="J902" s="513"/>
      <c r="K902" s="513"/>
      <c r="L902" s="513"/>
      <c r="M902" s="513"/>
      <c r="N902" s="513"/>
      <c r="O902" s="513"/>
      <c r="P902" s="513"/>
      <c r="Q902" s="513"/>
      <c r="R902" s="513"/>
      <c r="S902" s="513"/>
      <c r="T902" s="513"/>
      <c r="U902" s="513"/>
      <c r="V902" s="513"/>
    </row>
    <row r="903" spans="1:22">
      <c r="A903" s="513"/>
      <c r="B903" s="513"/>
      <c r="C903" s="513"/>
      <c r="D903" s="513"/>
      <c r="E903" s="513"/>
      <c r="F903" s="513"/>
      <c r="G903" s="513"/>
      <c r="H903" s="513"/>
      <c r="I903" s="513"/>
      <c r="J903" s="513"/>
      <c r="K903" s="513"/>
      <c r="L903" s="513"/>
      <c r="M903" s="513"/>
      <c r="N903" s="513"/>
      <c r="O903" s="513"/>
      <c r="P903" s="513"/>
      <c r="Q903" s="513"/>
      <c r="R903" s="513"/>
      <c r="S903" s="513"/>
      <c r="T903" s="513"/>
      <c r="U903" s="513"/>
      <c r="V903" s="513"/>
    </row>
    <row r="904" spans="1:22">
      <c r="A904" s="513"/>
      <c r="B904" s="513"/>
      <c r="C904" s="513"/>
      <c r="D904" s="513"/>
      <c r="E904" s="513"/>
      <c r="F904" s="513"/>
      <c r="G904" s="513"/>
      <c r="H904" s="513"/>
      <c r="I904" s="513"/>
      <c r="J904" s="513"/>
      <c r="K904" s="513"/>
      <c r="L904" s="513"/>
      <c r="M904" s="513"/>
      <c r="N904" s="513"/>
      <c r="O904" s="513"/>
      <c r="P904" s="513"/>
      <c r="Q904" s="513"/>
      <c r="R904" s="513"/>
      <c r="S904" s="513"/>
      <c r="T904" s="513"/>
      <c r="U904" s="513"/>
      <c r="V904" s="513"/>
    </row>
    <row r="905" spans="1:22">
      <c r="A905" s="513"/>
      <c r="B905" s="513"/>
      <c r="C905" s="513"/>
      <c r="D905" s="513"/>
      <c r="E905" s="513"/>
      <c r="F905" s="513"/>
      <c r="G905" s="513"/>
      <c r="H905" s="513"/>
      <c r="I905" s="513"/>
      <c r="J905" s="513"/>
      <c r="K905" s="513"/>
      <c r="L905" s="513"/>
      <c r="M905" s="513"/>
      <c r="N905" s="513"/>
      <c r="O905" s="513"/>
      <c r="P905" s="513"/>
      <c r="Q905" s="513"/>
      <c r="R905" s="513"/>
      <c r="S905" s="513"/>
      <c r="T905" s="513"/>
      <c r="U905" s="513"/>
      <c r="V905" s="513"/>
    </row>
    <row r="906" spans="1:22">
      <c r="A906" s="513"/>
      <c r="B906" s="513"/>
      <c r="C906" s="513"/>
      <c r="D906" s="513"/>
      <c r="E906" s="513"/>
      <c r="F906" s="513"/>
      <c r="G906" s="513"/>
      <c r="H906" s="513"/>
      <c r="I906" s="513"/>
      <c r="J906" s="513"/>
      <c r="K906" s="513"/>
      <c r="L906" s="513"/>
      <c r="M906" s="513"/>
      <c r="N906" s="513"/>
      <c r="O906" s="513"/>
      <c r="P906" s="513"/>
      <c r="Q906" s="513"/>
      <c r="R906" s="513"/>
      <c r="S906" s="513"/>
      <c r="T906" s="513"/>
      <c r="U906" s="513"/>
      <c r="V906" s="513"/>
    </row>
    <row r="907" spans="1:22">
      <c r="A907" s="513"/>
      <c r="B907" s="513"/>
      <c r="C907" s="513"/>
      <c r="D907" s="513"/>
      <c r="E907" s="513"/>
      <c r="F907" s="513"/>
      <c r="G907" s="513"/>
      <c r="H907" s="513"/>
      <c r="I907" s="513"/>
      <c r="J907" s="513"/>
      <c r="K907" s="513"/>
      <c r="L907" s="513"/>
      <c r="M907" s="513"/>
      <c r="N907" s="513"/>
      <c r="O907" s="513"/>
      <c r="P907" s="513"/>
      <c r="Q907" s="513"/>
      <c r="R907" s="513"/>
      <c r="S907" s="513"/>
      <c r="T907" s="513"/>
      <c r="U907" s="513"/>
      <c r="V907" s="513"/>
    </row>
    <row r="908" spans="1:22">
      <c r="A908" s="513"/>
      <c r="B908" s="513"/>
      <c r="C908" s="513"/>
      <c r="D908" s="513"/>
      <c r="E908" s="513"/>
      <c r="F908" s="513"/>
      <c r="G908" s="513"/>
      <c r="H908" s="513"/>
      <c r="I908" s="513"/>
      <c r="J908" s="513"/>
      <c r="K908" s="513"/>
      <c r="L908" s="513"/>
      <c r="M908" s="513"/>
      <c r="N908" s="513"/>
      <c r="O908" s="513"/>
      <c r="P908" s="513"/>
      <c r="Q908" s="513"/>
      <c r="R908" s="513"/>
      <c r="S908" s="513"/>
      <c r="T908" s="513"/>
      <c r="U908" s="513"/>
      <c r="V908" s="513"/>
    </row>
    <row r="909" spans="1:22">
      <c r="A909" s="513"/>
      <c r="B909" s="513"/>
      <c r="C909" s="513"/>
      <c r="D909" s="513"/>
      <c r="E909" s="513"/>
      <c r="F909" s="513"/>
      <c r="G909" s="513"/>
      <c r="H909" s="513"/>
      <c r="I909" s="513"/>
      <c r="J909" s="513"/>
      <c r="K909" s="513"/>
      <c r="L909" s="513"/>
      <c r="M909" s="513"/>
      <c r="N909" s="513"/>
      <c r="O909" s="513"/>
      <c r="P909" s="513"/>
      <c r="Q909" s="513"/>
      <c r="R909" s="513"/>
      <c r="S909" s="513"/>
      <c r="T909" s="513"/>
      <c r="U909" s="513"/>
      <c r="V909" s="513"/>
    </row>
    <row r="910" spans="1:22">
      <c r="A910" s="513"/>
      <c r="B910" s="513"/>
      <c r="C910" s="513"/>
      <c r="D910" s="513"/>
      <c r="E910" s="513"/>
      <c r="F910" s="513"/>
      <c r="G910" s="513"/>
      <c r="H910" s="513"/>
      <c r="I910" s="513"/>
      <c r="J910" s="513"/>
      <c r="K910" s="513"/>
      <c r="L910" s="513"/>
      <c r="M910" s="513"/>
      <c r="N910" s="513"/>
      <c r="O910" s="513"/>
      <c r="P910" s="513"/>
      <c r="Q910" s="513"/>
      <c r="R910" s="513"/>
      <c r="S910" s="513"/>
      <c r="T910" s="513"/>
      <c r="U910" s="513"/>
      <c r="V910" s="513"/>
    </row>
    <row r="911" spans="1:22">
      <c r="A911" s="513"/>
      <c r="B911" s="513"/>
      <c r="C911" s="513"/>
      <c r="D911" s="513"/>
      <c r="E911" s="513"/>
      <c r="F911" s="513"/>
      <c r="G911" s="513"/>
      <c r="H911" s="513"/>
      <c r="I911" s="513"/>
      <c r="J911" s="513"/>
      <c r="K911" s="513"/>
      <c r="L911" s="513"/>
      <c r="M911" s="513"/>
      <c r="N911" s="513"/>
      <c r="O911" s="513"/>
      <c r="P911" s="513"/>
      <c r="Q911" s="513"/>
      <c r="R911" s="513"/>
      <c r="S911" s="513"/>
      <c r="T911" s="513"/>
      <c r="U911" s="513"/>
      <c r="V911" s="513"/>
    </row>
    <row r="912" spans="1:22">
      <c r="A912" s="513"/>
      <c r="B912" s="513"/>
      <c r="C912" s="513"/>
      <c r="D912" s="513"/>
      <c r="E912" s="513"/>
      <c r="F912" s="513"/>
      <c r="G912" s="513"/>
      <c r="H912" s="513"/>
      <c r="I912" s="513"/>
      <c r="J912" s="513"/>
      <c r="K912" s="513"/>
      <c r="L912" s="513"/>
      <c r="M912" s="513"/>
      <c r="N912" s="513"/>
      <c r="O912" s="513"/>
      <c r="P912" s="513"/>
      <c r="Q912" s="513"/>
      <c r="R912" s="513"/>
      <c r="S912" s="513"/>
      <c r="T912" s="513"/>
      <c r="U912" s="513"/>
      <c r="V912" s="513"/>
    </row>
    <row r="913" spans="1:22">
      <c r="A913" s="513"/>
      <c r="B913" s="513"/>
      <c r="C913" s="513"/>
      <c r="D913" s="513"/>
      <c r="E913" s="513"/>
      <c r="F913" s="513"/>
      <c r="G913" s="513"/>
      <c r="H913" s="513"/>
      <c r="I913" s="513"/>
      <c r="J913" s="513"/>
      <c r="K913" s="513"/>
      <c r="L913" s="513"/>
      <c r="M913" s="513"/>
      <c r="N913" s="513"/>
      <c r="O913" s="513"/>
      <c r="P913" s="513"/>
      <c r="Q913" s="513"/>
      <c r="R913" s="513"/>
      <c r="S913" s="513"/>
      <c r="T913" s="513"/>
      <c r="U913" s="513"/>
      <c r="V913" s="513"/>
    </row>
    <row r="914" spans="1:22">
      <c r="B914" s="513"/>
      <c r="C914" s="513"/>
      <c r="D914" s="513"/>
      <c r="E914" s="513"/>
      <c r="F914" s="513"/>
      <c r="G914" s="513"/>
      <c r="H914" s="513"/>
      <c r="I914" s="513"/>
      <c r="J914" s="513"/>
      <c r="K914" s="513"/>
      <c r="L914" s="513"/>
      <c r="M914" s="513"/>
      <c r="N914" s="513"/>
      <c r="O914" s="513"/>
      <c r="P914" s="513"/>
      <c r="Q914" s="513"/>
      <c r="R914" s="513"/>
      <c r="S914" s="513"/>
      <c r="T914" s="513"/>
      <c r="U914" s="513"/>
      <c r="V914" s="513"/>
    </row>
    <row r="915" spans="1:22">
      <c r="B915" s="513"/>
      <c r="C915" s="513"/>
      <c r="D915" s="513"/>
      <c r="E915" s="513"/>
      <c r="F915" s="513"/>
      <c r="G915" s="513"/>
      <c r="H915" s="513"/>
      <c r="I915" s="513"/>
      <c r="J915" s="513"/>
      <c r="K915" s="513"/>
      <c r="L915" s="513"/>
      <c r="M915" s="513"/>
      <c r="N915" s="513"/>
      <c r="O915" s="513"/>
      <c r="P915" s="513"/>
      <c r="Q915" s="513"/>
      <c r="R915" s="513"/>
      <c r="S915" s="513"/>
      <c r="T915" s="513"/>
      <c r="U915" s="513"/>
      <c r="V915" s="513"/>
    </row>
    <row r="916" spans="1:22">
      <c r="B916" s="513"/>
      <c r="C916" s="513"/>
      <c r="D916" s="513"/>
      <c r="E916" s="513"/>
      <c r="F916" s="513"/>
      <c r="G916" s="513"/>
      <c r="H916" s="513"/>
      <c r="I916" s="513"/>
      <c r="J916" s="513"/>
      <c r="K916" s="513"/>
      <c r="L916" s="513"/>
      <c r="M916" s="513"/>
      <c r="N916" s="513"/>
      <c r="O916" s="513"/>
      <c r="P916" s="513"/>
      <c r="Q916" s="513"/>
      <c r="R916" s="513"/>
      <c r="S916" s="513"/>
      <c r="T916" s="513"/>
      <c r="U916" s="513"/>
      <c r="V916" s="513"/>
    </row>
    <row r="917" spans="1:22">
      <c r="B917" s="513"/>
      <c r="C917" s="513"/>
      <c r="D917" s="513"/>
      <c r="E917" s="513"/>
      <c r="F917" s="513"/>
      <c r="G917" s="513"/>
      <c r="H917" s="513"/>
      <c r="I917" s="513"/>
      <c r="J917" s="513"/>
      <c r="K917" s="513"/>
      <c r="L917" s="513"/>
      <c r="M917" s="513"/>
      <c r="N917" s="513"/>
      <c r="O917" s="513"/>
      <c r="P917" s="513"/>
      <c r="Q917" s="513"/>
      <c r="R917" s="513"/>
      <c r="S917" s="513"/>
      <c r="T917" s="513"/>
      <c r="U917" s="513"/>
      <c r="V917" s="513"/>
    </row>
    <row r="918" spans="1:22">
      <c r="B918" s="513"/>
      <c r="C918" s="513"/>
      <c r="D918" s="513"/>
      <c r="E918" s="513"/>
      <c r="F918" s="513"/>
      <c r="G918" s="513"/>
      <c r="H918" s="513"/>
      <c r="I918" s="513"/>
      <c r="J918" s="513"/>
      <c r="K918" s="513"/>
      <c r="L918" s="513"/>
      <c r="M918" s="513"/>
      <c r="N918" s="513"/>
      <c r="O918" s="513"/>
      <c r="P918" s="513"/>
      <c r="Q918" s="513"/>
      <c r="R918" s="513"/>
      <c r="S918" s="513"/>
      <c r="T918" s="513"/>
      <c r="U918" s="513"/>
      <c r="V918" s="513"/>
    </row>
    <row r="919" spans="1:22">
      <c r="B919" s="513"/>
      <c r="C919" s="513"/>
      <c r="D919" s="513"/>
      <c r="E919" s="513"/>
      <c r="F919" s="513"/>
      <c r="G919" s="513"/>
      <c r="H919" s="513"/>
      <c r="I919" s="513"/>
      <c r="J919" s="513"/>
      <c r="K919" s="513"/>
      <c r="L919" s="513"/>
      <c r="M919" s="513"/>
      <c r="N919" s="513"/>
      <c r="O919" s="513"/>
      <c r="P919" s="513"/>
      <c r="Q919" s="513"/>
      <c r="R919" s="513"/>
      <c r="S919" s="513"/>
      <c r="T919" s="513"/>
      <c r="U919" s="513"/>
      <c r="V919" s="513"/>
    </row>
    <row r="920" spans="1:22">
      <c r="B920" s="513"/>
      <c r="C920" s="513"/>
      <c r="D920" s="513"/>
      <c r="E920" s="513"/>
      <c r="F920" s="513"/>
      <c r="G920" s="513"/>
      <c r="H920" s="513"/>
      <c r="I920" s="513"/>
      <c r="J920" s="513"/>
      <c r="K920" s="513"/>
      <c r="L920" s="513"/>
      <c r="M920" s="513"/>
      <c r="N920" s="513"/>
      <c r="O920" s="513"/>
      <c r="P920" s="513"/>
      <c r="Q920" s="513"/>
      <c r="R920" s="513"/>
      <c r="S920" s="513"/>
      <c r="T920" s="513"/>
      <c r="U920" s="513"/>
      <c r="V920" s="513"/>
    </row>
    <row r="921" spans="1:22">
      <c r="B921" s="513"/>
      <c r="C921" s="513"/>
      <c r="D921" s="513"/>
      <c r="E921" s="513"/>
      <c r="F921" s="513"/>
      <c r="G921" s="513"/>
      <c r="H921" s="513"/>
      <c r="I921" s="513"/>
      <c r="J921" s="513"/>
      <c r="K921" s="513"/>
      <c r="L921" s="513"/>
      <c r="M921" s="513"/>
      <c r="N921" s="513"/>
      <c r="O921" s="513"/>
      <c r="P921" s="513"/>
      <c r="Q921" s="513"/>
      <c r="R921" s="513"/>
      <c r="S921" s="513"/>
      <c r="T921" s="513"/>
      <c r="U921" s="513"/>
      <c r="V921" s="513"/>
    </row>
    <row r="922" spans="1:22">
      <c r="B922" s="513"/>
      <c r="C922" s="513"/>
      <c r="D922" s="513"/>
      <c r="E922" s="513"/>
      <c r="F922" s="513"/>
      <c r="G922" s="513"/>
      <c r="H922" s="513"/>
      <c r="I922" s="513"/>
      <c r="J922" s="513"/>
      <c r="K922" s="513"/>
      <c r="L922" s="513"/>
      <c r="M922" s="513"/>
      <c r="N922" s="513"/>
      <c r="O922" s="513"/>
      <c r="P922" s="513"/>
      <c r="Q922" s="513"/>
      <c r="R922" s="513"/>
      <c r="S922" s="513"/>
      <c r="T922" s="513"/>
      <c r="U922" s="513"/>
      <c r="V922" s="513"/>
    </row>
    <row r="923" spans="1:22">
      <c r="B923" s="513"/>
      <c r="C923" s="513"/>
      <c r="D923" s="513"/>
      <c r="E923" s="513"/>
      <c r="F923" s="513"/>
      <c r="G923" s="513"/>
      <c r="H923" s="513"/>
      <c r="I923" s="513"/>
      <c r="J923" s="513"/>
      <c r="K923" s="513"/>
      <c r="L923" s="513"/>
      <c r="M923" s="513"/>
      <c r="N923" s="513"/>
      <c r="O923" s="513"/>
      <c r="P923" s="513"/>
      <c r="Q923" s="513"/>
      <c r="R923" s="513"/>
      <c r="S923" s="513"/>
      <c r="T923" s="513"/>
      <c r="U923" s="513"/>
      <c r="V923" s="513"/>
    </row>
    <row r="924" spans="1:22">
      <c r="B924" s="513"/>
      <c r="C924" s="513"/>
      <c r="D924" s="513"/>
      <c r="E924" s="513"/>
      <c r="F924" s="513"/>
      <c r="G924" s="513"/>
      <c r="H924" s="513"/>
      <c r="I924" s="513"/>
      <c r="J924" s="513"/>
      <c r="K924" s="513"/>
      <c r="L924" s="513"/>
      <c r="M924" s="513"/>
      <c r="N924" s="513"/>
      <c r="O924" s="513"/>
      <c r="P924" s="513"/>
      <c r="Q924" s="513"/>
      <c r="R924" s="513"/>
      <c r="S924" s="513"/>
      <c r="T924" s="513"/>
      <c r="U924" s="513"/>
      <c r="V924" s="513"/>
    </row>
    <row r="925" spans="1:22">
      <c r="B925" s="513"/>
      <c r="C925" s="513"/>
      <c r="D925" s="513"/>
      <c r="E925" s="513"/>
      <c r="F925" s="513"/>
      <c r="G925" s="513"/>
      <c r="H925" s="513"/>
      <c r="I925" s="513"/>
      <c r="J925" s="513"/>
      <c r="K925" s="513"/>
      <c r="L925" s="513"/>
      <c r="M925" s="513"/>
      <c r="N925" s="513"/>
      <c r="O925" s="513"/>
      <c r="P925" s="513"/>
      <c r="Q925" s="513"/>
      <c r="R925" s="513"/>
      <c r="S925" s="513"/>
      <c r="T925" s="513"/>
      <c r="U925" s="513"/>
      <c r="V925" s="513"/>
    </row>
    <row r="926" spans="1:22">
      <c r="B926" s="513"/>
      <c r="C926" s="513"/>
      <c r="D926" s="513"/>
      <c r="E926" s="513"/>
      <c r="F926" s="513"/>
      <c r="G926" s="513"/>
      <c r="H926" s="513"/>
      <c r="I926" s="513"/>
      <c r="J926" s="513"/>
      <c r="K926" s="513"/>
      <c r="L926" s="513"/>
      <c r="M926" s="513"/>
      <c r="N926" s="513"/>
      <c r="O926" s="513"/>
      <c r="P926" s="513"/>
      <c r="Q926" s="513"/>
      <c r="R926" s="513"/>
      <c r="S926" s="513"/>
      <c r="T926" s="513"/>
      <c r="U926" s="513"/>
      <c r="V926" s="513"/>
    </row>
    <row r="927" spans="1:22">
      <c r="B927" s="513"/>
      <c r="C927" s="513"/>
      <c r="D927" s="513"/>
      <c r="E927" s="513"/>
      <c r="F927" s="513"/>
      <c r="G927" s="513"/>
      <c r="H927" s="513"/>
      <c r="I927" s="513"/>
      <c r="J927" s="513"/>
      <c r="K927" s="513"/>
      <c r="L927" s="513"/>
      <c r="M927" s="513"/>
      <c r="N927" s="513"/>
      <c r="O927" s="513"/>
      <c r="P927" s="513"/>
      <c r="Q927" s="513"/>
      <c r="R927" s="513"/>
      <c r="S927" s="513"/>
      <c r="T927" s="513"/>
      <c r="U927" s="513"/>
      <c r="V927" s="513"/>
    </row>
    <row r="928" spans="1:22">
      <c r="B928" s="513"/>
      <c r="C928" s="513"/>
      <c r="D928" s="513"/>
      <c r="E928" s="513"/>
      <c r="F928" s="513"/>
      <c r="G928" s="513"/>
      <c r="H928" s="513"/>
      <c r="I928" s="513"/>
      <c r="J928" s="513"/>
      <c r="K928" s="513"/>
      <c r="L928" s="513"/>
      <c r="M928" s="513"/>
      <c r="N928" s="513"/>
      <c r="O928" s="513"/>
      <c r="P928" s="513"/>
      <c r="Q928" s="513"/>
      <c r="R928" s="513"/>
      <c r="S928" s="513"/>
      <c r="T928" s="513"/>
      <c r="U928" s="513"/>
      <c r="V928" s="513"/>
    </row>
    <row r="929" spans="2:22">
      <c r="B929" s="513"/>
      <c r="C929" s="513"/>
      <c r="D929" s="513"/>
      <c r="E929" s="513"/>
      <c r="F929" s="513"/>
      <c r="G929" s="513"/>
      <c r="H929" s="513"/>
      <c r="I929" s="513"/>
      <c r="J929" s="513"/>
      <c r="K929" s="513"/>
      <c r="L929" s="513"/>
      <c r="M929" s="513"/>
      <c r="N929" s="513"/>
      <c r="O929" s="513"/>
      <c r="P929" s="513"/>
      <c r="Q929" s="513"/>
      <c r="R929" s="513"/>
      <c r="S929" s="513"/>
      <c r="T929" s="513"/>
      <c r="U929" s="513"/>
      <c r="V929" s="513"/>
    </row>
    <row r="930" spans="2:22">
      <c r="B930" s="513"/>
      <c r="C930" s="513"/>
      <c r="D930" s="513"/>
      <c r="E930" s="513"/>
      <c r="F930" s="513"/>
      <c r="G930" s="513"/>
      <c r="H930" s="513"/>
      <c r="I930" s="513"/>
      <c r="J930" s="513"/>
      <c r="K930" s="513"/>
      <c r="L930" s="513"/>
      <c r="M930" s="513"/>
      <c r="N930" s="513"/>
      <c r="O930" s="513"/>
      <c r="P930" s="513"/>
      <c r="Q930" s="513"/>
      <c r="R930" s="513"/>
      <c r="S930" s="513"/>
      <c r="T930" s="513"/>
      <c r="U930" s="513"/>
      <c r="V930" s="513"/>
    </row>
    <row r="931" spans="2:22">
      <c r="B931" s="513"/>
      <c r="C931" s="513"/>
      <c r="D931" s="513"/>
      <c r="E931" s="513"/>
      <c r="F931" s="513"/>
      <c r="G931" s="513"/>
      <c r="H931" s="513"/>
      <c r="I931" s="513"/>
      <c r="J931" s="513"/>
      <c r="K931" s="513"/>
      <c r="L931" s="513"/>
      <c r="M931" s="513"/>
      <c r="N931" s="513"/>
      <c r="O931" s="513"/>
      <c r="P931" s="513"/>
      <c r="Q931" s="513"/>
      <c r="R931" s="513"/>
      <c r="S931" s="513"/>
      <c r="T931" s="513"/>
      <c r="U931" s="513"/>
      <c r="V931" s="513"/>
    </row>
    <row r="932" spans="2:22">
      <c r="B932" s="513"/>
      <c r="C932" s="513"/>
      <c r="D932" s="513"/>
      <c r="E932" s="513"/>
      <c r="F932" s="513"/>
      <c r="G932" s="513"/>
      <c r="H932" s="513"/>
      <c r="I932" s="513"/>
      <c r="J932" s="513"/>
      <c r="K932" s="513"/>
      <c r="L932" s="513"/>
      <c r="M932" s="513"/>
      <c r="N932" s="513"/>
      <c r="O932" s="513"/>
      <c r="P932" s="513"/>
      <c r="Q932" s="513"/>
      <c r="R932" s="513"/>
      <c r="S932" s="513"/>
      <c r="T932" s="513"/>
      <c r="U932" s="513"/>
      <c r="V932" s="513"/>
    </row>
    <row r="933" spans="2:22">
      <c r="B933" s="513"/>
      <c r="C933" s="513"/>
      <c r="D933" s="513"/>
      <c r="E933" s="513"/>
      <c r="F933" s="513"/>
      <c r="G933" s="513"/>
      <c r="H933" s="513"/>
      <c r="I933" s="513"/>
      <c r="J933" s="513"/>
      <c r="K933" s="513"/>
      <c r="L933" s="513"/>
      <c r="M933" s="513"/>
      <c r="N933" s="513"/>
      <c r="O933" s="513"/>
      <c r="P933" s="513"/>
      <c r="Q933" s="513"/>
      <c r="R933" s="513"/>
      <c r="S933" s="513"/>
      <c r="T933" s="513"/>
      <c r="U933" s="513"/>
      <c r="V933" s="513"/>
    </row>
    <row r="934" spans="2:22">
      <c r="B934" s="513"/>
      <c r="C934" s="513"/>
      <c r="D934" s="513"/>
      <c r="E934" s="513"/>
      <c r="F934" s="513"/>
      <c r="G934" s="513"/>
      <c r="H934" s="513"/>
      <c r="I934" s="513"/>
      <c r="J934" s="513"/>
      <c r="K934" s="513"/>
      <c r="L934" s="513"/>
      <c r="M934" s="513"/>
      <c r="N934" s="513"/>
      <c r="O934" s="513"/>
      <c r="P934" s="513"/>
      <c r="Q934" s="513"/>
      <c r="R934" s="513"/>
      <c r="S934" s="513"/>
      <c r="T934" s="513"/>
      <c r="U934" s="513"/>
      <c r="V934" s="513"/>
    </row>
    <row r="935" spans="2:22">
      <c r="B935" s="513"/>
      <c r="C935" s="513"/>
      <c r="D935" s="513"/>
      <c r="E935" s="513"/>
      <c r="F935" s="513"/>
      <c r="G935" s="513"/>
      <c r="H935" s="513"/>
      <c r="I935" s="513"/>
      <c r="J935" s="513"/>
      <c r="K935" s="513"/>
      <c r="L935" s="513"/>
      <c r="M935" s="513"/>
      <c r="N935" s="513"/>
      <c r="O935" s="513"/>
      <c r="P935" s="513"/>
      <c r="Q935" s="513"/>
      <c r="R935" s="513"/>
      <c r="S935" s="513"/>
      <c r="T935" s="513"/>
      <c r="U935" s="513"/>
      <c r="V935" s="513"/>
    </row>
    <row r="936" spans="2:22">
      <c r="B936" s="513"/>
      <c r="C936" s="513"/>
      <c r="D936" s="513"/>
      <c r="E936" s="513"/>
      <c r="F936" s="513"/>
      <c r="G936" s="513"/>
      <c r="H936" s="513"/>
      <c r="I936" s="513"/>
      <c r="J936" s="513"/>
      <c r="K936" s="513"/>
      <c r="L936" s="513"/>
      <c r="M936" s="513"/>
      <c r="N936" s="513"/>
      <c r="O936" s="513"/>
      <c r="P936" s="513"/>
      <c r="Q936" s="513"/>
      <c r="R936" s="513"/>
      <c r="S936" s="513"/>
      <c r="T936" s="513"/>
      <c r="U936" s="513"/>
      <c r="V936" s="513"/>
    </row>
    <row r="937" spans="2:22">
      <c r="B937" s="513"/>
      <c r="C937" s="513"/>
      <c r="D937" s="513"/>
      <c r="E937" s="513"/>
      <c r="F937" s="513"/>
      <c r="G937" s="513"/>
      <c r="H937" s="513"/>
      <c r="I937" s="513"/>
      <c r="J937" s="513"/>
      <c r="K937" s="513"/>
      <c r="L937" s="513"/>
      <c r="M937" s="513"/>
      <c r="N937" s="513"/>
      <c r="O937" s="513"/>
      <c r="P937" s="513"/>
      <c r="Q937" s="513"/>
      <c r="R937" s="513"/>
      <c r="S937" s="513"/>
      <c r="T937" s="513"/>
      <c r="U937" s="513"/>
      <c r="V937" s="513"/>
    </row>
    <row r="938" spans="2:22">
      <c r="B938" s="513"/>
      <c r="C938" s="513"/>
      <c r="D938" s="513"/>
      <c r="E938" s="513"/>
      <c r="F938" s="513"/>
      <c r="G938" s="513"/>
      <c r="H938" s="513"/>
      <c r="I938" s="513"/>
      <c r="J938" s="513"/>
      <c r="K938" s="513"/>
      <c r="L938" s="513"/>
      <c r="M938" s="513"/>
      <c r="N938" s="513"/>
      <c r="O938" s="513"/>
      <c r="P938" s="513"/>
      <c r="Q938" s="513"/>
      <c r="R938" s="513"/>
      <c r="S938" s="513"/>
      <c r="T938" s="513"/>
      <c r="U938" s="513"/>
      <c r="V938" s="513"/>
    </row>
    <row r="939" spans="2:22">
      <c r="B939" s="513"/>
      <c r="C939" s="513"/>
      <c r="D939" s="513"/>
      <c r="E939" s="513"/>
      <c r="F939" s="513"/>
      <c r="G939" s="513"/>
      <c r="H939" s="513"/>
      <c r="I939" s="513"/>
      <c r="J939" s="513"/>
      <c r="K939" s="513"/>
      <c r="L939" s="513"/>
      <c r="M939" s="513"/>
      <c r="N939" s="513"/>
      <c r="O939" s="513"/>
      <c r="P939" s="513"/>
      <c r="Q939" s="513"/>
      <c r="R939" s="513"/>
      <c r="S939" s="513"/>
      <c r="T939" s="513"/>
      <c r="U939" s="513"/>
      <c r="V939" s="513"/>
    </row>
    <row r="940" spans="2:22">
      <c r="B940" s="513"/>
      <c r="C940" s="513"/>
      <c r="D940" s="513"/>
      <c r="E940" s="513"/>
      <c r="F940" s="513"/>
      <c r="G940" s="513"/>
      <c r="H940" s="513"/>
      <c r="I940" s="513"/>
      <c r="J940" s="513"/>
      <c r="K940" s="513"/>
      <c r="L940" s="513"/>
      <c r="M940" s="513"/>
      <c r="N940" s="513"/>
      <c r="O940" s="513"/>
      <c r="P940" s="513"/>
      <c r="Q940" s="513"/>
      <c r="R940" s="513"/>
      <c r="S940" s="513"/>
      <c r="T940" s="513"/>
      <c r="U940" s="513"/>
      <c r="V940" s="513"/>
    </row>
    <row r="941" spans="2:22">
      <c r="B941" s="513"/>
      <c r="C941" s="513"/>
      <c r="D941" s="513"/>
      <c r="E941" s="513"/>
      <c r="F941" s="513"/>
      <c r="G941" s="513"/>
      <c r="H941" s="513"/>
      <c r="I941" s="513"/>
      <c r="J941" s="513"/>
      <c r="K941" s="513"/>
      <c r="L941" s="513"/>
      <c r="M941" s="513"/>
      <c r="N941" s="513"/>
      <c r="O941" s="513"/>
      <c r="P941" s="513"/>
      <c r="Q941" s="513"/>
      <c r="R941" s="513"/>
      <c r="S941" s="513"/>
      <c r="T941" s="513"/>
      <c r="U941" s="513"/>
      <c r="V941" s="513"/>
    </row>
    <row r="942" spans="2:22">
      <c r="B942" s="513"/>
      <c r="C942" s="513"/>
      <c r="D942" s="513"/>
      <c r="E942" s="513"/>
      <c r="F942" s="513"/>
      <c r="G942" s="513"/>
      <c r="H942" s="513"/>
      <c r="I942" s="513"/>
      <c r="J942" s="513"/>
      <c r="K942" s="513"/>
      <c r="L942" s="513"/>
      <c r="M942" s="513"/>
      <c r="N942" s="513"/>
      <c r="O942" s="513"/>
      <c r="P942" s="513"/>
      <c r="Q942" s="513"/>
      <c r="R942" s="513"/>
      <c r="S942" s="513"/>
      <c r="T942" s="513"/>
      <c r="U942" s="513"/>
      <c r="V942" s="513"/>
    </row>
    <row r="943" spans="2:22">
      <c r="B943" s="513"/>
      <c r="C943" s="513"/>
      <c r="D943" s="513"/>
      <c r="E943" s="513"/>
      <c r="F943" s="513"/>
      <c r="G943" s="513"/>
      <c r="H943" s="513"/>
      <c r="I943" s="513"/>
      <c r="J943" s="513"/>
      <c r="K943" s="513"/>
      <c r="L943" s="513"/>
      <c r="M943" s="513"/>
      <c r="N943" s="513"/>
      <c r="O943" s="513"/>
      <c r="P943" s="513"/>
      <c r="Q943" s="513"/>
      <c r="R943" s="513"/>
      <c r="S943" s="513"/>
      <c r="T943" s="513"/>
      <c r="U943" s="513"/>
      <c r="V943" s="513"/>
    </row>
    <row r="944" spans="2:22">
      <c r="B944" s="513"/>
      <c r="C944" s="513"/>
      <c r="D944" s="513"/>
      <c r="E944" s="513"/>
      <c r="F944" s="513"/>
      <c r="G944" s="513"/>
      <c r="H944" s="513"/>
      <c r="I944" s="513"/>
      <c r="J944" s="513"/>
      <c r="K944" s="513"/>
      <c r="L944" s="513"/>
      <c r="M944" s="513"/>
      <c r="N944" s="513"/>
      <c r="O944" s="513"/>
      <c r="P944" s="513"/>
      <c r="Q944" s="513"/>
      <c r="R944" s="513"/>
      <c r="S944" s="513"/>
      <c r="T944" s="513"/>
      <c r="U944" s="513"/>
      <c r="V944" s="513"/>
    </row>
    <row r="945" spans="2:22">
      <c r="B945" s="513"/>
      <c r="C945" s="513"/>
      <c r="D945" s="513"/>
      <c r="E945" s="513"/>
      <c r="F945" s="513"/>
      <c r="G945" s="513"/>
      <c r="H945" s="513"/>
      <c r="I945" s="513"/>
      <c r="J945" s="513"/>
      <c r="K945" s="513"/>
      <c r="L945" s="513"/>
      <c r="M945" s="513"/>
      <c r="N945" s="513"/>
      <c r="O945" s="513"/>
      <c r="P945" s="513"/>
      <c r="Q945" s="513"/>
      <c r="R945" s="513"/>
      <c r="S945" s="513"/>
      <c r="T945" s="513"/>
      <c r="U945" s="513"/>
      <c r="V945" s="513"/>
    </row>
    <row r="946" spans="2:22">
      <c r="B946" s="513"/>
      <c r="C946" s="513"/>
      <c r="D946" s="513"/>
      <c r="E946" s="513"/>
      <c r="F946" s="513"/>
      <c r="G946" s="513"/>
      <c r="H946" s="513"/>
      <c r="I946" s="513"/>
      <c r="J946" s="513"/>
      <c r="K946" s="513"/>
      <c r="L946" s="513"/>
      <c r="M946" s="513"/>
      <c r="N946" s="513"/>
      <c r="O946" s="513"/>
      <c r="P946" s="513"/>
      <c r="Q946" s="513"/>
      <c r="R946" s="513"/>
      <c r="S946" s="513"/>
      <c r="T946" s="513"/>
      <c r="U946" s="513"/>
      <c r="V946" s="513"/>
    </row>
    <row r="947" spans="2:22">
      <c r="B947" s="513"/>
      <c r="C947" s="513"/>
      <c r="D947" s="513"/>
      <c r="E947" s="513"/>
      <c r="F947" s="513"/>
      <c r="G947" s="513"/>
      <c r="H947" s="513"/>
      <c r="I947" s="513"/>
      <c r="J947" s="513"/>
      <c r="K947" s="513"/>
      <c r="L947" s="513"/>
      <c r="M947" s="513"/>
      <c r="N947" s="513"/>
      <c r="O947" s="513"/>
      <c r="P947" s="513"/>
      <c r="Q947" s="513"/>
      <c r="R947" s="513"/>
      <c r="S947" s="513"/>
      <c r="T947" s="513"/>
      <c r="U947" s="513"/>
      <c r="V947" s="513"/>
    </row>
    <row r="948" spans="2:22">
      <c r="B948" s="513"/>
      <c r="C948" s="513"/>
      <c r="D948" s="513"/>
      <c r="E948" s="513"/>
      <c r="F948" s="513"/>
      <c r="G948" s="513"/>
      <c r="H948" s="513"/>
      <c r="I948" s="513"/>
      <c r="J948" s="513"/>
      <c r="K948" s="513"/>
      <c r="L948" s="513"/>
      <c r="M948" s="513"/>
      <c r="N948" s="513"/>
      <c r="O948" s="513"/>
      <c r="P948" s="513"/>
      <c r="Q948" s="513"/>
      <c r="R948" s="513"/>
      <c r="S948" s="513"/>
      <c r="T948" s="513"/>
      <c r="U948" s="513"/>
      <c r="V948" s="513"/>
    </row>
    <row r="949" spans="2:22">
      <c r="B949" s="513"/>
      <c r="C949" s="513"/>
      <c r="D949" s="513"/>
      <c r="E949" s="513"/>
      <c r="F949" s="513"/>
      <c r="G949" s="513"/>
      <c r="H949" s="513"/>
      <c r="I949" s="513"/>
      <c r="J949" s="513"/>
      <c r="K949" s="513"/>
      <c r="L949" s="513"/>
      <c r="M949" s="513"/>
      <c r="N949" s="513"/>
      <c r="O949" s="513"/>
      <c r="P949" s="513"/>
      <c r="Q949" s="513"/>
      <c r="R949" s="513"/>
      <c r="S949" s="513"/>
      <c r="T949" s="513"/>
      <c r="U949" s="513"/>
      <c r="V949" s="513"/>
    </row>
    <row r="950" spans="2:22">
      <c r="B950" s="513"/>
      <c r="C950" s="513"/>
      <c r="D950" s="513"/>
      <c r="E950" s="513"/>
      <c r="F950" s="513"/>
      <c r="G950" s="513"/>
      <c r="H950" s="513"/>
      <c r="I950" s="513"/>
      <c r="J950" s="513"/>
      <c r="K950" s="513"/>
      <c r="L950" s="513"/>
      <c r="M950" s="513"/>
      <c r="N950" s="513"/>
      <c r="O950" s="513"/>
      <c r="P950" s="513"/>
      <c r="Q950" s="513"/>
      <c r="R950" s="513"/>
      <c r="S950" s="513"/>
      <c r="T950" s="513"/>
      <c r="U950" s="513"/>
      <c r="V950" s="513"/>
    </row>
    <row r="951" spans="2:22">
      <c r="B951" s="513"/>
      <c r="C951" s="513"/>
      <c r="D951" s="513"/>
      <c r="E951" s="513"/>
      <c r="F951" s="513"/>
      <c r="G951" s="513"/>
      <c r="H951" s="513"/>
      <c r="I951" s="513"/>
      <c r="J951" s="513"/>
      <c r="K951" s="513"/>
      <c r="L951" s="513"/>
      <c r="M951" s="513"/>
      <c r="N951" s="513"/>
      <c r="O951" s="513"/>
      <c r="P951" s="513"/>
      <c r="Q951" s="513"/>
      <c r="R951" s="513"/>
      <c r="S951" s="513"/>
      <c r="T951" s="513"/>
      <c r="U951" s="513"/>
      <c r="V951" s="513"/>
    </row>
    <row r="952" spans="2:22">
      <c r="B952" s="513"/>
      <c r="C952" s="513"/>
      <c r="D952" s="513"/>
      <c r="E952" s="513"/>
      <c r="F952" s="513"/>
      <c r="G952" s="513"/>
      <c r="H952" s="513"/>
      <c r="I952" s="513"/>
      <c r="J952" s="513"/>
      <c r="K952" s="513"/>
      <c r="L952" s="513"/>
      <c r="M952" s="513"/>
      <c r="N952" s="513"/>
      <c r="O952" s="513"/>
      <c r="P952" s="513"/>
      <c r="Q952" s="513"/>
      <c r="R952" s="513"/>
      <c r="S952" s="513"/>
      <c r="T952" s="513"/>
      <c r="U952" s="513"/>
      <c r="V952" s="513"/>
    </row>
    <row r="953" spans="2:22">
      <c r="B953" s="513"/>
      <c r="C953" s="513"/>
      <c r="D953" s="513"/>
      <c r="E953" s="513"/>
      <c r="F953" s="513"/>
      <c r="G953" s="513"/>
      <c r="H953" s="513"/>
      <c r="I953" s="513"/>
      <c r="J953" s="513"/>
      <c r="K953" s="513"/>
      <c r="L953" s="513"/>
      <c r="M953" s="513"/>
      <c r="N953" s="513"/>
      <c r="O953" s="513"/>
      <c r="P953" s="513"/>
      <c r="Q953" s="513"/>
      <c r="R953" s="513"/>
      <c r="S953" s="513"/>
      <c r="T953" s="513"/>
      <c r="U953" s="513"/>
      <c r="V953" s="513"/>
    </row>
    <row r="954" spans="2:22">
      <c r="B954" s="513"/>
      <c r="C954" s="513"/>
      <c r="D954" s="513"/>
      <c r="E954" s="513"/>
      <c r="F954" s="513"/>
      <c r="G954" s="513"/>
      <c r="H954" s="513"/>
      <c r="I954" s="513"/>
      <c r="J954" s="513"/>
      <c r="K954" s="513"/>
      <c r="L954" s="513"/>
      <c r="M954" s="513"/>
      <c r="N954" s="513"/>
      <c r="O954" s="513"/>
      <c r="P954" s="513"/>
      <c r="Q954" s="513"/>
      <c r="R954" s="513"/>
      <c r="S954" s="513"/>
      <c r="T954" s="513"/>
      <c r="U954" s="513"/>
      <c r="V954" s="513"/>
    </row>
    <row r="955" spans="2:22">
      <c r="B955" s="513"/>
      <c r="C955" s="513"/>
      <c r="D955" s="513"/>
      <c r="E955" s="513"/>
      <c r="F955" s="513"/>
      <c r="G955" s="513"/>
      <c r="H955" s="513"/>
      <c r="I955" s="513"/>
      <c r="J955" s="513"/>
      <c r="K955" s="513"/>
      <c r="L955" s="513"/>
      <c r="M955" s="513"/>
      <c r="N955" s="513"/>
      <c r="O955" s="513"/>
      <c r="P955" s="513"/>
      <c r="Q955" s="513"/>
      <c r="R955" s="513"/>
      <c r="S955" s="513"/>
      <c r="T955" s="513"/>
      <c r="U955" s="513"/>
      <c r="V955" s="513"/>
    </row>
    <row r="956" spans="2:22">
      <c r="B956" s="513"/>
      <c r="C956" s="513"/>
      <c r="D956" s="513"/>
      <c r="E956" s="513"/>
      <c r="F956" s="513"/>
      <c r="G956" s="513"/>
      <c r="H956" s="513"/>
      <c r="I956" s="513"/>
      <c r="J956" s="513"/>
      <c r="K956" s="513"/>
      <c r="L956" s="513"/>
      <c r="M956" s="513"/>
      <c r="N956" s="513"/>
      <c r="O956" s="513"/>
      <c r="P956" s="513"/>
      <c r="Q956" s="513"/>
      <c r="R956" s="513"/>
      <c r="S956" s="513"/>
      <c r="T956" s="513"/>
      <c r="U956" s="513"/>
      <c r="V956" s="513"/>
    </row>
    <row r="957" spans="2:22">
      <c r="B957" s="513"/>
      <c r="C957" s="513"/>
      <c r="D957" s="513"/>
      <c r="E957" s="513"/>
      <c r="F957" s="513"/>
      <c r="G957" s="513"/>
      <c r="H957" s="513"/>
      <c r="I957" s="513"/>
      <c r="J957" s="513"/>
      <c r="K957" s="513"/>
      <c r="L957" s="513"/>
      <c r="M957" s="513"/>
      <c r="N957" s="513"/>
      <c r="O957" s="513"/>
      <c r="P957" s="513"/>
      <c r="Q957" s="513"/>
      <c r="R957" s="513"/>
      <c r="S957" s="513"/>
      <c r="T957" s="513"/>
      <c r="U957" s="513"/>
      <c r="V957" s="513"/>
    </row>
    <row r="958" spans="2:22">
      <c r="B958" s="513"/>
      <c r="C958" s="513"/>
      <c r="D958" s="513"/>
      <c r="E958" s="513"/>
      <c r="F958" s="513"/>
      <c r="G958" s="513"/>
      <c r="H958" s="513"/>
      <c r="I958" s="513"/>
      <c r="J958" s="513"/>
      <c r="K958" s="513"/>
      <c r="L958" s="513"/>
      <c r="M958" s="513"/>
      <c r="N958" s="513"/>
      <c r="O958" s="513"/>
      <c r="P958" s="513"/>
      <c r="Q958" s="513"/>
      <c r="R958" s="513"/>
      <c r="S958" s="513"/>
      <c r="T958" s="513"/>
      <c r="U958" s="513"/>
      <c r="V958" s="513"/>
    </row>
    <row r="959" spans="2:22">
      <c r="B959" s="513"/>
      <c r="C959" s="513"/>
      <c r="D959" s="513"/>
      <c r="E959" s="513"/>
      <c r="F959" s="513"/>
      <c r="G959" s="513"/>
      <c r="H959" s="513"/>
      <c r="I959" s="513"/>
      <c r="J959" s="513"/>
      <c r="K959" s="513"/>
      <c r="L959" s="513"/>
      <c r="M959" s="513"/>
      <c r="N959" s="513"/>
      <c r="O959" s="513"/>
      <c r="P959" s="513"/>
      <c r="Q959" s="513"/>
      <c r="R959" s="513"/>
      <c r="S959" s="513"/>
      <c r="T959" s="513"/>
      <c r="U959" s="513"/>
      <c r="V959" s="513"/>
    </row>
    <row r="960" spans="2:22">
      <c r="B960" s="513"/>
      <c r="C960" s="513"/>
      <c r="D960" s="513"/>
      <c r="E960" s="513"/>
      <c r="F960" s="513"/>
      <c r="G960" s="513"/>
      <c r="H960" s="513"/>
      <c r="I960" s="513"/>
      <c r="J960" s="513"/>
      <c r="K960" s="513"/>
      <c r="L960" s="513"/>
      <c r="M960" s="513"/>
      <c r="N960" s="513"/>
      <c r="O960" s="513"/>
      <c r="P960" s="513"/>
      <c r="Q960" s="513"/>
      <c r="R960" s="513"/>
      <c r="S960" s="513"/>
      <c r="T960" s="513"/>
      <c r="U960" s="513"/>
      <c r="V960" s="513"/>
    </row>
    <row r="961" spans="2:22">
      <c r="B961" s="513"/>
      <c r="C961" s="513"/>
      <c r="D961" s="513"/>
      <c r="E961" s="513"/>
      <c r="F961" s="513"/>
      <c r="G961" s="513"/>
      <c r="H961" s="513"/>
      <c r="I961" s="513"/>
      <c r="J961" s="513"/>
      <c r="K961" s="513"/>
      <c r="L961" s="513"/>
      <c r="M961" s="513"/>
      <c r="N961" s="513"/>
      <c r="O961" s="513"/>
      <c r="P961" s="513"/>
      <c r="Q961" s="513"/>
      <c r="R961" s="513"/>
      <c r="S961" s="513"/>
      <c r="T961" s="513"/>
      <c r="U961" s="513"/>
      <c r="V961" s="513"/>
    </row>
    <row r="962" spans="2:22">
      <c r="B962" s="513"/>
      <c r="C962" s="513"/>
      <c r="D962" s="513"/>
      <c r="E962" s="513"/>
      <c r="F962" s="513"/>
      <c r="G962" s="513"/>
      <c r="H962" s="513"/>
      <c r="I962" s="513"/>
      <c r="J962" s="513"/>
      <c r="K962" s="513"/>
      <c r="L962" s="513"/>
      <c r="M962" s="513"/>
      <c r="N962" s="513"/>
      <c r="O962" s="513"/>
      <c r="P962" s="513"/>
      <c r="Q962" s="513"/>
      <c r="R962" s="513"/>
      <c r="S962" s="513"/>
      <c r="T962" s="513"/>
      <c r="U962" s="513"/>
      <c r="V962" s="513"/>
    </row>
    <row r="963" spans="2:22">
      <c r="B963" s="513"/>
      <c r="C963" s="513"/>
      <c r="D963" s="513"/>
      <c r="E963" s="513"/>
      <c r="F963" s="513"/>
      <c r="G963" s="513"/>
      <c r="H963" s="513"/>
      <c r="I963" s="513"/>
      <c r="J963" s="513"/>
      <c r="K963" s="513"/>
      <c r="L963" s="513"/>
      <c r="M963" s="513"/>
      <c r="N963" s="513"/>
      <c r="O963" s="513"/>
      <c r="P963" s="513"/>
      <c r="Q963" s="513"/>
      <c r="R963" s="513"/>
      <c r="S963" s="513"/>
      <c r="T963" s="513"/>
      <c r="U963" s="513"/>
      <c r="V963" s="513"/>
    </row>
    <row r="964" spans="2:22">
      <c r="B964" s="513"/>
      <c r="C964" s="513"/>
      <c r="D964" s="513"/>
      <c r="E964" s="513"/>
      <c r="F964" s="513"/>
      <c r="G964" s="513"/>
      <c r="H964" s="513"/>
      <c r="I964" s="513"/>
      <c r="J964" s="513"/>
      <c r="K964" s="513"/>
      <c r="L964" s="513"/>
      <c r="M964" s="513"/>
      <c r="N964" s="513"/>
      <c r="O964" s="513"/>
      <c r="P964" s="513"/>
      <c r="Q964" s="513"/>
      <c r="R964" s="513"/>
      <c r="S964" s="513"/>
      <c r="T964" s="513"/>
      <c r="U964" s="513"/>
      <c r="V964" s="513"/>
    </row>
    <row r="965" spans="2:22">
      <c r="B965" s="513"/>
      <c r="C965" s="513"/>
      <c r="D965" s="513"/>
      <c r="E965" s="513"/>
      <c r="F965" s="513"/>
      <c r="G965" s="513"/>
      <c r="H965" s="513"/>
      <c r="I965" s="513"/>
      <c r="J965" s="513"/>
      <c r="K965" s="513"/>
      <c r="L965" s="513"/>
      <c r="M965" s="513"/>
      <c r="N965" s="513"/>
      <c r="O965" s="513"/>
      <c r="P965" s="513"/>
      <c r="Q965" s="513"/>
      <c r="R965" s="513"/>
      <c r="S965" s="513"/>
      <c r="T965" s="513"/>
      <c r="U965" s="513"/>
      <c r="V965" s="513"/>
    </row>
    <row r="966" spans="2:22">
      <c r="B966" s="513"/>
      <c r="C966" s="513"/>
      <c r="D966" s="513"/>
      <c r="E966" s="513"/>
      <c r="F966" s="513"/>
      <c r="G966" s="513"/>
      <c r="H966" s="513"/>
      <c r="I966" s="513"/>
      <c r="J966" s="513"/>
      <c r="K966" s="513"/>
      <c r="L966" s="513"/>
      <c r="M966" s="513"/>
      <c r="N966" s="513"/>
      <c r="O966" s="513"/>
      <c r="P966" s="513"/>
      <c r="Q966" s="513"/>
      <c r="R966" s="513"/>
      <c r="S966" s="513"/>
      <c r="T966" s="513"/>
      <c r="U966" s="513"/>
      <c r="V966" s="513"/>
    </row>
    <row r="967" spans="2:22">
      <c r="B967" s="513"/>
      <c r="C967" s="513"/>
      <c r="D967" s="513"/>
      <c r="E967" s="513"/>
      <c r="F967" s="513"/>
      <c r="G967" s="513"/>
      <c r="H967" s="513"/>
      <c r="I967" s="513"/>
      <c r="J967" s="513"/>
      <c r="K967" s="513"/>
      <c r="L967" s="513"/>
      <c r="M967" s="513"/>
      <c r="N967" s="513"/>
      <c r="O967" s="513"/>
      <c r="P967" s="513"/>
      <c r="Q967" s="513"/>
      <c r="R967" s="513"/>
      <c r="S967" s="513"/>
      <c r="T967" s="513"/>
      <c r="U967" s="513"/>
      <c r="V967" s="513"/>
    </row>
    <row r="968" spans="2:22">
      <c r="B968" s="513"/>
      <c r="C968" s="513"/>
      <c r="D968" s="513"/>
      <c r="E968" s="513"/>
      <c r="F968" s="513"/>
      <c r="G968" s="513"/>
      <c r="H968" s="513"/>
      <c r="I968" s="513"/>
      <c r="J968" s="513"/>
      <c r="K968" s="513"/>
      <c r="L968" s="513"/>
      <c r="M968" s="513"/>
      <c r="N968" s="513"/>
      <c r="O968" s="513"/>
      <c r="P968" s="513"/>
      <c r="Q968" s="513"/>
      <c r="R968" s="513"/>
      <c r="S968" s="513"/>
      <c r="T968" s="513"/>
      <c r="U968" s="513"/>
      <c r="V968" s="513"/>
    </row>
    <row r="969" spans="2:22">
      <c r="B969" s="513"/>
      <c r="C969" s="513"/>
      <c r="D969" s="513"/>
      <c r="E969" s="513"/>
      <c r="F969" s="513"/>
      <c r="G969" s="513"/>
      <c r="H969" s="513"/>
      <c r="I969" s="513"/>
      <c r="J969" s="513"/>
      <c r="K969" s="513"/>
      <c r="L969" s="513"/>
      <c r="M969" s="513"/>
      <c r="N969" s="513"/>
      <c r="O969" s="513"/>
      <c r="P969" s="513"/>
      <c r="Q969" s="513"/>
      <c r="R969" s="513"/>
      <c r="S969" s="513"/>
      <c r="T969" s="513"/>
      <c r="U969" s="513"/>
      <c r="V969" s="513"/>
    </row>
    <row r="970" spans="2:22">
      <c r="B970" s="513"/>
      <c r="C970" s="513"/>
      <c r="D970" s="513"/>
      <c r="E970" s="513"/>
      <c r="F970" s="513"/>
      <c r="G970" s="513"/>
      <c r="H970" s="513"/>
      <c r="I970" s="513"/>
      <c r="J970" s="513"/>
      <c r="K970" s="513"/>
      <c r="L970" s="513"/>
      <c r="M970" s="513"/>
      <c r="N970" s="513"/>
      <c r="O970" s="513"/>
      <c r="P970" s="513"/>
      <c r="Q970" s="513"/>
      <c r="R970" s="513"/>
      <c r="S970" s="513"/>
      <c r="T970" s="513"/>
      <c r="U970" s="513"/>
      <c r="V970" s="513"/>
    </row>
    <row r="971" spans="2:22">
      <c r="B971" s="513"/>
      <c r="C971" s="513"/>
      <c r="D971" s="513"/>
      <c r="E971" s="513"/>
      <c r="F971" s="513"/>
      <c r="G971" s="513"/>
      <c r="H971" s="513"/>
      <c r="I971" s="513"/>
      <c r="J971" s="513"/>
      <c r="K971" s="513"/>
      <c r="L971" s="513"/>
      <c r="M971" s="513"/>
      <c r="N971" s="513"/>
      <c r="O971" s="513"/>
      <c r="P971" s="513"/>
      <c r="Q971" s="513"/>
      <c r="R971" s="513"/>
      <c r="S971" s="513"/>
      <c r="T971" s="513"/>
      <c r="U971" s="513"/>
      <c r="V971" s="513"/>
    </row>
    <row r="972" spans="2:22">
      <c r="B972" s="513"/>
      <c r="C972" s="513"/>
      <c r="D972" s="513"/>
      <c r="E972" s="513"/>
      <c r="F972" s="513"/>
      <c r="G972" s="513"/>
      <c r="H972" s="513"/>
      <c r="I972" s="513"/>
      <c r="J972" s="513"/>
      <c r="K972" s="513"/>
      <c r="L972" s="513"/>
      <c r="M972" s="513"/>
      <c r="N972" s="513"/>
      <c r="O972" s="513"/>
      <c r="P972" s="513"/>
      <c r="Q972" s="513"/>
      <c r="R972" s="513"/>
      <c r="S972" s="513"/>
      <c r="T972" s="513"/>
      <c r="U972" s="513"/>
      <c r="V972" s="513"/>
    </row>
    <row r="973" spans="2:22">
      <c r="B973" s="513"/>
      <c r="C973" s="513"/>
      <c r="D973" s="513"/>
      <c r="E973" s="513"/>
      <c r="F973" s="513"/>
      <c r="G973" s="513"/>
      <c r="H973" s="513"/>
      <c r="I973" s="513"/>
      <c r="J973" s="513"/>
      <c r="K973" s="513"/>
      <c r="L973" s="513"/>
      <c r="M973" s="513"/>
      <c r="N973" s="513"/>
      <c r="O973" s="513"/>
      <c r="P973" s="513"/>
      <c r="Q973" s="513"/>
      <c r="R973" s="513"/>
      <c r="S973" s="513"/>
      <c r="T973" s="513"/>
      <c r="U973" s="513"/>
      <c r="V973" s="513"/>
    </row>
    <row r="974" spans="2:22">
      <c r="B974" s="513"/>
      <c r="C974" s="513"/>
      <c r="D974" s="513"/>
      <c r="E974" s="513"/>
      <c r="F974" s="513"/>
      <c r="G974" s="513"/>
      <c r="H974" s="513"/>
      <c r="I974" s="513"/>
      <c r="J974" s="513"/>
      <c r="K974" s="513"/>
      <c r="L974" s="513"/>
      <c r="M974" s="513"/>
      <c r="N974" s="513"/>
      <c r="O974" s="513"/>
      <c r="P974" s="513"/>
      <c r="Q974" s="513"/>
      <c r="R974" s="513"/>
      <c r="S974" s="513"/>
      <c r="T974" s="513"/>
      <c r="U974" s="513"/>
      <c r="V974" s="513"/>
    </row>
    <row r="975" spans="2:22">
      <c r="B975" s="513"/>
      <c r="C975" s="513"/>
      <c r="D975" s="513"/>
      <c r="E975" s="513"/>
      <c r="F975" s="513"/>
      <c r="G975" s="513"/>
      <c r="H975" s="513"/>
      <c r="M975" s="513"/>
      <c r="N975" s="513"/>
      <c r="O975" s="513"/>
      <c r="P975" s="513"/>
      <c r="Q975" s="513"/>
      <c r="R975" s="513"/>
      <c r="S975" s="513"/>
      <c r="T975" s="513"/>
      <c r="U975" s="513"/>
      <c r="V975" s="513"/>
    </row>
    <row r="976" spans="2:22">
      <c r="R976" s="513"/>
      <c r="S976" s="513"/>
      <c r="T976" s="513"/>
      <c r="U976" s="513"/>
      <c r="V976" s="513"/>
    </row>
    <row r="977" spans="18:22">
      <c r="R977" s="513"/>
      <c r="S977" s="513"/>
      <c r="T977" s="513"/>
      <c r="U977" s="513"/>
      <c r="V977" s="513"/>
    </row>
    <row r="978" spans="18:22">
      <c r="R978" s="513"/>
      <c r="S978" s="513"/>
      <c r="T978" s="513"/>
      <c r="U978" s="513"/>
      <c r="V978" s="513"/>
    </row>
  </sheetData>
  <sheetProtection formatCells="0"/>
  <mergeCells count="32">
    <mergeCell ref="O52:Q52"/>
    <mergeCell ref="A36:A37"/>
    <mergeCell ref="A39:A41"/>
    <mergeCell ref="A45:A47"/>
    <mergeCell ref="A48:A49"/>
    <mergeCell ref="A51:Q51"/>
    <mergeCell ref="A26:Q26"/>
    <mergeCell ref="A27:A28"/>
    <mergeCell ref="B29:B31"/>
    <mergeCell ref="A30:A31"/>
    <mergeCell ref="A32:A34"/>
    <mergeCell ref="B32:B34"/>
    <mergeCell ref="A13:A15"/>
    <mergeCell ref="A16:A17"/>
    <mergeCell ref="B16:B17"/>
    <mergeCell ref="A18:A19"/>
    <mergeCell ref="B18:B19"/>
    <mergeCell ref="A6:Q6"/>
    <mergeCell ref="A8:A9"/>
    <mergeCell ref="B8:B9"/>
    <mergeCell ref="A10:A12"/>
    <mergeCell ref="B10:B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36:H36">
    <cfRule type="cellIs" dxfId="1778" priority="113" operator="equal">
      <formula>100</formula>
    </cfRule>
  </conditionalFormatting>
  <conditionalFormatting sqref="G36:H36">
    <cfRule type="cellIs" dxfId="1777" priority="109" operator="greaterThan">
      <formula>100</formula>
    </cfRule>
  </conditionalFormatting>
  <conditionalFormatting sqref="G36">
    <cfRule type="cellIs" dxfId="1776" priority="108" operator="greaterThan">
      <formula>100</formula>
    </cfRule>
  </conditionalFormatting>
  <conditionalFormatting sqref="G36">
    <cfRule type="cellIs" dxfId="1775" priority="107" operator="lessThan">
      <formula>100</formula>
    </cfRule>
  </conditionalFormatting>
  <conditionalFormatting sqref="G36">
    <cfRule type="cellIs" dxfId="1774" priority="106" operator="equal">
      <formula>100</formula>
    </cfRule>
  </conditionalFormatting>
  <conditionalFormatting sqref="G36:G37 G48:G49 G46 G47">
    <cfRule type="cellIs" dxfId="1773" priority="102" operator="greaterThan">
      <formula>100</formula>
    </cfRule>
  </conditionalFormatting>
  <conditionalFormatting sqref="G36">
    <cfRule type="cellIs" dxfId="1772" priority="114" operator="greaterThan">
      <formula>100</formula>
    </cfRule>
  </conditionalFormatting>
  <conditionalFormatting sqref="G36:G37 G48:G49 G46 G47">
    <cfRule type="cellIs" dxfId="1771" priority="101" operator="lessThan">
      <formula>100</formula>
    </cfRule>
  </conditionalFormatting>
  <conditionalFormatting sqref="G36">
    <cfRule type="cellIs" dxfId="1770" priority="115" operator="lessThan">
      <formula>100</formula>
    </cfRule>
  </conditionalFormatting>
  <conditionalFormatting sqref="G36:G37 G48:G49 G46 G47">
    <cfRule type="cellIs" dxfId="1769" priority="100" operator="equal">
      <formula>100</formula>
    </cfRule>
  </conditionalFormatting>
  <conditionalFormatting sqref="G36">
    <cfRule type="cellIs" dxfId="1768" priority="116" operator="equal">
      <formula>100</formula>
    </cfRule>
  </conditionalFormatting>
  <conditionalFormatting sqref="G36:H36">
    <cfRule type="cellIs" dxfId="1767" priority="98" operator="lessThan">
      <formula>100</formula>
    </cfRule>
  </conditionalFormatting>
  <conditionalFormatting sqref="G36:H36">
    <cfRule type="cellIs" dxfId="1766" priority="93" operator="greaterThan">
      <formula>100</formula>
    </cfRule>
  </conditionalFormatting>
  <conditionalFormatting sqref="G27:H27 G36:H41 G44:H45 H46:H47 G48:H49 G46 G47">
    <cfRule type="cellIs" dxfId="1765" priority="117" operator="greaterThan">
      <formula>100</formula>
    </cfRule>
  </conditionalFormatting>
  <conditionalFormatting sqref="G36:H36">
    <cfRule type="cellIs" dxfId="1764" priority="92" operator="lessThan">
      <formula>100</formula>
    </cfRule>
  </conditionalFormatting>
  <conditionalFormatting sqref="G27:H27 G36:H41 G44:H45 H46:H47 G48:H49 G46 G47">
    <cfRule type="cellIs" dxfId="1763" priority="118" operator="lessThan">
      <formula>100</formula>
    </cfRule>
  </conditionalFormatting>
  <conditionalFormatting sqref="G36:H36">
    <cfRule type="cellIs" dxfId="1762" priority="91" operator="equal">
      <formula>100</formula>
    </cfRule>
  </conditionalFormatting>
  <conditionalFormatting sqref="G27:H27 G36:H41 G44:H45 H46:H47 G48:H49 G46 G47">
    <cfRule type="cellIs" dxfId="1761" priority="119" operator="equal">
      <formula>100</formula>
    </cfRule>
  </conditionalFormatting>
  <conditionalFormatting sqref="G38:G40">
    <cfRule type="cellIs" dxfId="1760" priority="87" operator="greaterThan">
      <formula>100</formula>
    </cfRule>
  </conditionalFormatting>
  <conditionalFormatting sqref="G38:G40">
    <cfRule type="cellIs" dxfId="1759" priority="86" operator="lessThan">
      <formula>100</formula>
    </cfRule>
  </conditionalFormatting>
  <conditionalFormatting sqref="G38:G40">
    <cfRule type="cellIs" dxfId="1758" priority="85" operator="equal">
      <formula>100</formula>
    </cfRule>
  </conditionalFormatting>
  <conditionalFormatting sqref="G41 G44:G45">
    <cfRule type="cellIs" dxfId="1757" priority="84" operator="greaterThan">
      <formula>100</formula>
    </cfRule>
  </conditionalFormatting>
  <conditionalFormatting sqref="G41 G44:G45">
    <cfRule type="cellIs" dxfId="1756" priority="83" operator="lessThan">
      <formula>100</formula>
    </cfRule>
  </conditionalFormatting>
  <conditionalFormatting sqref="G41 G44:G45">
    <cfRule type="cellIs" dxfId="1755" priority="82" operator="equal">
      <formula>100</formula>
    </cfRule>
  </conditionalFormatting>
  <conditionalFormatting sqref="G7:G8 G9">
    <cfRule type="cellIs" dxfId="1754" priority="75" operator="greaterThan">
      <formula>100</formula>
    </cfRule>
  </conditionalFormatting>
  <conditionalFormatting sqref="G10">
    <cfRule type="cellIs" dxfId="1753" priority="120" operator="greaterThan">
      <formula>100</formula>
    </cfRule>
  </conditionalFormatting>
  <conditionalFormatting sqref="G10">
    <cfRule type="cellIs" dxfId="1752" priority="74" operator="lessThan">
      <formula>100</formula>
    </cfRule>
  </conditionalFormatting>
  <conditionalFormatting sqref="G7:G8 G9">
    <cfRule type="cellIs" dxfId="1751" priority="121" operator="lessThan">
      <formula>100</formula>
    </cfRule>
  </conditionalFormatting>
  <conditionalFormatting sqref="G7:G8 G9">
    <cfRule type="cellIs" dxfId="1750" priority="73" operator="equal">
      <formula>100</formula>
    </cfRule>
  </conditionalFormatting>
  <conditionalFormatting sqref="G10">
    <cfRule type="cellIs" dxfId="1749" priority="122" operator="equal">
      <formula>100</formula>
    </cfRule>
  </conditionalFormatting>
  <conditionalFormatting sqref="G10:H13 G14 G15 G16:H25 H14 H15">
    <cfRule type="cellIs" dxfId="1748" priority="60" operator="equal">
      <formula>100</formula>
    </cfRule>
  </conditionalFormatting>
  <conditionalFormatting sqref="G17">
    <cfRule type="cellIs" dxfId="1747" priority="59" operator="lessThan">
      <formula>100</formula>
    </cfRule>
  </conditionalFormatting>
  <conditionalFormatting sqref="G10:H13 G14 G15 G16:H25 H14 H15">
    <cfRule type="cellIs" dxfId="1746" priority="58" operator="greaterThan">
      <formula>100</formula>
    </cfRule>
  </conditionalFormatting>
  <conditionalFormatting sqref="G17">
    <cfRule type="cellIs" dxfId="1745" priority="57" operator="equal">
      <formula>100</formula>
    </cfRule>
  </conditionalFormatting>
  <conditionalFormatting sqref="G17">
    <cfRule type="cellIs" dxfId="1744" priority="56" operator="lessThan">
      <formula>100</formula>
    </cfRule>
  </conditionalFormatting>
  <conditionalFormatting sqref="G17">
    <cfRule type="cellIs" dxfId="1743" priority="55" operator="greaterThan">
      <formula>100</formula>
    </cfRule>
  </conditionalFormatting>
  <conditionalFormatting sqref="G33 G35:G38 G48:G50 G46 G47">
    <cfRule type="cellIs" dxfId="1742" priority="54" operator="greaterThan">
      <formula>100</formula>
    </cfRule>
  </conditionalFormatting>
  <conditionalFormatting sqref="G19">
    <cfRule type="cellIs" dxfId="1741" priority="123" operator="greaterThan">
      <formula>100</formula>
    </cfRule>
  </conditionalFormatting>
  <conditionalFormatting sqref="G19">
    <cfRule type="cellIs" dxfId="1740" priority="53" operator="lessThan">
      <formula>100</formula>
    </cfRule>
  </conditionalFormatting>
  <conditionalFormatting sqref="G33 G35:G38 G48:G50 G46 G47">
    <cfRule type="cellIs" dxfId="1739" priority="124" operator="lessThan">
      <formula>100</formula>
    </cfRule>
  </conditionalFormatting>
  <conditionalFormatting sqref="G19">
    <cfRule type="cellIs" dxfId="1738" priority="52" operator="equal">
      <formula>100</formula>
    </cfRule>
  </conditionalFormatting>
  <conditionalFormatting sqref="G33 G35:G38 G48:G50 G46 G47">
    <cfRule type="cellIs" dxfId="1737" priority="125" operator="equal">
      <formula>100</formula>
    </cfRule>
  </conditionalFormatting>
  <conditionalFormatting sqref="G10:H12 G14 G15 G16:H25 G13">
    <cfRule type="cellIs" dxfId="1736" priority="51" operator="greaterThan">
      <formula>100</formula>
    </cfRule>
  </conditionalFormatting>
  <conditionalFormatting sqref="G19">
    <cfRule type="cellIs" dxfId="1735" priority="126" operator="greaterThan">
      <formula>100</formula>
    </cfRule>
  </conditionalFormatting>
  <conditionalFormatting sqref="G19">
    <cfRule type="cellIs" dxfId="1734" priority="50" operator="lessThan">
      <formula>100</formula>
    </cfRule>
  </conditionalFormatting>
  <conditionalFormatting sqref="G10:H12 G14 G15 G16:H25 G13">
    <cfRule type="cellIs" dxfId="1733" priority="127" operator="lessThan">
      <formula>100</formula>
    </cfRule>
  </conditionalFormatting>
  <conditionalFormatting sqref="G10:H12 G14 G15 G16:H25 G13">
    <cfRule type="cellIs" dxfId="1732" priority="49" operator="equal">
      <formula>100</formula>
    </cfRule>
  </conditionalFormatting>
  <conditionalFormatting sqref="G19">
    <cfRule type="cellIs" dxfId="1731" priority="128" operator="equal">
      <formula>100</formula>
    </cfRule>
  </conditionalFormatting>
  <conditionalFormatting sqref="G17">
    <cfRule type="cellIs" dxfId="1730" priority="48" operator="greaterThan">
      <formula>100</formula>
    </cfRule>
  </conditionalFormatting>
  <conditionalFormatting sqref="G10:H13 G14 G15 G16:H25 H14 H15">
    <cfRule type="cellIs" dxfId="1729" priority="47" operator="lessThan">
      <formula>100</formula>
    </cfRule>
  </conditionalFormatting>
  <conditionalFormatting sqref="G17">
    <cfRule type="cellIs" dxfId="1728" priority="46" operator="equal">
      <formula>100</formula>
    </cfRule>
  </conditionalFormatting>
  <conditionalFormatting sqref="H8 H9">
    <cfRule type="cellIs" dxfId="1727" priority="45" operator="greaterThan">
      <formula>100</formula>
    </cfRule>
  </conditionalFormatting>
  <conditionalFormatting sqref="G27:H28 G30:H31 G33:H45 H46:H47 G48:H50 G46 G47">
    <cfRule type="cellIs" dxfId="1726" priority="129" operator="greaterThan">
      <formula>100</formula>
    </cfRule>
  </conditionalFormatting>
  <conditionalFormatting sqref="G27:H28 G30:H31 G33:H45 H46:H47 G48:H50 G46 G47">
    <cfRule type="cellIs" dxfId="1725" priority="44" operator="lessThan">
      <formula>100</formula>
    </cfRule>
  </conditionalFormatting>
  <conditionalFormatting sqref="H8 H9">
    <cfRule type="cellIs" dxfId="1724" priority="130" operator="lessThan">
      <formula>100</formula>
    </cfRule>
  </conditionalFormatting>
  <conditionalFormatting sqref="H8 H9">
    <cfRule type="cellIs" dxfId="1723" priority="43" operator="equal">
      <formula>100</formula>
    </cfRule>
  </conditionalFormatting>
  <conditionalFormatting sqref="G27:H28 G30:H31 G33:H45 H46:H47 G48:H50 G46 G47">
    <cfRule type="cellIs" dxfId="1722" priority="131" operator="equal">
      <formula>100</formula>
    </cfRule>
  </conditionalFormatting>
  <conditionalFormatting sqref="G34">
    <cfRule type="cellIs" dxfId="1721" priority="42" operator="greaterThan">
      <formula>100</formula>
    </cfRule>
  </conditionalFormatting>
  <conditionalFormatting sqref="G34">
    <cfRule type="cellIs" dxfId="1720" priority="41" operator="lessThan">
      <formula>100</formula>
    </cfRule>
  </conditionalFormatting>
  <conditionalFormatting sqref="G34">
    <cfRule type="cellIs" dxfId="1719" priority="40" operator="equal">
      <formula>100</formula>
    </cfRule>
  </conditionalFormatting>
  <conditionalFormatting sqref="G39:G45">
    <cfRule type="cellIs" dxfId="1718" priority="39" operator="greaterThan">
      <formula>100</formula>
    </cfRule>
  </conditionalFormatting>
  <conditionalFormatting sqref="H7">
    <cfRule type="cellIs" dxfId="1717" priority="132" operator="greaterThan">
      <formula>100</formula>
    </cfRule>
  </conditionalFormatting>
  <conditionalFormatting sqref="H7">
    <cfRule type="cellIs" dxfId="1716" priority="38" operator="lessThan">
      <formula>100</formula>
    </cfRule>
  </conditionalFormatting>
  <conditionalFormatting sqref="G39:G45">
    <cfRule type="cellIs" dxfId="1715" priority="133" operator="lessThan">
      <formula>100</formula>
    </cfRule>
  </conditionalFormatting>
  <conditionalFormatting sqref="H7">
    <cfRule type="cellIs" dxfId="1714" priority="37" operator="equal">
      <formula>100</formula>
    </cfRule>
  </conditionalFormatting>
  <conditionalFormatting sqref="G39:G45">
    <cfRule type="cellIs" dxfId="1713" priority="134" operator="equal">
      <formula>100</formula>
    </cfRule>
  </conditionalFormatting>
  <conditionalFormatting sqref="G42:G45">
    <cfRule type="cellIs" dxfId="1712" priority="36" operator="greaterThan">
      <formula>100</formula>
    </cfRule>
  </conditionalFormatting>
  <conditionalFormatting sqref="G33 G35">
    <cfRule type="cellIs" dxfId="1711" priority="135" operator="greaterThan">
      <formula>100</formula>
    </cfRule>
  </conditionalFormatting>
  <conditionalFormatting sqref="G33 G35">
    <cfRule type="cellIs" dxfId="1710" priority="35" operator="lessThan">
      <formula>100</formula>
    </cfRule>
  </conditionalFormatting>
  <conditionalFormatting sqref="G42:G45">
    <cfRule type="cellIs" dxfId="1709" priority="136" operator="lessThan">
      <formula>100</formula>
    </cfRule>
  </conditionalFormatting>
  <conditionalFormatting sqref="G42:G45">
    <cfRule type="cellIs" dxfId="1708" priority="34" operator="equal">
      <formula>100</formula>
    </cfRule>
  </conditionalFormatting>
  <conditionalFormatting sqref="G33 G35">
    <cfRule type="cellIs" dxfId="1707" priority="137" operator="equal">
      <formula>100</formula>
    </cfRule>
  </conditionalFormatting>
  <conditionalFormatting sqref="G30:H31 G33:H35">
    <cfRule type="cellIs" dxfId="1706" priority="33" operator="greaterThan">
      <formula>100</formula>
    </cfRule>
  </conditionalFormatting>
  <conditionalFormatting sqref="G30:H31 G33:H35">
    <cfRule type="cellIs" dxfId="1705" priority="32" operator="lessThan">
      <formula>100</formula>
    </cfRule>
  </conditionalFormatting>
  <conditionalFormatting sqref="G30:H31 G33:H35">
    <cfRule type="cellIs" dxfId="1704" priority="31" operator="equal">
      <formula>100</formula>
    </cfRule>
  </conditionalFormatting>
  <conditionalFormatting sqref="G34">
    <cfRule type="cellIs" dxfId="1703" priority="30" operator="greaterThan">
      <formula>100</formula>
    </cfRule>
  </conditionalFormatting>
  <conditionalFormatting sqref="G34">
    <cfRule type="cellIs" dxfId="1702" priority="29" operator="lessThan">
      <formula>100</formula>
    </cfRule>
  </conditionalFormatting>
  <conditionalFormatting sqref="G34">
    <cfRule type="cellIs" dxfId="1701" priority="28" operator="equal">
      <formula>100</formula>
    </cfRule>
  </conditionalFormatting>
  <conditionalFormatting sqref="G29">
    <cfRule type="cellIs" dxfId="1700" priority="27" operator="greaterThan">
      <formula>100</formula>
    </cfRule>
  </conditionalFormatting>
  <conditionalFormatting sqref="G29">
    <cfRule type="cellIs" dxfId="1699" priority="138" operator="greaterThan">
      <formula>100</formula>
    </cfRule>
  </conditionalFormatting>
  <conditionalFormatting sqref="G29">
    <cfRule type="cellIs" dxfId="1698" priority="26" operator="lessThan">
      <formula>100</formula>
    </cfRule>
  </conditionalFormatting>
  <conditionalFormatting sqref="G29">
    <cfRule type="cellIs" dxfId="1697" priority="139" operator="lessThan">
      <formula>100</formula>
    </cfRule>
  </conditionalFormatting>
  <conditionalFormatting sqref="G29">
    <cfRule type="cellIs" dxfId="1696" priority="25" operator="equal">
      <formula>100</formula>
    </cfRule>
  </conditionalFormatting>
  <conditionalFormatting sqref="G29">
    <cfRule type="cellIs" dxfId="1695" priority="140" operator="equal">
      <formula>100</formula>
    </cfRule>
  </conditionalFormatting>
  <conditionalFormatting sqref="H29">
    <cfRule type="cellIs" dxfId="1694" priority="24" operator="greaterThan">
      <formula>100</formula>
    </cfRule>
  </conditionalFormatting>
  <conditionalFormatting sqref="H29">
    <cfRule type="cellIs" dxfId="1693" priority="141" operator="greaterThan">
      <formula>100</formula>
    </cfRule>
  </conditionalFormatting>
  <conditionalFormatting sqref="H29">
    <cfRule type="cellIs" dxfId="1692" priority="23" operator="lessThan">
      <formula>100</formula>
    </cfRule>
  </conditionalFormatting>
  <conditionalFormatting sqref="H29">
    <cfRule type="cellIs" dxfId="1691" priority="142" operator="lessThan">
      <formula>100</formula>
    </cfRule>
  </conditionalFormatting>
  <conditionalFormatting sqref="H29">
    <cfRule type="cellIs" dxfId="1690" priority="22" operator="equal">
      <formula>100</formula>
    </cfRule>
  </conditionalFormatting>
  <conditionalFormatting sqref="H29">
    <cfRule type="cellIs" dxfId="1689" priority="143" operator="equal">
      <formula>100</formula>
    </cfRule>
  </conditionalFormatting>
  <conditionalFormatting sqref="G32">
    <cfRule type="cellIs" dxfId="1688" priority="21" operator="greaterThan">
      <formula>100</formula>
    </cfRule>
  </conditionalFormatting>
  <conditionalFormatting sqref="G32">
    <cfRule type="cellIs" dxfId="1687" priority="144" operator="greaterThan">
      <formula>100</formula>
    </cfRule>
  </conditionalFormatting>
  <conditionalFormatting sqref="G32">
    <cfRule type="cellIs" dxfId="1686" priority="20" operator="lessThan">
      <formula>100</formula>
    </cfRule>
  </conditionalFormatting>
  <conditionalFormatting sqref="G32">
    <cfRule type="cellIs" dxfId="1685" priority="145" operator="lessThan">
      <formula>100</formula>
    </cfRule>
  </conditionalFormatting>
  <conditionalFormatting sqref="G32">
    <cfRule type="cellIs" dxfId="1684" priority="19" operator="equal">
      <formula>100</formula>
    </cfRule>
  </conditionalFormatting>
  <conditionalFormatting sqref="G32">
    <cfRule type="cellIs" dxfId="1683" priority="146" operator="equal">
      <formula>100</formula>
    </cfRule>
  </conditionalFormatting>
  <conditionalFormatting sqref="H32">
    <cfRule type="cellIs" dxfId="1682" priority="18" operator="greaterThan">
      <formula>100</formula>
    </cfRule>
  </conditionalFormatting>
  <conditionalFormatting sqref="H32">
    <cfRule type="cellIs" dxfId="1681" priority="147" operator="greaterThan">
      <formula>100</formula>
    </cfRule>
  </conditionalFormatting>
  <conditionalFormatting sqref="H32">
    <cfRule type="cellIs" dxfId="1680" priority="17" operator="lessThan">
      <formula>100</formula>
    </cfRule>
  </conditionalFormatting>
  <conditionalFormatting sqref="H32">
    <cfRule type="cellIs" dxfId="1679" priority="148" operator="lessThan">
      <formula>100</formula>
    </cfRule>
  </conditionalFormatting>
  <conditionalFormatting sqref="H32">
    <cfRule type="cellIs" dxfId="1678" priority="16" operator="equal">
      <formula>100</formula>
    </cfRule>
  </conditionalFormatting>
  <conditionalFormatting sqref="H32">
    <cfRule type="cellIs" dxfId="1677" priority="149" operator="equal">
      <formula>100</formula>
    </cfRule>
  </conditionalFormatting>
  <conditionalFormatting sqref="H13 H14 H15">
    <cfRule type="cellIs" dxfId="1676" priority="15" operator="greaterThan">
      <formula>100</formula>
    </cfRule>
  </conditionalFormatting>
  <conditionalFormatting sqref="G8 G9">
    <cfRule type="cellIs" dxfId="1675" priority="150" operator="greaterThan">
      <formula>100</formula>
    </cfRule>
  </conditionalFormatting>
  <conditionalFormatting sqref="H13 H14 H15">
    <cfRule type="cellIs" dxfId="1674" priority="14" operator="lessThan">
      <formula>100</formula>
    </cfRule>
  </conditionalFormatting>
  <conditionalFormatting sqref="G8 G9">
    <cfRule type="cellIs" dxfId="1673" priority="151" operator="lessThan">
      <formula>100</formula>
    </cfRule>
  </conditionalFormatting>
  <conditionalFormatting sqref="G8 G9">
    <cfRule type="cellIs" dxfId="1672" priority="13" operator="equal">
      <formula>100</formula>
    </cfRule>
  </conditionalFormatting>
  <conditionalFormatting sqref="H13 H14 H15">
    <cfRule type="cellIs" dxfId="1671" priority="152" operator="equal">
      <formula>100</formula>
    </cfRule>
  </conditionalFormatting>
  <conditionalFormatting sqref="H8 H9">
    <cfRule type="cellIs" dxfId="1670" priority="12" operator="greaterThan">
      <formula>100</formula>
    </cfRule>
  </conditionalFormatting>
  <conditionalFormatting sqref="G28:H28">
    <cfRule type="cellIs" dxfId="1669" priority="153" operator="greaterThan">
      <formula>100</formula>
    </cfRule>
  </conditionalFormatting>
  <conditionalFormatting sqref="G28:H28">
    <cfRule type="cellIs" dxfId="1668" priority="11" operator="lessThan">
      <formula>100</formula>
    </cfRule>
  </conditionalFormatting>
  <conditionalFormatting sqref="H8 H9">
    <cfRule type="cellIs" dxfId="1667" priority="154" operator="lessThan">
      <formula>100</formula>
    </cfRule>
  </conditionalFormatting>
  <conditionalFormatting sqref="H8 H9">
    <cfRule type="cellIs" dxfId="1666" priority="10" operator="equal">
      <formula>100</formula>
    </cfRule>
  </conditionalFormatting>
  <conditionalFormatting sqref="G28:H28">
    <cfRule type="cellIs" dxfId="1665" priority="155" operator="equal">
      <formula>100</formula>
    </cfRule>
  </conditionalFormatting>
  <conditionalFormatting sqref="G7">
    <cfRule type="cellIs" dxfId="1664" priority="9" operator="greaterThan">
      <formula>100</formula>
    </cfRule>
  </conditionalFormatting>
  <conditionalFormatting sqref="G42:H43">
    <cfRule type="cellIs" dxfId="1663" priority="156" operator="greaterThan">
      <formula>100</formula>
    </cfRule>
  </conditionalFormatting>
  <conditionalFormatting sqref="G42:H43">
    <cfRule type="cellIs" dxfId="1662" priority="8" operator="lessThan">
      <formula>100</formula>
    </cfRule>
  </conditionalFormatting>
  <conditionalFormatting sqref="G7">
    <cfRule type="cellIs" dxfId="1661" priority="157" operator="lessThan">
      <formula>100</formula>
    </cfRule>
  </conditionalFormatting>
  <conditionalFormatting sqref="G7">
    <cfRule type="cellIs" dxfId="1660" priority="7" operator="equal">
      <formula>100</formula>
    </cfRule>
  </conditionalFormatting>
  <conditionalFormatting sqref="G42:H43">
    <cfRule type="cellIs" dxfId="1659" priority="158" operator="equal">
      <formula>100</formula>
    </cfRule>
  </conditionalFormatting>
  <conditionalFormatting sqref="H7">
    <cfRule type="cellIs" dxfId="1658" priority="6" operator="greaterThan">
      <formula>100</formula>
    </cfRule>
  </conditionalFormatting>
  <conditionalFormatting sqref="G42:G43">
    <cfRule type="cellIs" dxfId="1657" priority="159" operator="greaterThan">
      <formula>100</formula>
    </cfRule>
  </conditionalFormatting>
  <conditionalFormatting sqref="H7">
    <cfRule type="cellIs" dxfId="1656" priority="5" operator="lessThan">
      <formula>100</formula>
    </cfRule>
  </conditionalFormatting>
  <conditionalFormatting sqref="G42:G43">
    <cfRule type="cellIs" dxfId="1655" priority="160" operator="lessThan">
      <formula>100</formula>
    </cfRule>
  </conditionalFormatting>
  <conditionalFormatting sqref="H7">
    <cfRule type="cellIs" dxfId="1654" priority="4" operator="equal">
      <formula>100</formula>
    </cfRule>
  </conditionalFormatting>
  <conditionalFormatting sqref="G42:G43">
    <cfRule type="cellIs" dxfId="1653" priority="161" operator="equal">
      <formula>100</formula>
    </cfRule>
  </conditionalFormatting>
  <conditionalFormatting sqref="G42:G43">
    <cfRule type="cellIs" dxfId="1652" priority="3" operator="greaterThan">
      <formula>100</formula>
    </cfRule>
  </conditionalFormatting>
  <conditionalFormatting sqref="G42:G43">
    <cfRule type="cellIs" dxfId="1651" priority="2" operator="lessThan">
      <formula>100</formula>
    </cfRule>
  </conditionalFormatting>
  <conditionalFormatting sqref="G42:G43">
    <cfRule type="cellIs" dxfId="1650" priority="1" operator="equal">
      <formula>100</formula>
    </cfRule>
  </conditionalFormatting>
  <pageMargins left="0.15748031496062992" right="0.31496062992125984" top="0.23622047244094491" bottom="0.23622047244094491" header="0.31496062992125984" footer="0.31496062992125984"/>
  <pageSetup paperSize="9" firstPageNumber="2147483648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V60"/>
  <sheetViews>
    <sheetView zoomScale="60" workbookViewId="0">
      <pane xSplit="3" ySplit="6" topLeftCell="D7" activePane="bottomRight" state="frozen"/>
      <selection activeCell="E45" sqref="E45:K49"/>
      <selection pane="topRight"/>
      <selection pane="bottomLeft"/>
      <selection pane="bottomRight" activeCell="D7" sqref="D7"/>
    </sheetView>
  </sheetViews>
  <sheetFormatPr defaultColWidth="14.42578125" defaultRowHeight="15.75"/>
  <cols>
    <col min="1" max="1" width="9.140625" style="706" bestFit="1" customWidth="1"/>
    <col min="2" max="2" width="51.7109375" style="707" bestFit="1" customWidth="1"/>
    <col min="3" max="3" width="26.28515625" style="707" bestFit="1" customWidth="1"/>
    <col min="4" max="4" width="20.28515625" style="707" customWidth="1"/>
    <col min="5" max="5" width="18.85546875" style="707" bestFit="1" customWidth="1"/>
    <col min="6" max="6" width="18.42578125" style="707" bestFit="1" customWidth="1"/>
    <col min="7" max="7" width="15.5703125" style="707" bestFit="1" customWidth="1"/>
    <col min="8" max="8" width="15.85546875" style="707" bestFit="1" customWidth="1"/>
    <col min="9" max="9" width="22.5703125" style="707" customWidth="1"/>
    <col min="10" max="10" width="20.140625" style="707" customWidth="1"/>
    <col min="11" max="11" width="21.7109375" style="707" customWidth="1"/>
    <col min="12" max="12" width="19.7109375" style="707" customWidth="1"/>
    <col min="13" max="13" width="23.140625" style="707" customWidth="1"/>
    <col min="14" max="14" width="21" style="707" customWidth="1"/>
    <col min="15" max="15" width="20.140625" style="707" customWidth="1"/>
    <col min="16" max="16" width="18.28515625" style="707" customWidth="1"/>
    <col min="17" max="17" width="20.7109375" style="707" customWidth="1"/>
    <col min="18" max="20" width="14.42578125" style="706" hidden="1" customWidth="1"/>
    <col min="21" max="21" width="19.140625" style="706" hidden="1" customWidth="1"/>
    <col min="22" max="22" width="17.7109375" style="706" hidden="1" customWidth="1"/>
    <col min="23" max="23" width="14.42578125" style="706" bestFit="1"/>
    <col min="24" max="16384" width="14.42578125" style="706"/>
  </cols>
  <sheetData>
    <row r="1" spans="1:22" ht="24.75" customHeight="1">
      <c r="B1" s="1559" t="s">
        <v>550</v>
      </c>
      <c r="C1" s="1559"/>
      <c r="D1" s="708"/>
    </row>
    <row r="2" spans="1:22" ht="21" customHeight="1">
      <c r="A2" s="1560" t="str">
        <f>Справочник!A2</f>
        <v>1. целевых показателей, установленных соглашениями в области социально-экономического развития муниципальных образований в Республике Алтай      
      по итогам 2023 года</v>
      </c>
      <c r="B2" s="1560"/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  <c r="N2" s="1560"/>
      <c r="O2" s="1560"/>
      <c r="P2" s="1560"/>
      <c r="Q2" s="1560"/>
      <c r="R2" s="709"/>
      <c r="S2" s="709"/>
      <c r="T2" s="709"/>
      <c r="U2" s="709"/>
      <c r="V2" s="709"/>
    </row>
    <row r="3" spans="1:22" ht="15.6" customHeight="1">
      <c r="A3" s="1561" t="s">
        <v>183</v>
      </c>
      <c r="B3" s="1563" t="s">
        <v>551</v>
      </c>
      <c r="C3" s="1563" t="s">
        <v>424</v>
      </c>
      <c r="D3" s="1565" t="str">
        <f>Город!D3</f>
        <v xml:space="preserve"> 2021 год (факт)</v>
      </c>
      <c r="E3" s="1565" t="str">
        <f>Город!E3</f>
        <v>2022 год (факт)</v>
      </c>
      <c r="F3" s="1567"/>
      <c r="G3" s="1567"/>
      <c r="H3" s="1568"/>
      <c r="I3" s="1569" t="s">
        <v>299</v>
      </c>
      <c r="J3" s="1570"/>
      <c r="K3" s="1570"/>
      <c r="L3" s="1571"/>
      <c r="M3" s="1572" t="s">
        <v>300</v>
      </c>
      <c r="N3" s="1573"/>
      <c r="O3" s="1573"/>
      <c r="P3" s="1573"/>
      <c r="Q3" s="1574"/>
      <c r="R3" s="1575" t="s">
        <v>552</v>
      </c>
      <c r="S3" s="1576"/>
      <c r="T3" s="1576"/>
      <c r="U3" s="1576"/>
      <c r="V3" s="1577"/>
    </row>
    <row r="4" spans="1:22" ht="87" customHeight="1">
      <c r="A4" s="1562"/>
      <c r="B4" s="1564"/>
      <c r="C4" s="1564"/>
      <c r="D4" s="1566"/>
      <c r="E4" s="1566"/>
      <c r="F4" s="710" t="str">
        <f>Город!F4</f>
        <v xml:space="preserve"> 2023 г. (факт)</v>
      </c>
      <c r="G4" s="711" t="str">
        <f>Город!G4</f>
        <v>Темп роста 2023 г. к 2022 г.</v>
      </c>
      <c r="H4" s="711" t="str">
        <f>Город!H4</f>
        <v xml:space="preserve">Отношение к уровню предшествующего года в процентных пунктах </v>
      </c>
      <c r="I4" s="712" t="s">
        <v>307</v>
      </c>
      <c r="J4" s="712" t="s">
        <v>304</v>
      </c>
      <c r="K4" s="712" t="s">
        <v>430</v>
      </c>
      <c r="L4" s="713" t="s">
        <v>182</v>
      </c>
      <c r="M4" s="714" t="s">
        <v>307</v>
      </c>
      <c r="N4" s="714" t="s">
        <v>308</v>
      </c>
      <c r="O4" s="714" t="s">
        <v>309</v>
      </c>
      <c r="P4" s="714" t="s">
        <v>553</v>
      </c>
      <c r="Q4" s="714" t="s">
        <v>311</v>
      </c>
      <c r="R4" s="715" t="s">
        <v>307</v>
      </c>
      <c r="S4" s="715" t="s">
        <v>308</v>
      </c>
      <c r="T4" s="715" t="s">
        <v>309</v>
      </c>
      <c r="U4" s="715" t="s">
        <v>553</v>
      </c>
      <c r="V4" s="715" t="s">
        <v>311</v>
      </c>
    </row>
    <row r="5" spans="1:22" ht="27" customHeight="1">
      <c r="A5" s="716"/>
      <c r="B5" s="717"/>
      <c r="C5" s="717"/>
      <c r="D5" s="718"/>
      <c r="E5" s="718"/>
      <c r="F5" s="719"/>
      <c r="G5" s="720"/>
      <c r="H5" s="720"/>
      <c r="I5" s="721"/>
      <c r="J5" s="721"/>
      <c r="K5" s="721"/>
      <c r="L5" s="722"/>
      <c r="M5" s="723"/>
      <c r="N5" s="723"/>
      <c r="O5" s="723"/>
      <c r="P5" s="723"/>
      <c r="Q5" s="724"/>
      <c r="R5" s="715"/>
      <c r="S5" s="715"/>
      <c r="T5" s="715"/>
      <c r="U5" s="715"/>
      <c r="V5" s="715"/>
    </row>
    <row r="6" spans="1:22" ht="23.45" customHeight="1">
      <c r="A6" s="1578" t="s">
        <v>433</v>
      </c>
      <c r="B6" s="1579"/>
      <c r="C6" s="1579"/>
      <c r="D6" s="1579"/>
      <c r="E6" s="1579"/>
      <c r="F6" s="1579"/>
      <c r="G6" s="1579"/>
      <c r="H6" s="1579"/>
      <c r="I6" s="1579"/>
      <c r="J6" s="1579"/>
      <c r="K6" s="1579"/>
      <c r="L6" s="1579"/>
      <c r="M6" s="1579"/>
      <c r="N6" s="1579"/>
      <c r="O6" s="1579"/>
      <c r="P6" s="1579"/>
      <c r="Q6" s="1580"/>
      <c r="R6" s="725"/>
      <c r="S6" s="725"/>
      <c r="T6" s="725"/>
      <c r="U6" s="726"/>
      <c r="V6" s="725"/>
    </row>
    <row r="7" spans="1:22" s="727" customFormat="1" ht="49.9" customHeight="1">
      <c r="A7" s="728"/>
      <c r="B7" s="729" t="s">
        <v>434</v>
      </c>
      <c r="C7" s="730" t="s">
        <v>554</v>
      </c>
      <c r="D7" s="730" t="s">
        <v>555</v>
      </c>
      <c r="E7" s="731">
        <v>18434</v>
      </c>
      <c r="F7" s="732">
        <v>18566</v>
      </c>
      <c r="G7" s="529">
        <f t="shared" ref="G7:G9" si="0">F7/E7*100</f>
        <v>100.71606813496798</v>
      </c>
      <c r="H7" s="530">
        <f t="shared" ref="H7:H9" si="1">F7-E7</f>
        <v>132</v>
      </c>
      <c r="I7" s="733" t="s">
        <v>556</v>
      </c>
      <c r="J7" s="734">
        <v>89136900784</v>
      </c>
      <c r="K7" s="735" t="s">
        <v>557</v>
      </c>
      <c r="L7" s="733"/>
      <c r="M7" s="733" t="s">
        <v>328</v>
      </c>
      <c r="N7" s="736" t="s">
        <v>285</v>
      </c>
      <c r="O7" s="733" t="s">
        <v>180</v>
      </c>
      <c r="P7" s="733" t="s">
        <v>558</v>
      </c>
      <c r="Q7" s="733"/>
      <c r="R7" s="737"/>
      <c r="S7" s="737"/>
      <c r="T7" s="737"/>
      <c r="U7" s="738"/>
      <c r="V7" s="737"/>
    </row>
    <row r="8" spans="1:22" s="727" customFormat="1" ht="49.9" customHeight="1">
      <c r="A8" s="1581">
        <v>1</v>
      </c>
      <c r="B8" s="1583" t="s">
        <v>441</v>
      </c>
      <c r="C8" s="739" t="s">
        <v>442</v>
      </c>
      <c r="D8" s="740" t="s">
        <v>559</v>
      </c>
      <c r="E8" s="741">
        <v>1675</v>
      </c>
      <c r="F8" s="741">
        <v>2248</v>
      </c>
      <c r="G8" s="530">
        <f t="shared" si="0"/>
        <v>134.20895522388059</v>
      </c>
      <c r="H8" s="530">
        <f t="shared" si="1"/>
        <v>573</v>
      </c>
      <c r="I8" s="742" t="s">
        <v>560</v>
      </c>
      <c r="J8" s="743">
        <v>89139981694</v>
      </c>
      <c r="K8" s="744" t="s">
        <v>561</v>
      </c>
      <c r="L8" s="745" t="s">
        <v>562</v>
      </c>
      <c r="M8" s="733" t="str">
        <f>Город!M8</f>
        <v>Шымдыева Юлия Михайловна</v>
      </c>
      <c r="N8" s="733" t="str">
        <f>Город!N8</f>
        <v>8 (38822) 2 55 38</v>
      </c>
      <c r="O8" s="746" t="s">
        <v>446</v>
      </c>
      <c r="P8" s="747" t="s">
        <v>563</v>
      </c>
      <c r="Q8" s="733"/>
      <c r="R8" s="737"/>
      <c r="S8" s="737"/>
      <c r="T8" s="737"/>
      <c r="U8" s="738"/>
      <c r="V8" s="737"/>
    </row>
    <row r="9" spans="1:22" s="748" customFormat="1" ht="63" customHeight="1">
      <c r="A9" s="1582"/>
      <c r="B9" s="1584"/>
      <c r="C9" s="750" t="s">
        <v>444</v>
      </c>
      <c r="D9" s="583" t="s">
        <v>559</v>
      </c>
      <c r="E9" s="751">
        <v>90.8</v>
      </c>
      <c r="F9" s="751">
        <f>F8/F7*1000</f>
        <v>121.08154691371324</v>
      </c>
      <c r="G9" s="556">
        <f t="shared" si="0"/>
        <v>133.34972127060928</v>
      </c>
      <c r="H9" s="530">
        <f t="shared" si="1"/>
        <v>30.281546913713242</v>
      </c>
      <c r="I9" s="742" t="s">
        <v>560</v>
      </c>
      <c r="J9" s="743">
        <v>89139981694</v>
      </c>
      <c r="K9" s="752" t="s">
        <v>561</v>
      </c>
      <c r="L9" s="753" t="s">
        <v>562</v>
      </c>
      <c r="M9" s="572" t="str">
        <f>Город!M9</f>
        <v>Шымдыева Юлия Михайловна</v>
      </c>
      <c r="N9" s="572" t="str">
        <f>Город!N9</f>
        <v>8 (38822) 2 55 38</v>
      </c>
      <c r="O9" s="754" t="s">
        <v>446</v>
      </c>
      <c r="P9" s="572" t="s">
        <v>563</v>
      </c>
      <c r="Q9" s="572"/>
      <c r="R9" s="755"/>
      <c r="S9" s="755"/>
      <c r="T9" s="755"/>
      <c r="U9" s="756"/>
      <c r="V9" s="755"/>
    </row>
    <row r="10" spans="1:22" s="748" customFormat="1" ht="63" customHeight="1">
      <c r="A10" s="757"/>
      <c r="B10" s="1583" t="s">
        <v>372</v>
      </c>
      <c r="C10" s="758" t="s">
        <v>445</v>
      </c>
      <c r="D10" s="759">
        <v>17752</v>
      </c>
      <c r="E10" s="760">
        <v>118343</v>
      </c>
      <c r="F10" s="760">
        <v>98511</v>
      </c>
      <c r="G10" s="556">
        <f t="shared" ref="G10:G49" si="2">F10/E10*100</f>
        <v>83.241932349188374</v>
      </c>
      <c r="H10" s="530">
        <f t="shared" ref="H10:H49" si="3">F10-E10</f>
        <v>-19832</v>
      </c>
      <c r="I10" s="742" t="s">
        <v>556</v>
      </c>
      <c r="J10" s="761">
        <v>89136900784</v>
      </c>
      <c r="K10" s="762" t="s">
        <v>557</v>
      </c>
      <c r="L10" s="742" t="s">
        <v>564</v>
      </c>
      <c r="M10" s="572" t="str">
        <f>Город!M10</f>
        <v>Мусихина Татьяна Алексеевна</v>
      </c>
      <c r="N10" s="572" t="str">
        <f>Город!N10</f>
        <v>8 (38822) 29 5 11</v>
      </c>
      <c r="O10" s="763" t="s">
        <v>446</v>
      </c>
      <c r="P10" s="764" t="s">
        <v>565</v>
      </c>
      <c r="Q10" s="572"/>
      <c r="R10" s="755"/>
      <c r="S10" s="755"/>
      <c r="T10" s="755"/>
      <c r="U10" s="756"/>
      <c r="V10" s="755"/>
    </row>
    <row r="11" spans="1:22" s="748" customFormat="1" ht="49.5" customHeight="1">
      <c r="A11" s="1586">
        <v>2</v>
      </c>
      <c r="B11" s="1585"/>
      <c r="C11" s="749" t="s">
        <v>566</v>
      </c>
      <c r="D11" s="583" t="s">
        <v>559</v>
      </c>
      <c r="E11" s="626">
        <v>666</v>
      </c>
      <c r="F11" s="765">
        <v>77.33</v>
      </c>
      <c r="G11" s="559">
        <f t="shared" si="2"/>
        <v>11.611111111111111</v>
      </c>
      <c r="H11" s="530">
        <f t="shared" si="3"/>
        <v>-588.66999999999996</v>
      </c>
      <c r="I11" s="742" t="s">
        <v>556</v>
      </c>
      <c r="J11" s="766">
        <v>89136900784</v>
      </c>
      <c r="K11" s="767" t="s">
        <v>557</v>
      </c>
      <c r="L11" s="742" t="s">
        <v>564</v>
      </c>
      <c r="M11" s="572" t="str">
        <f>Город!M11</f>
        <v>Мусихина Татьяна Алексеевна</v>
      </c>
      <c r="N11" s="572" t="str">
        <f>Город!N11</f>
        <v>8 (38822) 29 5 11</v>
      </c>
      <c r="O11" s="572"/>
      <c r="P11" s="572"/>
      <c r="Q11" s="572"/>
      <c r="R11" s="755"/>
      <c r="S11" s="755"/>
      <c r="T11" s="755"/>
      <c r="U11" s="756"/>
      <c r="V11" s="755"/>
    </row>
    <row r="12" spans="1:22" s="748" customFormat="1" ht="88.5" customHeight="1">
      <c r="A12" s="1587"/>
      <c r="B12" s="1584"/>
      <c r="C12" s="768" t="s">
        <v>449</v>
      </c>
      <c r="D12" s="583" t="s">
        <v>559</v>
      </c>
      <c r="E12" s="769">
        <v>6.4</v>
      </c>
      <c r="F12" s="769">
        <f>F10/F7</f>
        <v>5.3059894430679737</v>
      </c>
      <c r="G12" s="559">
        <f t="shared" si="2"/>
        <v>82.906085047937083</v>
      </c>
      <c r="H12" s="530">
        <f t="shared" si="3"/>
        <v>-1.0940105569320266</v>
      </c>
      <c r="I12" s="742" t="s">
        <v>556</v>
      </c>
      <c r="J12" s="766">
        <v>89136900784</v>
      </c>
      <c r="K12" s="767" t="s">
        <v>557</v>
      </c>
      <c r="L12" s="742" t="s">
        <v>564</v>
      </c>
      <c r="M12" s="572" t="str">
        <f>Город!M12</f>
        <v>Мусихина Татьяна Алексеевна</v>
      </c>
      <c r="N12" s="572" t="str">
        <f>Город!N12</f>
        <v>8 (38822) 29 5 11</v>
      </c>
      <c r="O12" s="770"/>
      <c r="P12" s="572"/>
      <c r="Q12" s="770"/>
      <c r="R12" s="755"/>
      <c r="S12" s="755"/>
      <c r="T12" s="755"/>
      <c r="U12" s="756"/>
      <c r="V12" s="755"/>
    </row>
    <row r="13" spans="1:22" s="748" customFormat="1" ht="93" customHeight="1">
      <c r="A13" s="1588">
        <v>3</v>
      </c>
      <c r="B13" s="749" t="s">
        <v>451</v>
      </c>
      <c r="C13" s="768" t="s">
        <v>406</v>
      </c>
      <c r="D13" s="549" t="s">
        <v>559</v>
      </c>
      <c r="E13" s="594">
        <v>53.17</v>
      </c>
      <c r="F13" s="594">
        <v>53.18</v>
      </c>
      <c r="G13" s="559">
        <f t="shared" si="2"/>
        <v>100.01880759826969</v>
      </c>
      <c r="H13" s="562">
        <f t="shared" si="3"/>
        <v>9.9999999999980105E-3</v>
      </c>
      <c r="I13" s="771" t="s">
        <v>567</v>
      </c>
      <c r="J13" s="766">
        <v>89136936575</v>
      </c>
      <c r="K13" s="772"/>
      <c r="L13" s="742"/>
      <c r="M13" s="572" t="str">
        <f>Город!M13</f>
        <v>Белеева Байсура Павловна</v>
      </c>
      <c r="N13" s="572" t="str">
        <f>Город!N13</f>
        <v>8 (38822) 4 77 39</v>
      </c>
      <c r="O13" s="572" t="s">
        <v>180</v>
      </c>
      <c r="P13" s="773" t="s">
        <v>568</v>
      </c>
      <c r="Q13" s="774" t="s">
        <v>515</v>
      </c>
      <c r="R13" s="755"/>
      <c r="S13" s="755"/>
      <c r="T13" s="755"/>
      <c r="U13" s="756"/>
      <c r="V13" s="755"/>
    </row>
    <row r="14" spans="1:22" s="748" customFormat="1" ht="42" customHeight="1">
      <c r="A14" s="1586"/>
      <c r="B14" s="563" t="s">
        <v>569</v>
      </c>
      <c r="C14" s="563" t="s">
        <v>459</v>
      </c>
      <c r="D14" s="563" t="s">
        <v>559</v>
      </c>
      <c r="E14" s="586">
        <v>3161</v>
      </c>
      <c r="F14" s="586">
        <v>3162</v>
      </c>
      <c r="G14" s="566">
        <f t="shared" si="2"/>
        <v>100.03163555836761</v>
      </c>
      <c r="H14" s="775">
        <f t="shared" si="3"/>
        <v>1</v>
      </c>
      <c r="I14" s="771" t="s">
        <v>567</v>
      </c>
      <c r="J14" s="766">
        <v>89136936575</v>
      </c>
      <c r="K14" s="772"/>
      <c r="L14" s="742"/>
      <c r="M14" s="572" t="s">
        <v>234</v>
      </c>
      <c r="N14" s="572" t="s">
        <v>235</v>
      </c>
      <c r="O14" s="572" t="s">
        <v>180</v>
      </c>
      <c r="P14" s="573" t="s">
        <v>568</v>
      </c>
      <c r="Q14" s="774" t="s">
        <v>515</v>
      </c>
      <c r="R14" s="755"/>
      <c r="S14" s="755"/>
      <c r="T14" s="755"/>
      <c r="U14" s="756"/>
      <c r="V14" s="755"/>
    </row>
    <row r="15" spans="1:22" s="748" customFormat="1" ht="42" customHeight="1">
      <c r="A15" s="1587"/>
      <c r="B15" s="563" t="s">
        <v>570</v>
      </c>
      <c r="C15" s="563" t="s">
        <v>459</v>
      </c>
      <c r="D15" s="563" t="s">
        <v>559</v>
      </c>
      <c r="E15" s="586">
        <v>5944</v>
      </c>
      <c r="F15" s="586">
        <v>5945</v>
      </c>
      <c r="G15" s="566">
        <f t="shared" si="2"/>
        <v>100.01682368775235</v>
      </c>
      <c r="H15" s="775">
        <f t="shared" si="3"/>
        <v>1</v>
      </c>
      <c r="I15" s="771" t="s">
        <v>567</v>
      </c>
      <c r="J15" s="766">
        <v>89136936575</v>
      </c>
      <c r="K15" s="772"/>
      <c r="L15" s="742"/>
      <c r="M15" s="572" t="s">
        <v>234</v>
      </c>
      <c r="N15" s="572" t="s">
        <v>235</v>
      </c>
      <c r="O15" s="572" t="s">
        <v>180</v>
      </c>
      <c r="P15" s="573" t="s">
        <v>568</v>
      </c>
      <c r="Q15" s="774" t="s">
        <v>515</v>
      </c>
      <c r="R15" s="755"/>
      <c r="S15" s="755"/>
      <c r="T15" s="755"/>
      <c r="U15" s="756"/>
      <c r="V15" s="755"/>
    </row>
    <row r="16" spans="1:22" s="748" customFormat="1" ht="42" customHeight="1">
      <c r="A16" s="1588">
        <v>4</v>
      </c>
      <c r="B16" s="1589" t="s">
        <v>462</v>
      </c>
      <c r="C16" s="776" t="s">
        <v>442</v>
      </c>
      <c r="D16" s="777" t="s">
        <v>555</v>
      </c>
      <c r="E16" s="571">
        <v>180</v>
      </c>
      <c r="F16" s="571">
        <v>188</v>
      </c>
      <c r="G16" s="559">
        <f t="shared" si="2"/>
        <v>104.44444444444446</v>
      </c>
      <c r="H16" s="530">
        <f t="shared" si="3"/>
        <v>8</v>
      </c>
      <c r="I16" s="742" t="s">
        <v>556</v>
      </c>
      <c r="J16" s="766">
        <v>89136900784</v>
      </c>
      <c r="K16" s="762" t="s">
        <v>571</v>
      </c>
      <c r="L16" s="742" t="s">
        <v>572</v>
      </c>
      <c r="M16" s="572" t="str">
        <f>Справочник!D7</f>
        <v xml:space="preserve">Данилова Елена Алексеевна </v>
      </c>
      <c r="N16" s="572" t="s">
        <v>573</v>
      </c>
      <c r="O16" s="572" t="s">
        <v>180</v>
      </c>
      <c r="P16" s="773" t="s">
        <v>574</v>
      </c>
      <c r="Q16" s="774" t="s">
        <v>465</v>
      </c>
      <c r="R16" s="755"/>
      <c r="S16" s="755"/>
      <c r="T16" s="755"/>
      <c r="U16" s="756"/>
      <c r="V16" s="755"/>
    </row>
    <row r="17" spans="1:22" s="748" customFormat="1" ht="57.75" customHeight="1">
      <c r="A17" s="1587"/>
      <c r="B17" s="1590"/>
      <c r="C17" s="768" t="s">
        <v>444</v>
      </c>
      <c r="D17" s="778" t="s">
        <v>555</v>
      </c>
      <c r="E17" s="576">
        <v>9.6999999999999993</v>
      </c>
      <c r="F17" s="576">
        <v>10.1</v>
      </c>
      <c r="G17" s="559">
        <f t="shared" si="2"/>
        <v>104.1237113402062</v>
      </c>
      <c r="H17" s="530">
        <f t="shared" si="3"/>
        <v>0.40000000000000036</v>
      </c>
      <c r="I17" s="742" t="s">
        <v>556</v>
      </c>
      <c r="J17" s="766">
        <v>89136900784</v>
      </c>
      <c r="K17" s="767" t="s">
        <v>575</v>
      </c>
      <c r="L17" s="742" t="s">
        <v>572</v>
      </c>
      <c r="M17" s="572" t="str">
        <f>Город!M17</f>
        <v xml:space="preserve">Данилова Елена Алексеевна </v>
      </c>
      <c r="N17" s="572" t="s">
        <v>573</v>
      </c>
      <c r="O17" s="572" t="s">
        <v>180</v>
      </c>
      <c r="P17" s="573" t="s">
        <v>574</v>
      </c>
      <c r="Q17" s="774" t="s">
        <v>465</v>
      </c>
      <c r="R17" s="755"/>
      <c r="S17" s="755"/>
      <c r="T17" s="755"/>
      <c r="U17" s="756"/>
      <c r="V17" s="755"/>
    </row>
    <row r="18" spans="1:22" s="748" customFormat="1" ht="57.75" customHeight="1">
      <c r="A18" s="1588">
        <v>5</v>
      </c>
      <c r="B18" s="1583" t="s">
        <v>466</v>
      </c>
      <c r="C18" s="779" t="s">
        <v>467</v>
      </c>
      <c r="D18" s="570" t="s">
        <v>555</v>
      </c>
      <c r="E18" s="571">
        <v>12706</v>
      </c>
      <c r="F18" s="571">
        <v>16490</v>
      </c>
      <c r="G18" s="559">
        <f t="shared" si="2"/>
        <v>129.78120572957658</v>
      </c>
      <c r="H18" s="530">
        <f t="shared" si="3"/>
        <v>3784</v>
      </c>
      <c r="I18" s="780" t="s">
        <v>576</v>
      </c>
      <c r="J18" s="781">
        <v>83884223411</v>
      </c>
      <c r="K18" s="772" t="s">
        <v>577</v>
      </c>
      <c r="L18" s="742"/>
      <c r="M18" s="572" t="str">
        <f>Город!M18</f>
        <v>Темирханова Гульсая Айтеновна</v>
      </c>
      <c r="N18" s="572" t="str">
        <f>Город!N18</f>
        <v>2-60-28</v>
      </c>
      <c r="O18" s="572" t="s">
        <v>446</v>
      </c>
      <c r="P18" s="782" t="s">
        <v>578</v>
      </c>
      <c r="Q18" s="572" t="s">
        <v>471</v>
      </c>
      <c r="R18" s="755"/>
      <c r="S18" s="755"/>
      <c r="T18" s="755"/>
      <c r="U18" s="756"/>
      <c r="V18" s="755"/>
    </row>
    <row r="19" spans="1:22" s="748" customFormat="1" ht="59.25" customHeight="1">
      <c r="A19" s="1587"/>
      <c r="B19" s="1584"/>
      <c r="C19" s="768" t="s">
        <v>472</v>
      </c>
      <c r="D19" s="778" t="s">
        <v>555</v>
      </c>
      <c r="E19" s="769">
        <f>E18/E7*1000</f>
        <v>689.26982749267665</v>
      </c>
      <c r="F19" s="769">
        <f>F18/F7*1000</f>
        <v>888.18269955833239</v>
      </c>
      <c r="G19" s="559">
        <f t="shared" si="2"/>
        <v>128.85849113535573</v>
      </c>
      <c r="H19" s="530">
        <f t="shared" si="3"/>
        <v>198.91287206565573</v>
      </c>
      <c r="I19" s="780" t="s">
        <v>576</v>
      </c>
      <c r="J19" s="781">
        <v>83884223411</v>
      </c>
      <c r="K19" s="772" t="s">
        <v>577</v>
      </c>
      <c r="L19" s="742"/>
      <c r="M19" s="572" t="str">
        <f>Город!M19</f>
        <v>Темирханова Гульсая Айтеновна</v>
      </c>
      <c r="N19" s="572" t="str">
        <f>Город!N19</f>
        <v>2-60-28</v>
      </c>
      <c r="O19" s="572" t="s">
        <v>446</v>
      </c>
      <c r="P19" s="783" t="s">
        <v>578</v>
      </c>
      <c r="Q19" s="572" t="s">
        <v>471</v>
      </c>
      <c r="R19" s="784"/>
      <c r="S19" s="784"/>
      <c r="T19" s="784"/>
      <c r="U19" s="784"/>
      <c r="V19" s="784"/>
    </row>
    <row r="20" spans="1:22" s="748" customFormat="1" ht="276" customHeight="1">
      <c r="A20" s="785">
        <v>6</v>
      </c>
      <c r="B20" s="768" t="s">
        <v>473</v>
      </c>
      <c r="C20" s="786" t="s">
        <v>474</v>
      </c>
      <c r="D20" s="787" t="s">
        <v>555</v>
      </c>
      <c r="E20" s="787">
        <v>100</v>
      </c>
      <c r="F20" s="787">
        <v>100</v>
      </c>
      <c r="G20" s="584">
        <f t="shared" si="2"/>
        <v>100</v>
      </c>
      <c r="H20" s="530">
        <f t="shared" si="3"/>
        <v>0</v>
      </c>
      <c r="I20" s="780" t="s">
        <v>579</v>
      </c>
      <c r="J20" s="781">
        <v>89139966714</v>
      </c>
      <c r="K20" s="762" t="s">
        <v>580</v>
      </c>
      <c r="L20" s="742"/>
      <c r="M20" s="572" t="str">
        <f>Справочник!D9</f>
        <v>Дейнека Оксана Викторовна</v>
      </c>
      <c r="N20" s="572" t="str">
        <f>Справочник!E9</f>
        <v>8(38822)29173</v>
      </c>
      <c r="O20" s="572" t="s">
        <v>446</v>
      </c>
      <c r="P20" s="773" t="s">
        <v>581</v>
      </c>
      <c r="Q20" s="572" t="s">
        <v>457</v>
      </c>
      <c r="R20" s="784"/>
      <c r="S20" s="784"/>
      <c r="T20" s="784"/>
      <c r="U20" s="784"/>
      <c r="V20" s="784"/>
    </row>
    <row r="21" spans="1:22" s="748" customFormat="1" ht="255.75" customHeight="1">
      <c r="A21" s="564" t="s">
        <v>481</v>
      </c>
      <c r="B21" s="779" t="s">
        <v>482</v>
      </c>
      <c r="C21" s="788" t="s">
        <v>442</v>
      </c>
      <c r="D21" s="777" t="s">
        <v>559</v>
      </c>
      <c r="E21" s="571">
        <v>1353</v>
      </c>
      <c r="F21" s="571">
        <v>1387</v>
      </c>
      <c r="G21" s="789">
        <f t="shared" si="2"/>
        <v>102.5129342202513</v>
      </c>
      <c r="H21" s="530">
        <f t="shared" si="3"/>
        <v>34</v>
      </c>
      <c r="I21" s="780" t="s">
        <v>579</v>
      </c>
      <c r="J21" s="781">
        <v>89139966714</v>
      </c>
      <c r="K21" s="762" t="s">
        <v>582</v>
      </c>
      <c r="L21" s="742"/>
      <c r="M21" s="572" t="str">
        <f>Город!M21</f>
        <v>Дейнека Оксана Викторовна</v>
      </c>
      <c r="N21" s="572" t="str">
        <f>Город!N21</f>
        <v>8(38822)29173</v>
      </c>
      <c r="O21" s="572" t="s">
        <v>446</v>
      </c>
      <c r="P21" s="572" t="s">
        <v>581</v>
      </c>
      <c r="Q21" s="572" t="s">
        <v>457</v>
      </c>
      <c r="R21" s="784"/>
      <c r="S21" s="784"/>
      <c r="T21" s="784"/>
      <c r="U21" s="784"/>
      <c r="V21" s="784"/>
    </row>
    <row r="22" spans="1:22" s="748" customFormat="1" ht="255.75" customHeight="1">
      <c r="A22" s="564" t="s">
        <v>483</v>
      </c>
      <c r="B22" s="790" t="s">
        <v>484</v>
      </c>
      <c r="C22" s="779" t="s">
        <v>442</v>
      </c>
      <c r="D22" s="777" t="s">
        <v>559</v>
      </c>
      <c r="E22" s="571">
        <v>1353</v>
      </c>
      <c r="F22" s="571">
        <v>1387</v>
      </c>
      <c r="G22" s="789">
        <f t="shared" si="2"/>
        <v>102.5129342202513</v>
      </c>
      <c r="H22" s="530">
        <f t="shared" si="3"/>
        <v>34</v>
      </c>
      <c r="I22" s="780" t="s">
        <v>583</v>
      </c>
      <c r="J22" s="781">
        <v>89139966714</v>
      </c>
      <c r="K22" s="742" t="s">
        <v>584</v>
      </c>
      <c r="L22" s="742" t="s">
        <v>585</v>
      </c>
      <c r="M22" s="572" t="str">
        <f>Город!M22</f>
        <v>Дейнека Оксана Викторовна</v>
      </c>
      <c r="N22" s="572" t="str">
        <f>Город!N22</f>
        <v>8(38822)29173</v>
      </c>
      <c r="O22" s="572"/>
      <c r="P22" s="572"/>
      <c r="Q22" s="572"/>
      <c r="R22" s="784"/>
      <c r="S22" s="784"/>
      <c r="T22" s="784"/>
      <c r="U22" s="784"/>
      <c r="V22" s="784"/>
    </row>
    <row r="23" spans="1:22" s="748" customFormat="1" ht="123.75" customHeight="1">
      <c r="A23" s="785">
        <v>7</v>
      </c>
      <c r="B23" s="791" t="s">
        <v>485</v>
      </c>
      <c r="C23" s="786" t="s">
        <v>474</v>
      </c>
      <c r="D23" s="778" t="s">
        <v>555</v>
      </c>
      <c r="E23" s="792">
        <v>78.53</v>
      </c>
      <c r="F23" s="792">
        <v>83.1</v>
      </c>
      <c r="G23" s="530">
        <f t="shared" si="2"/>
        <v>105.81943206417928</v>
      </c>
      <c r="H23" s="530">
        <f t="shared" si="3"/>
        <v>4.5699999999999932</v>
      </c>
      <c r="I23" s="780" t="s">
        <v>586</v>
      </c>
      <c r="J23" s="781">
        <v>89139945598</v>
      </c>
      <c r="K23" s="762" t="s">
        <v>584</v>
      </c>
      <c r="L23" s="742" t="s">
        <v>587</v>
      </c>
      <c r="M23" s="546" t="str">
        <f>Город!M23</f>
        <v>Каменева Наталья Юрьевна</v>
      </c>
      <c r="N23" s="546" t="str">
        <f>Город!N23</f>
        <v>8(38822)23722</v>
      </c>
      <c r="O23" s="572" t="s">
        <v>446</v>
      </c>
      <c r="P23" s="773" t="s">
        <v>588</v>
      </c>
      <c r="Q23" s="546"/>
      <c r="R23" s="755"/>
      <c r="S23" s="755"/>
      <c r="T23" s="755"/>
      <c r="U23" s="756"/>
      <c r="V23" s="755"/>
    </row>
    <row r="24" spans="1:22" s="748" customFormat="1" ht="123.75" customHeight="1">
      <c r="A24" s="564" t="s">
        <v>490</v>
      </c>
      <c r="B24" s="779" t="s">
        <v>385</v>
      </c>
      <c r="C24" s="788" t="s">
        <v>442</v>
      </c>
      <c r="D24" s="793" t="s">
        <v>555</v>
      </c>
      <c r="E24" s="589">
        <v>4681</v>
      </c>
      <c r="F24" s="589">
        <v>4500</v>
      </c>
      <c r="G24" s="559">
        <f t="shared" si="2"/>
        <v>96.133304849391152</v>
      </c>
      <c r="H24" s="530">
        <f t="shared" si="3"/>
        <v>-181</v>
      </c>
      <c r="I24" s="780" t="s">
        <v>586</v>
      </c>
      <c r="J24" s="781">
        <v>89139945598</v>
      </c>
      <c r="K24" s="762" t="s">
        <v>589</v>
      </c>
      <c r="L24" s="742"/>
      <c r="M24" s="546" t="str">
        <f>Город!M24</f>
        <v>Каменева Наталья Юрьевна</v>
      </c>
      <c r="N24" s="546" t="str">
        <f>Город!N24</f>
        <v>8(38822)23722</v>
      </c>
      <c r="O24" s="572" t="s">
        <v>446</v>
      </c>
      <c r="P24" s="773" t="s">
        <v>588</v>
      </c>
      <c r="Q24" s="546"/>
      <c r="R24" s="755"/>
      <c r="S24" s="755"/>
      <c r="T24" s="755"/>
      <c r="U24" s="756"/>
      <c r="V24" s="755"/>
    </row>
    <row r="25" spans="1:22" s="748" customFormat="1" ht="123.75" customHeight="1">
      <c r="A25" s="564" t="s">
        <v>492</v>
      </c>
      <c r="B25" s="779" t="s">
        <v>33</v>
      </c>
      <c r="C25" s="779" t="s">
        <v>442</v>
      </c>
      <c r="D25" s="793" t="s">
        <v>555</v>
      </c>
      <c r="E25" s="589">
        <v>5961</v>
      </c>
      <c r="F25" s="589">
        <v>5414</v>
      </c>
      <c r="G25" s="559">
        <f t="shared" si="2"/>
        <v>90.823687300788464</v>
      </c>
      <c r="H25" s="530">
        <f t="shared" si="3"/>
        <v>-547</v>
      </c>
      <c r="I25" s="780" t="s">
        <v>586</v>
      </c>
      <c r="J25" s="781">
        <v>89139945598</v>
      </c>
      <c r="K25" s="762" t="s">
        <v>584</v>
      </c>
      <c r="L25" s="742"/>
      <c r="M25" s="546" t="str">
        <f>Город!M25</f>
        <v>Каменева Наталья Юрьевна</v>
      </c>
      <c r="N25" s="546" t="str">
        <f>Город!N25</f>
        <v>8(38822)23722</v>
      </c>
      <c r="O25" s="572" t="s">
        <v>180</v>
      </c>
      <c r="P25" s="773" t="s">
        <v>588</v>
      </c>
      <c r="Q25" s="546"/>
      <c r="R25" s="755"/>
      <c r="S25" s="755"/>
      <c r="T25" s="755"/>
      <c r="U25" s="756"/>
      <c r="V25" s="755"/>
    </row>
    <row r="26" spans="1:22" s="794" customFormat="1" ht="28.5" customHeight="1">
      <c r="A26" s="1591" t="s">
        <v>495</v>
      </c>
      <c r="B26" s="1592"/>
      <c r="C26" s="1592"/>
      <c r="D26" s="1592"/>
      <c r="E26" s="1592"/>
      <c r="F26" s="1592"/>
      <c r="G26" s="1592"/>
      <c r="H26" s="1592"/>
      <c r="I26" s="1592"/>
      <c r="J26" s="1592"/>
      <c r="K26" s="1592"/>
      <c r="L26" s="1592"/>
      <c r="M26" s="1592"/>
      <c r="N26" s="1592"/>
      <c r="O26" s="1592"/>
      <c r="P26" s="1592"/>
      <c r="Q26" s="1593"/>
      <c r="R26" s="795"/>
      <c r="S26" s="796"/>
      <c r="T26" s="796"/>
      <c r="U26" s="797"/>
      <c r="V26" s="796"/>
    </row>
    <row r="27" spans="1:22" s="798" customFormat="1" ht="129" customHeight="1">
      <c r="A27" s="1594">
        <v>8</v>
      </c>
      <c r="B27" s="799" t="s">
        <v>496</v>
      </c>
      <c r="C27" s="800" t="s">
        <v>447</v>
      </c>
      <c r="D27" s="800" t="s">
        <v>559</v>
      </c>
      <c r="E27" s="801">
        <v>110.97</v>
      </c>
      <c r="F27" s="801">
        <v>113.35</v>
      </c>
      <c r="G27" s="600">
        <f t="shared" si="2"/>
        <v>102.14472379922501</v>
      </c>
      <c r="H27" s="529">
        <f t="shared" si="3"/>
        <v>2.3799999999999955</v>
      </c>
      <c r="I27" s="802" t="s">
        <v>590</v>
      </c>
      <c r="J27" s="803">
        <v>89139930503</v>
      </c>
      <c r="K27" s="804" t="s">
        <v>591</v>
      </c>
      <c r="L27" s="802" t="s">
        <v>592</v>
      </c>
      <c r="M27" s="805" t="str">
        <f>Справочник!D11</f>
        <v>Тойлонова Элина Васильевна</v>
      </c>
      <c r="N27" s="805" t="str">
        <f>Справочник!E11</f>
        <v>8-38822-2-43-99</v>
      </c>
      <c r="O27" s="806" t="s">
        <v>501</v>
      </c>
      <c r="P27" s="807" t="s">
        <v>593</v>
      </c>
      <c r="Q27" s="806"/>
      <c r="V27" s="808"/>
    </row>
    <row r="28" spans="1:22" s="798" customFormat="1" ht="129" customHeight="1">
      <c r="A28" s="1595"/>
      <c r="B28" s="607" t="s">
        <v>496</v>
      </c>
      <c r="C28" s="608" t="s">
        <v>377</v>
      </c>
      <c r="D28" s="608">
        <v>167060.68</v>
      </c>
      <c r="E28" s="610">
        <v>185391.03</v>
      </c>
      <c r="F28" s="610">
        <v>210134.75</v>
      </c>
      <c r="G28" s="566">
        <f t="shared" si="2"/>
        <v>113.34677303427247</v>
      </c>
      <c r="H28" s="566">
        <f t="shared" si="3"/>
        <v>24743.72</v>
      </c>
      <c r="I28" s="802" t="s">
        <v>590</v>
      </c>
      <c r="J28" s="803">
        <v>89139930503</v>
      </c>
      <c r="K28" s="809" t="s">
        <v>591</v>
      </c>
      <c r="L28" s="802" t="s">
        <v>592</v>
      </c>
      <c r="M28" s="805" t="str">
        <f>Справочник!D11</f>
        <v>Тойлонова Элина Васильевна</v>
      </c>
      <c r="N28" s="805" t="str">
        <f>Справочник!E11</f>
        <v>8-38822-2-43-99</v>
      </c>
      <c r="O28" s="806" t="s">
        <v>501</v>
      </c>
      <c r="P28" s="807" t="s">
        <v>593</v>
      </c>
      <c r="Q28" s="806"/>
      <c r="V28" s="808"/>
    </row>
    <row r="29" spans="1:22" s="798" customFormat="1" ht="129" customHeight="1">
      <c r="A29" s="1594">
        <v>9</v>
      </c>
      <c r="B29" s="1597" t="s">
        <v>503</v>
      </c>
      <c r="C29" s="810" t="s">
        <v>504</v>
      </c>
      <c r="D29" s="811" t="s">
        <v>555</v>
      </c>
      <c r="E29" s="812">
        <v>335441.3</v>
      </c>
      <c r="F29" s="813">
        <v>358838.7</v>
      </c>
      <c r="G29" s="559">
        <f t="shared" si="2"/>
        <v>106.97511010123084</v>
      </c>
      <c r="H29" s="530">
        <f t="shared" si="3"/>
        <v>23397.400000000023</v>
      </c>
      <c r="I29" s="742" t="s">
        <v>560</v>
      </c>
      <c r="J29" s="814">
        <v>89139981694</v>
      </c>
      <c r="K29" s="762" t="s">
        <v>594</v>
      </c>
      <c r="L29" s="742"/>
      <c r="M29" s="815" t="str">
        <f>Город!M29</f>
        <v>Лощеных Елена Алексеевна</v>
      </c>
      <c r="N29" s="815" t="str">
        <f>Город!N29</f>
        <v>8 (38822) 2 95 08</v>
      </c>
      <c r="O29" s="816" t="s">
        <v>595</v>
      </c>
      <c r="P29" s="817" t="s">
        <v>596</v>
      </c>
      <c r="Q29" s="816" t="s">
        <v>515</v>
      </c>
      <c r="R29" s="818"/>
      <c r="S29" s="818"/>
      <c r="T29" s="818"/>
      <c r="U29" s="818"/>
      <c r="V29" s="819"/>
    </row>
    <row r="30" spans="1:22" s="798" customFormat="1" ht="67.5" customHeight="1">
      <c r="A30" s="1596"/>
      <c r="B30" s="1598"/>
      <c r="C30" s="768" t="s">
        <v>506</v>
      </c>
      <c r="D30" s="820" t="s">
        <v>555</v>
      </c>
      <c r="E30" s="821">
        <v>95.7</v>
      </c>
      <c r="F30" s="820">
        <v>137.30000000000001</v>
      </c>
      <c r="G30" s="559">
        <f t="shared" si="2"/>
        <v>143.46917450365726</v>
      </c>
      <c r="H30" s="530">
        <f t="shared" si="3"/>
        <v>41.600000000000009</v>
      </c>
      <c r="I30" s="742" t="s">
        <v>560</v>
      </c>
      <c r="J30" s="766">
        <v>89139981694</v>
      </c>
      <c r="K30" s="822" t="s">
        <v>594</v>
      </c>
      <c r="L30" s="742"/>
      <c r="M30" s="815" t="str">
        <f>Город!M30</f>
        <v>Лощеных Елена Алексеевна</v>
      </c>
      <c r="N30" s="815" t="str">
        <f>Город!N30</f>
        <v>8 (38822) 2 95 08</v>
      </c>
      <c r="O30" s="816" t="s">
        <v>595</v>
      </c>
      <c r="P30" s="817" t="s">
        <v>596</v>
      </c>
      <c r="Q30" s="816" t="s">
        <v>515</v>
      </c>
      <c r="R30" s="819"/>
      <c r="S30" s="819"/>
      <c r="T30" s="819"/>
      <c r="U30" s="823"/>
      <c r="V30" s="819"/>
    </row>
    <row r="31" spans="1:22" s="798" customFormat="1" ht="70.5" customHeight="1">
      <c r="A31" s="1595"/>
      <c r="B31" s="1599"/>
      <c r="C31" s="768" t="s">
        <v>507</v>
      </c>
      <c r="D31" s="820" t="s">
        <v>555</v>
      </c>
      <c r="E31" s="821">
        <f>E29/E7</f>
        <v>18.196880763806011</v>
      </c>
      <c r="F31" s="820">
        <f>F29/F7</f>
        <v>19.327733491328235</v>
      </c>
      <c r="G31" s="559">
        <f t="shared" si="2"/>
        <v>106.21454161403044</v>
      </c>
      <c r="H31" s="530">
        <f t="shared" si="3"/>
        <v>1.1308527275222247</v>
      </c>
      <c r="I31" s="742" t="s">
        <v>560</v>
      </c>
      <c r="J31" s="766">
        <v>89139981694</v>
      </c>
      <c r="K31" s="822" t="s">
        <v>597</v>
      </c>
      <c r="L31" s="824"/>
      <c r="M31" s="815" t="str">
        <f>Город!M31</f>
        <v>Лощеных Елена Алексеевна</v>
      </c>
      <c r="N31" s="815" t="str">
        <f>Город!N31</f>
        <v>8 (38822) 2 95 08</v>
      </c>
      <c r="O31" s="816" t="s">
        <v>595</v>
      </c>
      <c r="P31" s="817" t="s">
        <v>596</v>
      </c>
      <c r="Q31" s="816" t="s">
        <v>515</v>
      </c>
      <c r="R31" s="819"/>
      <c r="S31" s="819"/>
      <c r="T31" s="819"/>
      <c r="U31" s="823"/>
      <c r="V31" s="819"/>
    </row>
    <row r="32" spans="1:22" s="798" customFormat="1" ht="60" customHeight="1">
      <c r="A32" s="1581">
        <v>10</v>
      </c>
      <c r="B32" s="1601" t="s">
        <v>100</v>
      </c>
      <c r="C32" s="810" t="s">
        <v>508</v>
      </c>
      <c r="D32" s="811">
        <v>770.24810000000002</v>
      </c>
      <c r="E32" s="812">
        <v>936.96699999999998</v>
      </c>
      <c r="F32" s="812">
        <v>961.42639999999994</v>
      </c>
      <c r="G32" s="559">
        <f t="shared" si="2"/>
        <v>102.61048681543747</v>
      </c>
      <c r="H32" s="530">
        <f t="shared" si="3"/>
        <v>24.45939999999996</v>
      </c>
      <c r="I32" s="742" t="s">
        <v>598</v>
      </c>
      <c r="J32" s="766">
        <v>89139915573</v>
      </c>
      <c r="K32" s="767" t="s">
        <v>599</v>
      </c>
      <c r="L32" s="825" t="s">
        <v>600</v>
      </c>
      <c r="M32" s="815" t="str">
        <f>Город!M32</f>
        <v xml:space="preserve">Федоровская Наталья Алексеевна
</v>
      </c>
      <c r="N32" s="815" t="str">
        <f>Город!N32</f>
        <v>8 (38822) 21 248</v>
      </c>
      <c r="O32" s="826" t="s">
        <v>446</v>
      </c>
      <c r="P32" s="827" t="s">
        <v>601</v>
      </c>
      <c r="Q32" s="826" t="s">
        <v>457</v>
      </c>
      <c r="R32" s="819"/>
      <c r="S32" s="819"/>
      <c r="T32" s="819"/>
      <c r="U32" s="823"/>
      <c r="V32" s="819"/>
    </row>
    <row r="33" spans="1:22" s="798" customFormat="1" ht="62.25" customHeight="1">
      <c r="A33" s="1600"/>
      <c r="B33" s="1602"/>
      <c r="C33" s="768" t="s">
        <v>390</v>
      </c>
      <c r="D33" s="820" t="s">
        <v>555</v>
      </c>
      <c r="E33" s="821">
        <v>101.7</v>
      </c>
      <c r="F33" s="820">
        <v>99</v>
      </c>
      <c r="G33" s="559">
        <f t="shared" si="2"/>
        <v>97.345132743362825</v>
      </c>
      <c r="H33" s="530">
        <f t="shared" si="3"/>
        <v>-2.7000000000000028</v>
      </c>
      <c r="I33" s="742" t="s">
        <v>598</v>
      </c>
      <c r="J33" s="766">
        <v>89139915573</v>
      </c>
      <c r="K33" s="762" t="s">
        <v>602</v>
      </c>
      <c r="L33" s="825" t="s">
        <v>600</v>
      </c>
      <c r="M33" s="815" t="str">
        <f>Город!M33</f>
        <v xml:space="preserve">Федоровская Наталья Алексеевна
</v>
      </c>
      <c r="N33" s="815" t="str">
        <f>Город!N33</f>
        <v>8 (38822) 21 248</v>
      </c>
      <c r="O33" s="826" t="s">
        <v>446</v>
      </c>
      <c r="P33" s="827" t="s">
        <v>601</v>
      </c>
      <c r="Q33" s="826" t="s">
        <v>457</v>
      </c>
      <c r="R33" s="819"/>
      <c r="S33" s="819"/>
      <c r="T33" s="819"/>
      <c r="U33" s="823"/>
      <c r="V33" s="819"/>
    </row>
    <row r="34" spans="1:22" s="828" customFormat="1" ht="60.6" customHeight="1">
      <c r="A34" s="1582"/>
      <c r="B34" s="1603"/>
      <c r="C34" s="768" t="s">
        <v>507</v>
      </c>
      <c r="D34" s="820" t="s">
        <v>555</v>
      </c>
      <c r="E34" s="821">
        <v>50.83</v>
      </c>
      <c r="F34" s="820">
        <v>51.783999999999999</v>
      </c>
      <c r="G34" s="559">
        <f t="shared" si="2"/>
        <v>101.87684438323825</v>
      </c>
      <c r="H34" s="530">
        <f t="shared" si="3"/>
        <v>0.95400000000000063</v>
      </c>
      <c r="I34" s="742" t="s">
        <v>598</v>
      </c>
      <c r="J34" s="766">
        <v>89139915573</v>
      </c>
      <c r="K34" s="762" t="s">
        <v>603</v>
      </c>
      <c r="L34" s="825" t="s">
        <v>600</v>
      </c>
      <c r="M34" s="815" t="str">
        <f>Город!M34</f>
        <v xml:space="preserve">Федоровская Наталья Алексеевна
</v>
      </c>
      <c r="N34" s="815" t="str">
        <f>Город!N34</f>
        <v>8 (38822) 21 248</v>
      </c>
      <c r="O34" s="826" t="s">
        <v>446</v>
      </c>
      <c r="P34" s="827" t="s">
        <v>601</v>
      </c>
      <c r="Q34" s="826" t="s">
        <v>457</v>
      </c>
      <c r="R34" s="829"/>
      <c r="S34" s="829"/>
      <c r="T34" s="829"/>
      <c r="U34" s="829"/>
      <c r="V34" s="830"/>
    </row>
    <row r="35" spans="1:22" s="828" customFormat="1" ht="31.5" customHeight="1">
      <c r="A35" s="831">
        <v>11</v>
      </c>
      <c r="B35" s="832" t="s">
        <v>513</v>
      </c>
      <c r="C35" s="832" t="s">
        <v>397</v>
      </c>
      <c r="D35" s="820" t="s">
        <v>555</v>
      </c>
      <c r="E35" s="820">
        <v>2.6</v>
      </c>
      <c r="F35" s="820">
        <v>2.2000000000000002</v>
      </c>
      <c r="G35" s="559">
        <f t="shared" si="2"/>
        <v>84.615384615384613</v>
      </c>
      <c r="H35" s="530">
        <f t="shared" si="3"/>
        <v>-0.39999999999999991</v>
      </c>
      <c r="I35" s="766" t="s">
        <v>560</v>
      </c>
      <c r="J35" s="766">
        <v>89139981694</v>
      </c>
      <c r="K35" s="762" t="s">
        <v>604</v>
      </c>
      <c r="L35" s="742"/>
      <c r="M35" s="815" t="str">
        <f>Город!M35</f>
        <v>Кыйгасова Алина Николаевна</v>
      </c>
      <c r="N35" s="815" t="str">
        <f>Город!N35</f>
        <v xml:space="preserve">8 (38822) 2 68 70        </v>
      </c>
      <c r="O35" s="833" t="s">
        <v>446</v>
      </c>
      <c r="P35" s="833" t="s">
        <v>605</v>
      </c>
      <c r="Q35" s="826" t="s">
        <v>457</v>
      </c>
      <c r="R35" s="830"/>
      <c r="S35" s="830"/>
      <c r="T35" s="830"/>
      <c r="U35" s="834"/>
      <c r="V35" s="830"/>
    </row>
    <row r="36" spans="1:22" s="835" customFormat="1" ht="63" customHeight="1">
      <c r="A36" s="1604">
        <v>12</v>
      </c>
      <c r="B36" s="836" t="s">
        <v>516</v>
      </c>
      <c r="C36" s="820" t="s">
        <v>447</v>
      </c>
      <c r="D36" s="837" t="s">
        <v>419</v>
      </c>
      <c r="E36" s="838">
        <f>E37/D37*100</f>
        <v>116.13902271163113</v>
      </c>
      <c r="F36" s="838">
        <f>F37/E37*100</f>
        <v>105.7777777777778</v>
      </c>
      <c r="G36" s="600">
        <f t="shared" si="2"/>
        <v>91.078584362139921</v>
      </c>
      <c r="H36" s="529">
        <f t="shared" si="3"/>
        <v>-10.361244933853328</v>
      </c>
      <c r="I36" s="742" t="s">
        <v>606</v>
      </c>
      <c r="J36" s="766">
        <v>89136983468</v>
      </c>
      <c r="K36" s="762" t="s">
        <v>607</v>
      </c>
      <c r="L36" s="802"/>
      <c r="M36" s="805" t="str">
        <f>Справочник!D16</f>
        <v>Воротилова Нина Анатольевна</v>
      </c>
      <c r="N36" s="805" t="str">
        <f>Справочник!E16</f>
        <v xml:space="preserve">8 38822 2 06 25
8 923 667 45 74
</v>
      </c>
      <c r="O36" s="816" t="s">
        <v>446</v>
      </c>
      <c r="P36" s="839" t="s">
        <v>608</v>
      </c>
      <c r="Q36" s="826" t="s">
        <v>457</v>
      </c>
      <c r="U36" s="840"/>
      <c r="V36" s="841"/>
    </row>
    <row r="37" spans="1:22" s="835" customFormat="1" ht="63" customHeight="1">
      <c r="A37" s="1605"/>
      <c r="B37" s="637" t="s">
        <v>519</v>
      </c>
      <c r="C37" s="638" t="s">
        <v>520</v>
      </c>
      <c r="D37" s="842">
        <v>58.12</v>
      </c>
      <c r="E37" s="843">
        <v>67.5</v>
      </c>
      <c r="F37" s="843">
        <v>71.400000000000006</v>
      </c>
      <c r="G37" s="529">
        <f t="shared" si="2"/>
        <v>105.7777777777778</v>
      </c>
      <c r="H37" s="529">
        <f t="shared" si="3"/>
        <v>3.9000000000000057</v>
      </c>
      <c r="I37" s="742" t="s">
        <v>606</v>
      </c>
      <c r="J37" s="766">
        <v>89136983468</v>
      </c>
      <c r="K37" s="762" t="s">
        <v>609</v>
      </c>
      <c r="L37" s="802"/>
      <c r="M37" s="805" t="str">
        <f>Справочник!D16</f>
        <v>Воротилова Нина Анатольевна</v>
      </c>
      <c r="N37" s="805" t="str">
        <f>Справочник!E16</f>
        <v xml:space="preserve">8 38822 2 06 25
8 923 667 45 74
</v>
      </c>
      <c r="O37" s="816" t="s">
        <v>446</v>
      </c>
      <c r="P37" s="844" t="s">
        <v>608</v>
      </c>
      <c r="Q37" s="826" t="s">
        <v>457</v>
      </c>
      <c r="U37" s="840"/>
      <c r="V37" s="841"/>
    </row>
    <row r="38" spans="1:22" s="835" customFormat="1" ht="120.75" customHeight="1">
      <c r="A38" s="1606">
        <v>13</v>
      </c>
      <c r="B38" s="845" t="s">
        <v>521</v>
      </c>
      <c r="C38" s="801" t="s">
        <v>522</v>
      </c>
      <c r="D38" s="845" t="s">
        <v>559</v>
      </c>
      <c r="E38" s="846">
        <v>54</v>
      </c>
      <c r="F38" s="846">
        <v>62</v>
      </c>
      <c r="G38" s="600">
        <f t="shared" si="2"/>
        <v>114.81481481481481</v>
      </c>
      <c r="H38" s="529">
        <f t="shared" si="3"/>
        <v>8</v>
      </c>
      <c r="I38" s="742" t="s">
        <v>556</v>
      </c>
      <c r="J38" s="766">
        <v>89136900784</v>
      </c>
      <c r="K38" s="762" t="s">
        <v>610</v>
      </c>
      <c r="L38" s="742"/>
      <c r="M38" s="805" t="str">
        <f>M51</f>
        <v>Набутова Аржана Артуровна</v>
      </c>
      <c r="N38" s="805" t="str">
        <f>N51</f>
        <v>8 (38822) 2 32 34</v>
      </c>
      <c r="O38" s="806" t="s">
        <v>446</v>
      </c>
      <c r="P38" s="844" t="s">
        <v>611</v>
      </c>
      <c r="Q38" s="806"/>
      <c r="R38" s="841"/>
      <c r="S38" s="841"/>
      <c r="T38" s="841"/>
      <c r="U38" s="840"/>
      <c r="V38" s="841"/>
    </row>
    <row r="39" spans="1:22" s="835" customFormat="1" ht="120.75" hidden="1" customHeight="1">
      <c r="A39" s="1606"/>
      <c r="B39" s="847" t="s">
        <v>524</v>
      </c>
      <c r="C39" s="657" t="s">
        <v>459</v>
      </c>
      <c r="D39" s="657" t="s">
        <v>559</v>
      </c>
      <c r="E39" s="659"/>
      <c r="F39" s="660"/>
      <c r="G39" s="600"/>
      <c r="H39" s="529"/>
      <c r="I39" s="742" t="s">
        <v>556</v>
      </c>
      <c r="J39" s="766">
        <v>89136900784</v>
      </c>
      <c r="K39" s="762">
        <v>45063</v>
      </c>
      <c r="L39" s="742" t="s">
        <v>612</v>
      </c>
      <c r="M39" s="805" t="str">
        <f>M38</f>
        <v>Набутова Аржана Артуровна</v>
      </c>
      <c r="N39" s="805" t="str">
        <f>N38</f>
        <v>8 (38822) 2 32 34</v>
      </c>
      <c r="O39" s="806"/>
      <c r="P39" s="848"/>
      <c r="Q39" s="806"/>
      <c r="R39" s="841"/>
      <c r="S39" s="841"/>
      <c r="T39" s="841"/>
      <c r="U39" s="840"/>
      <c r="V39" s="841"/>
    </row>
    <row r="40" spans="1:22" s="835" customFormat="1" ht="154.5" hidden="1" customHeight="1">
      <c r="A40" s="1606"/>
      <c r="B40" s="847" t="s">
        <v>525</v>
      </c>
      <c r="C40" s="657" t="s">
        <v>459</v>
      </c>
      <c r="D40" s="657" t="s">
        <v>559</v>
      </c>
      <c r="E40" s="659"/>
      <c r="F40" s="660"/>
      <c r="G40" s="600"/>
      <c r="H40" s="529"/>
      <c r="I40" s="742" t="s">
        <v>556</v>
      </c>
      <c r="J40" s="766">
        <v>89136900784</v>
      </c>
      <c r="K40" s="762">
        <v>45063</v>
      </c>
      <c r="L40" s="742" t="s">
        <v>612</v>
      </c>
      <c r="M40" s="805" t="str">
        <f>M38</f>
        <v>Набутова Аржана Артуровна</v>
      </c>
      <c r="N40" s="805" t="str">
        <f>N38</f>
        <v>8 (38822) 2 32 34</v>
      </c>
      <c r="O40" s="806"/>
      <c r="P40" s="848"/>
      <c r="Q40" s="806"/>
      <c r="R40" s="841"/>
      <c r="S40" s="841"/>
      <c r="T40" s="841"/>
      <c r="U40" s="840"/>
      <c r="V40" s="841"/>
    </row>
    <row r="41" spans="1:22" ht="120.75" customHeight="1">
      <c r="A41" s="1607">
        <v>14</v>
      </c>
      <c r="B41" s="850" t="s">
        <v>527</v>
      </c>
      <c r="C41" s="851" t="s">
        <v>528</v>
      </c>
      <c r="D41" s="851" t="s">
        <v>559</v>
      </c>
      <c r="E41" s="846">
        <v>52.08</v>
      </c>
      <c r="F41" s="852">
        <v>50</v>
      </c>
      <c r="G41" s="600">
        <f t="shared" si="2"/>
        <v>96.006144393241172</v>
      </c>
      <c r="H41" s="529">
        <f t="shared" si="3"/>
        <v>-2.0799999999999983</v>
      </c>
      <c r="I41" s="742" t="s">
        <v>556</v>
      </c>
      <c r="J41" s="766">
        <v>89136900784</v>
      </c>
      <c r="K41" s="822" t="s">
        <v>610</v>
      </c>
      <c r="L41" s="742"/>
      <c r="M41" s="805" t="str">
        <f>M38</f>
        <v>Набутова Аржана Артуровна</v>
      </c>
      <c r="N41" s="805" t="str">
        <f>N38</f>
        <v>8 (38822) 2 32 34</v>
      </c>
      <c r="O41" s="806" t="s">
        <v>446</v>
      </c>
      <c r="P41" s="844" t="s">
        <v>613</v>
      </c>
      <c r="Q41" s="806"/>
      <c r="R41" s="853"/>
      <c r="S41" s="853"/>
      <c r="T41" s="853"/>
      <c r="U41" s="854"/>
      <c r="V41" s="853"/>
    </row>
    <row r="42" spans="1:22" ht="120.75" hidden="1" customHeight="1">
      <c r="A42" s="1607"/>
      <c r="B42" s="847" t="s">
        <v>529</v>
      </c>
      <c r="C42" s="667" t="s">
        <v>459</v>
      </c>
      <c r="D42" s="667" t="s">
        <v>559</v>
      </c>
      <c r="E42" s="660">
        <v>4</v>
      </c>
      <c r="F42" s="669"/>
      <c r="G42" s="665"/>
      <c r="H42" s="665"/>
      <c r="I42" s="742" t="s">
        <v>556</v>
      </c>
      <c r="J42" s="742">
        <v>89136900784</v>
      </c>
      <c r="K42" s="762"/>
      <c r="L42" s="742"/>
      <c r="M42" s="805" t="str">
        <f>M38</f>
        <v>Набутова Аржана Артуровна</v>
      </c>
      <c r="N42" s="805" t="str">
        <f t="shared" ref="N42:N43" si="4">N41</f>
        <v>8 (38822) 2 32 34</v>
      </c>
      <c r="O42" s="806"/>
      <c r="P42" s="848"/>
      <c r="Q42" s="806"/>
      <c r="R42" s="853"/>
      <c r="S42" s="853"/>
      <c r="T42" s="853"/>
      <c r="U42" s="854"/>
      <c r="V42" s="853"/>
    </row>
    <row r="43" spans="1:22" ht="152.25" hidden="1" customHeight="1">
      <c r="A43" s="1607"/>
      <c r="B43" s="847" t="s">
        <v>530</v>
      </c>
      <c r="C43" s="667" t="s">
        <v>459</v>
      </c>
      <c r="D43" s="667" t="s">
        <v>559</v>
      </c>
      <c r="E43" s="660">
        <v>7</v>
      </c>
      <c r="F43" s="669"/>
      <c r="G43" s="665"/>
      <c r="H43" s="665"/>
      <c r="I43" s="742" t="s">
        <v>556</v>
      </c>
      <c r="J43" s="742">
        <v>89136900784</v>
      </c>
      <c r="K43" s="762"/>
      <c r="L43" s="742"/>
      <c r="M43" s="805" t="str">
        <f>M42</f>
        <v>Набутова Аржана Артуровна</v>
      </c>
      <c r="N43" s="805" t="str">
        <f t="shared" si="4"/>
        <v>8 (38822) 2 32 34</v>
      </c>
      <c r="O43" s="806"/>
      <c r="P43" s="848"/>
      <c r="Q43" s="806"/>
      <c r="R43" s="853"/>
      <c r="S43" s="853"/>
      <c r="T43" s="853"/>
      <c r="U43" s="854"/>
      <c r="V43" s="853"/>
    </row>
    <row r="44" spans="1:22" ht="96" customHeight="1">
      <c r="A44" s="849">
        <v>15</v>
      </c>
      <c r="B44" s="850" t="s">
        <v>531</v>
      </c>
      <c r="C44" s="851" t="s">
        <v>532</v>
      </c>
      <c r="D44" s="851" t="s">
        <v>559</v>
      </c>
      <c r="E44" s="852">
        <f>E45/E46*100</f>
        <v>38.195891634415005</v>
      </c>
      <c r="F44" s="852">
        <f>F45/F46*100</f>
        <v>38.195891634415005</v>
      </c>
      <c r="G44" s="600">
        <f t="shared" si="2"/>
        <v>100</v>
      </c>
      <c r="H44" s="529">
        <f t="shared" si="3"/>
        <v>0</v>
      </c>
      <c r="I44" s="742" t="s">
        <v>614</v>
      </c>
      <c r="J44" s="766">
        <v>89831089661</v>
      </c>
      <c r="K44" s="762"/>
      <c r="L44" s="802"/>
      <c r="M44" s="805" t="str">
        <f>Справочник!D19</f>
        <v>Зейнолданов Раджан Далайканович</v>
      </c>
      <c r="N44" s="805" t="str">
        <f>Справочник!E19</f>
        <v>2-22-37</v>
      </c>
      <c r="O44" s="855" t="s">
        <v>180</v>
      </c>
      <c r="P44" s="856" t="s">
        <v>615</v>
      </c>
      <c r="Q44" s="806"/>
      <c r="R44" s="857"/>
      <c r="S44" s="857"/>
      <c r="T44" s="857"/>
      <c r="U44" s="858"/>
      <c r="V44" s="857"/>
    </row>
    <row r="45" spans="1:22" ht="57" customHeight="1">
      <c r="A45" s="859"/>
      <c r="B45" s="675" t="s">
        <v>536</v>
      </c>
      <c r="C45" s="667" t="s">
        <v>537</v>
      </c>
      <c r="D45" s="667" t="s">
        <v>559</v>
      </c>
      <c r="E45" s="667">
        <v>128.30000000000001</v>
      </c>
      <c r="F45" s="667">
        <v>128.30000000000001</v>
      </c>
      <c r="G45" s="600">
        <f t="shared" si="2"/>
        <v>100</v>
      </c>
      <c r="H45" s="529">
        <f t="shared" si="3"/>
        <v>0</v>
      </c>
      <c r="I45" s="742" t="s">
        <v>614</v>
      </c>
      <c r="J45" s="766">
        <v>89831089661</v>
      </c>
      <c r="K45" s="772"/>
      <c r="L45" s="802"/>
      <c r="M45" s="805" t="str">
        <f t="shared" ref="M45:M46" si="5">M44</f>
        <v>Зейнолданов Раджан Далайканович</v>
      </c>
      <c r="N45" s="805" t="str">
        <f t="shared" ref="N45:N46" si="6">N44</f>
        <v>2-22-37</v>
      </c>
      <c r="O45" s="855" t="s">
        <v>180</v>
      </c>
      <c r="P45" s="855" t="s">
        <v>615</v>
      </c>
      <c r="Q45" s="806"/>
      <c r="R45" s="860"/>
      <c r="S45" s="860"/>
      <c r="T45" s="860"/>
      <c r="U45" s="861"/>
      <c r="V45" s="860"/>
    </row>
    <row r="46" spans="1:22" ht="57" customHeight="1">
      <c r="A46" s="862"/>
      <c r="B46" s="675" t="s">
        <v>539</v>
      </c>
      <c r="C46" s="667" t="s">
        <v>537</v>
      </c>
      <c r="D46" s="667" t="s">
        <v>559</v>
      </c>
      <c r="E46" s="863">
        <v>335.9</v>
      </c>
      <c r="F46" s="667">
        <v>335.9</v>
      </c>
      <c r="G46" s="600">
        <f t="shared" si="2"/>
        <v>100</v>
      </c>
      <c r="H46" s="529">
        <f t="shared" si="3"/>
        <v>0</v>
      </c>
      <c r="I46" s="742" t="s">
        <v>614</v>
      </c>
      <c r="J46" s="864">
        <v>89831089661</v>
      </c>
      <c r="K46" s="865"/>
      <c r="L46" s="865"/>
      <c r="M46" s="805" t="str">
        <f t="shared" si="5"/>
        <v>Зейнолданов Раджан Далайканович</v>
      </c>
      <c r="N46" s="805" t="str">
        <f t="shared" si="6"/>
        <v>2-22-37</v>
      </c>
      <c r="O46" s="856" t="s">
        <v>180</v>
      </c>
      <c r="P46" s="855" t="s">
        <v>615</v>
      </c>
      <c r="Q46" s="806"/>
      <c r="R46" s="860"/>
      <c r="S46" s="860"/>
      <c r="T46" s="860"/>
      <c r="U46" s="861"/>
      <c r="V46" s="860"/>
    </row>
    <row r="47" spans="1:22" ht="66.75" customHeight="1">
      <c r="A47" s="1608">
        <v>16</v>
      </c>
      <c r="B47" s="866" t="s">
        <v>540</v>
      </c>
      <c r="C47" s="850" t="s">
        <v>541</v>
      </c>
      <c r="D47" s="850" t="s">
        <v>559</v>
      </c>
      <c r="E47" s="852">
        <v>1.74</v>
      </c>
      <c r="F47" s="867">
        <v>2.65</v>
      </c>
      <c r="G47" s="600">
        <v>52.29</v>
      </c>
      <c r="H47" s="868">
        <f t="shared" si="3"/>
        <v>0.90999999999999992</v>
      </c>
      <c r="I47" s="742" t="s">
        <v>616</v>
      </c>
      <c r="J47" s="766">
        <v>89835804866</v>
      </c>
      <c r="K47" s="762" t="s">
        <v>617</v>
      </c>
      <c r="L47" s="869"/>
      <c r="M47" s="870" t="str">
        <f>Справочник!D20</f>
        <v>Кынова Александра Валерьевна</v>
      </c>
      <c r="N47" s="870" t="str">
        <f>Справочник!E20</f>
        <v xml:space="preserve">(38822) 4-77-32
</v>
      </c>
      <c r="O47" s="871" t="s">
        <v>501</v>
      </c>
      <c r="P47" s="839" t="s">
        <v>618</v>
      </c>
      <c r="Q47" s="872" t="s">
        <v>457</v>
      </c>
    </row>
    <row r="48" spans="1:22" s="873" customFormat="1" ht="66.75" customHeight="1">
      <c r="A48" s="1609"/>
      <c r="B48" s="691" t="s">
        <v>540</v>
      </c>
      <c r="C48" s="692" t="s">
        <v>546</v>
      </c>
      <c r="D48" s="692" t="s">
        <v>559</v>
      </c>
      <c r="E48" s="693">
        <v>14</v>
      </c>
      <c r="F48" s="693">
        <v>19</v>
      </c>
      <c r="G48" s="600">
        <v>35.71</v>
      </c>
      <c r="H48" s="529">
        <f t="shared" si="3"/>
        <v>5</v>
      </c>
      <c r="I48" s="742" t="s">
        <v>616</v>
      </c>
      <c r="J48" s="766">
        <v>89835804866</v>
      </c>
      <c r="K48" s="822" t="s">
        <v>617</v>
      </c>
      <c r="L48" s="869"/>
      <c r="M48" s="874" t="str">
        <f t="shared" ref="M48:M49" si="7">M47</f>
        <v>Кынова Александра Валерьевна</v>
      </c>
      <c r="N48" s="874" t="str">
        <f t="shared" ref="N48:N49" si="8">N47</f>
        <v xml:space="preserve">(38822) 4-77-32
</v>
      </c>
      <c r="O48" s="871" t="s">
        <v>501</v>
      </c>
      <c r="P48" s="839" t="s">
        <v>618</v>
      </c>
      <c r="Q48" s="872" t="s">
        <v>457</v>
      </c>
    </row>
    <row r="49" spans="1:22" s="873" customFormat="1" ht="66.75" customHeight="1">
      <c r="A49" s="1609"/>
      <c r="B49" s="691" t="s">
        <v>547</v>
      </c>
      <c r="C49" s="692" t="s">
        <v>546</v>
      </c>
      <c r="D49" s="692" t="s">
        <v>559</v>
      </c>
      <c r="E49" s="693">
        <v>8049</v>
      </c>
      <c r="F49" s="693">
        <v>7171</v>
      </c>
      <c r="G49" s="600">
        <f t="shared" si="2"/>
        <v>89.091812647533857</v>
      </c>
      <c r="H49" s="529">
        <f t="shared" si="3"/>
        <v>-878</v>
      </c>
      <c r="I49" s="742" t="s">
        <v>616</v>
      </c>
      <c r="J49" s="766">
        <v>89835804866</v>
      </c>
      <c r="K49" s="822" t="s">
        <v>617</v>
      </c>
      <c r="L49" s="869"/>
      <c r="M49" s="874" t="str">
        <f t="shared" si="7"/>
        <v>Кынова Александра Валерьевна</v>
      </c>
      <c r="N49" s="874" t="str">
        <f t="shared" si="8"/>
        <v xml:space="preserve">(38822) 4-77-32
</v>
      </c>
      <c r="O49" s="871" t="s">
        <v>501</v>
      </c>
      <c r="P49" s="839" t="s">
        <v>618</v>
      </c>
      <c r="Q49" s="872" t="s">
        <v>457</v>
      </c>
    </row>
    <row r="50" spans="1:22">
      <c r="A50" s="1610"/>
      <c r="B50" s="1610"/>
      <c r="C50" s="1610"/>
      <c r="D50" s="1610"/>
      <c r="E50" s="1610"/>
      <c r="F50" s="1610"/>
      <c r="G50" s="1610"/>
      <c r="H50" s="1610"/>
      <c r="I50" s="1610"/>
      <c r="J50" s="1610"/>
      <c r="K50" s="1610"/>
      <c r="L50" s="1610"/>
      <c r="M50" s="1610"/>
      <c r="N50" s="1610"/>
      <c r="O50" s="1610"/>
      <c r="P50" s="1610"/>
      <c r="Q50" s="1611"/>
    </row>
    <row r="51" spans="1:22" ht="31.5">
      <c r="A51" s="875">
        <v>1</v>
      </c>
      <c r="B51" s="876" t="s">
        <v>549</v>
      </c>
      <c r="C51" s="876"/>
      <c r="D51" s="876"/>
      <c r="E51" s="876"/>
      <c r="F51" s="876"/>
      <c r="G51" s="877"/>
      <c r="H51" s="877"/>
      <c r="I51" s="878" t="s">
        <v>556</v>
      </c>
      <c r="J51" s="734">
        <v>89136900784</v>
      </c>
      <c r="K51" s="877"/>
      <c r="L51" s="877"/>
      <c r="M51" s="879" t="str">
        <f>Справочник!B37</f>
        <v>Набутова Аржана Артуровна</v>
      </c>
      <c r="N51" s="879" t="str">
        <f>Справочник!C37</f>
        <v>8 (38822) 2 32 34</v>
      </c>
      <c r="O51" s="1612"/>
      <c r="P51" s="1612"/>
      <c r="Q51" s="1612"/>
      <c r="R51" s="880"/>
      <c r="S51" s="880"/>
      <c r="T51" s="880"/>
      <c r="U51" s="880"/>
      <c r="V51" s="880"/>
    </row>
    <row r="60" spans="1:22">
      <c r="C60" s="707" t="s">
        <v>182</v>
      </c>
    </row>
  </sheetData>
  <sheetProtection formatCells="0"/>
  <mergeCells count="33">
    <mergeCell ref="O51:Q51"/>
    <mergeCell ref="A36:A37"/>
    <mergeCell ref="A38:A40"/>
    <mergeCell ref="A41:A43"/>
    <mergeCell ref="A47:A49"/>
    <mergeCell ref="A50:Q50"/>
    <mergeCell ref="A26:Q26"/>
    <mergeCell ref="A27:A28"/>
    <mergeCell ref="A29:A31"/>
    <mergeCell ref="B29:B31"/>
    <mergeCell ref="A32:A34"/>
    <mergeCell ref="B32:B34"/>
    <mergeCell ref="A13:A15"/>
    <mergeCell ref="A16:A17"/>
    <mergeCell ref="B16:B17"/>
    <mergeCell ref="A18:A19"/>
    <mergeCell ref="B18:B19"/>
    <mergeCell ref="R3:V3"/>
    <mergeCell ref="A6:Q6"/>
    <mergeCell ref="A8:A9"/>
    <mergeCell ref="B8:B9"/>
    <mergeCell ref="B10:B12"/>
    <mergeCell ref="A11:A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36:H36">
    <cfRule type="cellIs" dxfId="1649" priority="113" operator="equal">
      <formula>100</formula>
    </cfRule>
  </conditionalFormatting>
  <conditionalFormatting sqref="G36:H36">
    <cfRule type="cellIs" dxfId="1648" priority="109" operator="greaterThan">
      <formula>100</formula>
    </cfRule>
  </conditionalFormatting>
  <conditionalFormatting sqref="G36">
    <cfRule type="cellIs" dxfId="1647" priority="108" operator="greaterThan">
      <formula>100</formula>
    </cfRule>
  </conditionalFormatting>
  <conditionalFormatting sqref="G36">
    <cfRule type="cellIs" dxfId="1646" priority="107" operator="lessThan">
      <formula>100</formula>
    </cfRule>
  </conditionalFormatting>
  <conditionalFormatting sqref="G36">
    <cfRule type="cellIs" dxfId="1645" priority="106" operator="equal">
      <formula>100</formula>
    </cfRule>
  </conditionalFormatting>
  <conditionalFormatting sqref="G36:G37 G48:G49 G47">
    <cfRule type="cellIs" dxfId="1644" priority="102" operator="greaterThan">
      <formula>100</formula>
    </cfRule>
  </conditionalFormatting>
  <conditionalFormatting sqref="G36">
    <cfRule type="cellIs" dxfId="1643" priority="114" operator="greaterThan">
      <formula>100</formula>
    </cfRule>
  </conditionalFormatting>
  <conditionalFormatting sqref="G36:G37 G48:G49 G47">
    <cfRule type="cellIs" dxfId="1642" priority="101" operator="lessThan">
      <formula>100</formula>
    </cfRule>
  </conditionalFormatting>
  <conditionalFormatting sqref="G36">
    <cfRule type="cellIs" dxfId="1641" priority="115" operator="lessThan">
      <formula>100</formula>
    </cfRule>
  </conditionalFormatting>
  <conditionalFormatting sqref="G36:G37 G48:G49 G47">
    <cfRule type="cellIs" dxfId="1640" priority="100" operator="equal">
      <formula>100</formula>
    </cfRule>
  </conditionalFormatting>
  <conditionalFormatting sqref="G36">
    <cfRule type="cellIs" dxfId="1639" priority="116" operator="equal">
      <formula>100</formula>
    </cfRule>
  </conditionalFormatting>
  <conditionalFormatting sqref="G36:H36">
    <cfRule type="cellIs" dxfId="1638" priority="98" operator="lessThan">
      <formula>100</formula>
    </cfRule>
  </conditionalFormatting>
  <conditionalFormatting sqref="G26">
    <cfRule type="cellIs" dxfId="1637" priority="96" operator="greaterThan">
      <formula>100</formula>
    </cfRule>
  </conditionalFormatting>
  <conditionalFormatting sqref="G26">
    <cfRule type="cellIs" dxfId="1636" priority="95" operator="lessThan">
      <formula>100</formula>
    </cfRule>
  </conditionalFormatting>
  <conditionalFormatting sqref="G26">
    <cfRule type="cellIs" dxfId="1635" priority="94" operator="equal">
      <formula>100</formula>
    </cfRule>
  </conditionalFormatting>
  <conditionalFormatting sqref="G26:H26 G27:H27 G36:H41 G44:H46 H47 G48:H49 G47">
    <cfRule type="cellIs" dxfId="1634" priority="93" operator="greaterThan">
      <formula>100</formula>
    </cfRule>
  </conditionalFormatting>
  <conditionalFormatting sqref="G36:H36">
    <cfRule type="cellIs" dxfId="1633" priority="117" operator="greaterThan">
      <formula>100</formula>
    </cfRule>
  </conditionalFormatting>
  <conditionalFormatting sqref="G36:H36">
    <cfRule type="cellIs" dxfId="1632" priority="92" operator="lessThan">
      <formula>100</formula>
    </cfRule>
  </conditionalFormatting>
  <conditionalFormatting sqref="G26:H26 G27:H27 G36:H41 G44:H46 H47 G48:H49 G47">
    <cfRule type="cellIs" dxfId="1631" priority="118" operator="lessThan">
      <formula>100</formula>
    </cfRule>
  </conditionalFormatting>
  <conditionalFormatting sqref="G36:H36">
    <cfRule type="cellIs" dxfId="1630" priority="91" operator="equal">
      <formula>100</formula>
    </cfRule>
  </conditionalFormatting>
  <conditionalFormatting sqref="G26:H26 G27:H27 G36:H41 G44:H46 H47 G48:H49 G47">
    <cfRule type="cellIs" dxfId="1629" priority="119" operator="equal">
      <formula>100</formula>
    </cfRule>
  </conditionalFormatting>
  <conditionalFormatting sqref="G38:G40">
    <cfRule type="cellIs" dxfId="1628" priority="87" operator="greaterThan">
      <formula>100</formula>
    </cfRule>
  </conditionalFormatting>
  <conditionalFormatting sqref="G38:G40">
    <cfRule type="cellIs" dxfId="1627" priority="86" operator="lessThan">
      <formula>100</formula>
    </cfRule>
  </conditionalFormatting>
  <conditionalFormatting sqref="G38:G40">
    <cfRule type="cellIs" dxfId="1626" priority="85" operator="equal">
      <formula>100</formula>
    </cfRule>
  </conditionalFormatting>
  <conditionalFormatting sqref="G41 G44:G46">
    <cfRule type="cellIs" dxfId="1625" priority="84" operator="greaterThan">
      <formula>100</formula>
    </cfRule>
  </conditionalFormatting>
  <conditionalFormatting sqref="G41 G44:G46">
    <cfRule type="cellIs" dxfId="1624" priority="83" operator="lessThan">
      <formula>100</formula>
    </cfRule>
  </conditionalFormatting>
  <conditionalFormatting sqref="G41 G44:G46">
    <cfRule type="cellIs" dxfId="1623" priority="82" operator="equal">
      <formula>100</formula>
    </cfRule>
  </conditionalFormatting>
  <conditionalFormatting sqref="G7:G9">
    <cfRule type="cellIs" dxfId="1622" priority="75" operator="greaterThan">
      <formula>100</formula>
    </cfRule>
  </conditionalFormatting>
  <conditionalFormatting sqref="G9:G10">
    <cfRule type="cellIs" dxfId="1621" priority="120" operator="greaterThan">
      <formula>100</formula>
    </cfRule>
  </conditionalFormatting>
  <conditionalFormatting sqref="G7:G9">
    <cfRule type="cellIs" dxfId="1620" priority="74" operator="lessThan">
      <formula>100</formula>
    </cfRule>
  </conditionalFormatting>
  <conditionalFormatting sqref="G9:G10">
    <cfRule type="cellIs" dxfId="1619" priority="121" operator="lessThan">
      <formula>100</formula>
    </cfRule>
  </conditionalFormatting>
  <conditionalFormatting sqref="G7:G9">
    <cfRule type="cellIs" dxfId="1618" priority="73" operator="equal">
      <formula>100</formula>
    </cfRule>
  </conditionalFormatting>
  <conditionalFormatting sqref="G9:G10">
    <cfRule type="cellIs" dxfId="1617" priority="122" operator="equal">
      <formula>100</formula>
    </cfRule>
  </conditionalFormatting>
  <conditionalFormatting sqref="G19">
    <cfRule type="cellIs" dxfId="1616" priority="54" operator="greaterThan">
      <formula>100</formula>
    </cfRule>
  </conditionalFormatting>
  <conditionalFormatting sqref="G19">
    <cfRule type="cellIs" dxfId="1615" priority="53" operator="lessThan">
      <formula>100</formula>
    </cfRule>
  </conditionalFormatting>
  <conditionalFormatting sqref="G19">
    <cfRule type="cellIs" dxfId="1614" priority="52" operator="equal">
      <formula>100</formula>
    </cfRule>
  </conditionalFormatting>
  <conditionalFormatting sqref="G9:H12 G14:H25 G13">
    <cfRule type="cellIs" dxfId="1613" priority="51" operator="greaterThan">
      <formula>100</formula>
    </cfRule>
  </conditionalFormatting>
  <conditionalFormatting sqref="G9:H12 G14:H25 G13">
    <cfRule type="cellIs" dxfId="1612" priority="50" operator="lessThan">
      <formula>100</formula>
    </cfRule>
  </conditionalFormatting>
  <conditionalFormatting sqref="G9:H12 G14:H25 G13">
    <cfRule type="cellIs" dxfId="1611" priority="49" operator="equal">
      <formula>100</formula>
    </cfRule>
  </conditionalFormatting>
  <conditionalFormatting sqref="H8">
    <cfRule type="cellIs" dxfId="1610" priority="45" operator="greaterThan">
      <formula>100</formula>
    </cfRule>
  </conditionalFormatting>
  <conditionalFormatting sqref="H8">
    <cfRule type="cellIs" dxfId="1609" priority="44" operator="lessThan">
      <formula>100</formula>
    </cfRule>
  </conditionalFormatting>
  <conditionalFormatting sqref="H8">
    <cfRule type="cellIs" dxfId="1608" priority="43" operator="equal">
      <formula>100</formula>
    </cfRule>
  </conditionalFormatting>
  <conditionalFormatting sqref="H7">
    <cfRule type="cellIs" dxfId="1607" priority="39" operator="greaterThan">
      <formula>100</formula>
    </cfRule>
  </conditionalFormatting>
  <conditionalFormatting sqref="H7">
    <cfRule type="cellIs" dxfId="1606" priority="38" operator="lessThan">
      <formula>100</formula>
    </cfRule>
  </conditionalFormatting>
  <conditionalFormatting sqref="H7">
    <cfRule type="cellIs" dxfId="1605" priority="37" operator="equal">
      <formula>100</formula>
    </cfRule>
  </conditionalFormatting>
  <conditionalFormatting sqref="G33 G35">
    <cfRule type="cellIs" dxfId="1604" priority="36" operator="greaterThan">
      <formula>100</formula>
    </cfRule>
  </conditionalFormatting>
  <conditionalFormatting sqref="G33 G35">
    <cfRule type="cellIs" dxfId="1603" priority="35" operator="lessThan">
      <formula>100</formula>
    </cfRule>
  </conditionalFormatting>
  <conditionalFormatting sqref="G33 G35">
    <cfRule type="cellIs" dxfId="1602" priority="34" operator="equal">
      <formula>100</formula>
    </cfRule>
  </conditionalFormatting>
  <conditionalFormatting sqref="G30:H31 G33:H35">
    <cfRule type="cellIs" dxfId="1601" priority="33" operator="greaterThan">
      <formula>100</formula>
    </cfRule>
  </conditionalFormatting>
  <conditionalFormatting sqref="G30:H31 G33:H35">
    <cfRule type="cellIs" dxfId="1600" priority="32" operator="lessThan">
      <formula>100</formula>
    </cfRule>
  </conditionalFormatting>
  <conditionalFormatting sqref="G30:H31 G33:H35">
    <cfRule type="cellIs" dxfId="1599" priority="31" operator="equal">
      <formula>100</formula>
    </cfRule>
  </conditionalFormatting>
  <conditionalFormatting sqref="G34">
    <cfRule type="cellIs" dxfId="1598" priority="30" operator="greaterThan">
      <formula>100</formula>
    </cfRule>
  </conditionalFormatting>
  <conditionalFormatting sqref="G34">
    <cfRule type="cellIs" dxfId="1597" priority="29" operator="lessThan">
      <formula>100</formula>
    </cfRule>
  </conditionalFormatting>
  <conditionalFormatting sqref="G34">
    <cfRule type="cellIs" dxfId="1596" priority="28" operator="equal">
      <formula>100</formula>
    </cfRule>
  </conditionalFormatting>
  <conditionalFormatting sqref="G29">
    <cfRule type="cellIs" dxfId="1595" priority="27" operator="greaterThan">
      <formula>100</formula>
    </cfRule>
  </conditionalFormatting>
  <conditionalFormatting sqref="G29">
    <cfRule type="cellIs" dxfId="1594" priority="26" operator="lessThan">
      <formula>100</formula>
    </cfRule>
  </conditionalFormatting>
  <conditionalFormatting sqref="G29">
    <cfRule type="cellIs" dxfId="1593" priority="25" operator="equal">
      <formula>100</formula>
    </cfRule>
  </conditionalFormatting>
  <conditionalFormatting sqref="H29">
    <cfRule type="cellIs" dxfId="1592" priority="24" operator="greaterThan">
      <formula>100</formula>
    </cfRule>
  </conditionalFormatting>
  <conditionalFormatting sqref="H29">
    <cfRule type="cellIs" dxfId="1591" priority="23" operator="lessThan">
      <formula>100</formula>
    </cfRule>
  </conditionalFormatting>
  <conditionalFormatting sqref="H29">
    <cfRule type="cellIs" dxfId="1590" priority="22" operator="equal">
      <formula>100</formula>
    </cfRule>
  </conditionalFormatting>
  <conditionalFormatting sqref="G32">
    <cfRule type="cellIs" dxfId="1589" priority="21" operator="greaterThan">
      <formula>100</formula>
    </cfRule>
  </conditionalFormatting>
  <conditionalFormatting sqref="G32">
    <cfRule type="cellIs" dxfId="1588" priority="20" operator="lessThan">
      <formula>100</formula>
    </cfRule>
  </conditionalFormatting>
  <conditionalFormatting sqref="G32">
    <cfRule type="cellIs" dxfId="1587" priority="19" operator="equal">
      <formula>100</formula>
    </cfRule>
  </conditionalFormatting>
  <conditionalFormatting sqref="H32">
    <cfRule type="cellIs" dxfId="1586" priority="18" operator="greaterThan">
      <formula>100</formula>
    </cfRule>
  </conditionalFormatting>
  <conditionalFormatting sqref="H32">
    <cfRule type="cellIs" dxfId="1585" priority="17" operator="lessThan">
      <formula>100</formula>
    </cfRule>
  </conditionalFormatting>
  <conditionalFormatting sqref="H32">
    <cfRule type="cellIs" dxfId="1584" priority="16" operator="equal">
      <formula>100</formula>
    </cfRule>
  </conditionalFormatting>
  <conditionalFormatting sqref="H13">
    <cfRule type="cellIs" dxfId="1583" priority="15" operator="greaterThan">
      <formula>100</formula>
    </cfRule>
  </conditionalFormatting>
  <conditionalFormatting sqref="H13">
    <cfRule type="cellIs" dxfId="1582" priority="14" operator="lessThan">
      <formula>100</formula>
    </cfRule>
  </conditionalFormatting>
  <conditionalFormatting sqref="H13">
    <cfRule type="cellIs" dxfId="1581" priority="13" operator="equal">
      <formula>100</formula>
    </cfRule>
  </conditionalFormatting>
  <conditionalFormatting sqref="G28:H28">
    <cfRule type="cellIs" dxfId="1580" priority="12" operator="greaterThan">
      <formula>100</formula>
    </cfRule>
  </conditionalFormatting>
  <conditionalFormatting sqref="G28:H28">
    <cfRule type="cellIs" dxfId="1579" priority="11" operator="lessThan">
      <formula>100</formula>
    </cfRule>
  </conditionalFormatting>
  <conditionalFormatting sqref="G28:H28">
    <cfRule type="cellIs" dxfId="1578" priority="10" operator="equal">
      <formula>100</formula>
    </cfRule>
  </conditionalFormatting>
  <conditionalFormatting sqref="G42:H43">
    <cfRule type="cellIs" dxfId="1577" priority="9" operator="greaterThan">
      <formula>100</formula>
    </cfRule>
  </conditionalFormatting>
  <conditionalFormatting sqref="G42:H43">
    <cfRule type="cellIs" dxfId="1576" priority="8" operator="lessThan">
      <formula>100</formula>
    </cfRule>
  </conditionalFormatting>
  <conditionalFormatting sqref="G42:H43">
    <cfRule type="cellIs" dxfId="1575" priority="7" operator="equal">
      <formula>100</formula>
    </cfRule>
  </conditionalFormatting>
  <conditionalFormatting sqref="G42:G43">
    <cfRule type="cellIs" dxfId="1574" priority="6" operator="greaterThan">
      <formula>100</formula>
    </cfRule>
  </conditionalFormatting>
  <conditionalFormatting sqref="G42:G43">
    <cfRule type="cellIs" dxfId="1573" priority="5" operator="lessThan">
      <formula>100</formula>
    </cfRule>
  </conditionalFormatting>
  <conditionalFormatting sqref="G42:G43">
    <cfRule type="cellIs" dxfId="1572" priority="4" operator="equal">
      <formula>100</formula>
    </cfRule>
  </conditionalFormatting>
  <conditionalFormatting sqref="G42:G43">
    <cfRule type="cellIs" dxfId="1571" priority="3" operator="greaterThan">
      <formula>100</formula>
    </cfRule>
  </conditionalFormatting>
  <conditionalFormatting sqref="G42:G43">
    <cfRule type="cellIs" dxfId="1570" priority="2" operator="lessThan">
      <formula>100</formula>
    </cfRule>
  </conditionalFormatting>
  <conditionalFormatting sqref="G42:G43">
    <cfRule type="cellIs" dxfId="1569" priority="1" operator="equal">
      <formula>100</formula>
    </cfRule>
  </conditionalFormatting>
  <pageMargins left="0.70866141732283472" right="0.70866141732283472" top="0" bottom="0" header="0.31496062992125984" footer="0.31496062992125984"/>
  <pageSetup paperSize="9" scale="49" firstPageNumber="2147483648" fitToHeight="2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indexed="52"/>
    <pageSetUpPr fitToPage="1"/>
  </sheetPr>
  <dimension ref="A1:Y973"/>
  <sheetViews>
    <sheetView zoomScale="60" workbookViewId="0">
      <pane xSplit="7" ySplit="4" topLeftCell="H5" activePane="bottomRight" state="frozen"/>
      <selection activeCell="D44" sqref="D44:K49"/>
      <selection pane="topRight"/>
      <selection pane="bottomLeft"/>
      <selection pane="bottomRight" activeCell="H5" sqref="H5"/>
    </sheetView>
  </sheetViews>
  <sheetFormatPr defaultColWidth="14.42578125" defaultRowHeight="18.75"/>
  <cols>
    <col min="1" max="1" width="10.140625" style="881" bestFit="1" customWidth="1"/>
    <col min="2" max="2" width="45.28515625" style="881" customWidth="1"/>
    <col min="3" max="3" width="19.85546875" style="881" customWidth="1"/>
    <col min="4" max="4" width="17.7109375" style="881" customWidth="1"/>
    <col min="5" max="5" width="17.7109375" style="881" bestFit="1" customWidth="1"/>
    <col min="6" max="6" width="17.28515625" style="881" bestFit="1" customWidth="1"/>
    <col min="7" max="7" width="25.7109375" style="881" customWidth="1"/>
    <col min="8" max="8" width="14.5703125" style="881" bestFit="1" customWidth="1"/>
    <col min="9" max="9" width="27.28515625" style="881" customWidth="1"/>
    <col min="10" max="10" width="20.140625" style="882" customWidth="1"/>
    <col min="11" max="11" width="19.7109375" style="881" customWidth="1"/>
    <col min="12" max="12" width="20.5703125" style="881" customWidth="1"/>
    <col min="13" max="13" width="22.28515625" style="881" customWidth="1"/>
    <col min="14" max="14" width="20.140625" style="881" customWidth="1"/>
    <col min="15" max="15" width="15.5703125" style="881" customWidth="1"/>
    <col min="16" max="16" width="17.85546875" style="881" customWidth="1"/>
    <col min="17" max="17" width="21.42578125" style="881" customWidth="1"/>
    <col min="18" max="21" width="14.42578125" style="881" bestFit="1"/>
    <col min="22" max="22" width="37.140625" style="881" bestFit="1" customWidth="1"/>
    <col min="23" max="23" width="14.42578125" style="881" bestFit="1"/>
    <col min="24" max="16384" width="14.42578125" style="881"/>
  </cols>
  <sheetData>
    <row r="1" spans="1:25" ht="25.5" customHeight="1">
      <c r="A1" s="883"/>
      <c r="B1" s="1512" t="s">
        <v>619</v>
      </c>
      <c r="C1" s="1512"/>
      <c r="D1" s="514"/>
      <c r="E1" s="883"/>
      <c r="F1" s="883"/>
      <c r="G1" s="883"/>
      <c r="H1" s="883" t="s">
        <v>182</v>
      </c>
      <c r="I1" s="883"/>
      <c r="J1" s="884"/>
      <c r="K1" s="883"/>
      <c r="L1" s="883"/>
      <c r="M1" s="883"/>
      <c r="N1" s="883"/>
      <c r="O1" s="883"/>
      <c r="P1" s="883"/>
      <c r="Q1" s="883"/>
    </row>
    <row r="2" spans="1:25" s="512" customFormat="1" ht="15.75" customHeight="1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613"/>
      <c r="K2" s="1513"/>
      <c r="L2" s="1513"/>
      <c r="M2" s="1513"/>
      <c r="N2" s="1513"/>
      <c r="O2" s="1513"/>
      <c r="P2" s="1513"/>
      <c r="Q2" s="1513"/>
    </row>
    <row r="3" spans="1:25" s="512" customFormat="1" ht="15.6" customHeight="1">
      <c r="A3" s="1514" t="s">
        <v>183</v>
      </c>
      <c r="B3" s="1514" t="s">
        <v>216</v>
      </c>
      <c r="C3" s="1514" t="s">
        <v>424</v>
      </c>
      <c r="D3" s="1514" t="str">
        <f>Город!D3</f>
        <v xml:space="preserve"> 2021 год (факт)</v>
      </c>
      <c r="E3" s="1514" t="str">
        <f>Город!E3</f>
        <v>2022 год (факт)</v>
      </c>
      <c r="F3" s="1516"/>
      <c r="G3" s="1516"/>
      <c r="H3" s="1517"/>
      <c r="I3" s="1518" t="s">
        <v>299</v>
      </c>
      <c r="J3" s="1614"/>
      <c r="K3" s="1403"/>
      <c r="L3" s="1519"/>
      <c r="M3" s="1406" t="s">
        <v>300</v>
      </c>
      <c r="N3" s="1516"/>
      <c r="O3" s="1516"/>
      <c r="P3" s="1516"/>
      <c r="Q3" s="1517"/>
    </row>
    <row r="4" spans="1:25" s="512" customFormat="1" ht="112.5" customHeight="1">
      <c r="A4" s="1515"/>
      <c r="B4" s="1515"/>
      <c r="C4" s="1515"/>
      <c r="D4" s="1515"/>
      <c r="E4" s="1515"/>
      <c r="F4" s="516" t="str">
        <f>Город!F4</f>
        <v xml:space="preserve"> 2023 г. (факт)</v>
      </c>
      <c r="G4" s="360" t="str">
        <f>Город!G4</f>
        <v>Темп роста 2023 г. к 2022 г.</v>
      </c>
      <c r="H4" s="360" t="str">
        <f>Город!H4</f>
        <v xml:space="preserve">Отношение к уровню предшествующего года в процентных пунктах </v>
      </c>
      <c r="I4" s="885" t="s">
        <v>303</v>
      </c>
      <c r="J4" s="885" t="s">
        <v>620</v>
      </c>
      <c r="K4" s="885" t="s">
        <v>621</v>
      </c>
      <c r="L4" s="885" t="s">
        <v>622</v>
      </c>
      <c r="M4" s="885" t="s">
        <v>307</v>
      </c>
      <c r="N4" s="885" t="s">
        <v>623</v>
      </c>
      <c r="O4" s="885" t="s">
        <v>624</v>
      </c>
      <c r="P4" s="885" t="s">
        <v>625</v>
      </c>
      <c r="Q4" s="885" t="s">
        <v>626</v>
      </c>
      <c r="R4" s="886"/>
      <c r="S4" s="886"/>
      <c r="T4" s="886"/>
      <c r="U4" s="886"/>
      <c r="V4" s="886"/>
      <c r="W4" s="886"/>
    </row>
    <row r="5" spans="1:25" s="512" customFormat="1" ht="29.25" customHeight="1">
      <c r="A5" s="519"/>
      <c r="B5" s="520"/>
      <c r="C5" s="520"/>
      <c r="D5" s="520"/>
      <c r="E5" s="520"/>
      <c r="F5" s="521"/>
      <c r="G5" s="522"/>
      <c r="H5" s="522"/>
      <c r="I5" s="523"/>
      <c r="J5" s="887"/>
      <c r="K5" s="523"/>
      <c r="L5" s="523"/>
      <c r="M5" s="522"/>
      <c r="N5" s="522"/>
      <c r="O5" s="522"/>
      <c r="P5" s="522"/>
      <c r="Q5" s="524"/>
    </row>
    <row r="6" spans="1:25" s="512" customFormat="1" ht="22.9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615"/>
      <c r="K6" s="1521"/>
      <c r="L6" s="1521"/>
      <c r="M6" s="1521"/>
      <c r="N6" s="1521"/>
      <c r="O6" s="1521"/>
      <c r="P6" s="1521"/>
      <c r="Q6" s="1522"/>
    </row>
    <row r="7" spans="1:25" s="512" customFormat="1" ht="42" customHeight="1">
      <c r="A7" s="728"/>
      <c r="B7" s="526" t="s">
        <v>627</v>
      </c>
      <c r="C7" s="527" t="s">
        <v>554</v>
      </c>
      <c r="D7" s="527">
        <v>34614</v>
      </c>
      <c r="E7" s="888">
        <v>30553</v>
      </c>
      <c r="F7" s="888">
        <v>30803</v>
      </c>
      <c r="G7" s="530">
        <f t="shared" ref="G7:G9" si="0">F7/E7*100</f>
        <v>100.81825025365758</v>
      </c>
      <c r="H7" s="530">
        <f t="shared" ref="H7:H9" si="1">F7-E7</f>
        <v>250</v>
      </c>
      <c r="I7" s="535"/>
      <c r="J7" s="889"/>
      <c r="K7" s="534"/>
      <c r="L7" s="534"/>
      <c r="M7" s="890" t="s">
        <v>331</v>
      </c>
      <c r="N7" s="890" t="s">
        <v>285</v>
      </c>
      <c r="O7" s="890" t="s">
        <v>180</v>
      </c>
      <c r="P7" s="891" t="s">
        <v>628</v>
      </c>
      <c r="Q7" s="892"/>
    </row>
    <row r="8" spans="1:25" s="512" customFormat="1" ht="72" customHeight="1">
      <c r="A8" s="1616">
        <v>1</v>
      </c>
      <c r="B8" s="1618" t="s">
        <v>441</v>
      </c>
      <c r="C8" s="893" t="s">
        <v>442</v>
      </c>
      <c r="D8" s="894">
        <v>3838</v>
      </c>
      <c r="E8" s="895">
        <v>4469</v>
      </c>
      <c r="F8" s="896">
        <v>5711</v>
      </c>
      <c r="G8" s="530">
        <f t="shared" si="0"/>
        <v>127.79145222644888</v>
      </c>
      <c r="H8" s="530">
        <f t="shared" si="1"/>
        <v>1242</v>
      </c>
      <c r="I8" s="540" t="s">
        <v>629</v>
      </c>
      <c r="J8" s="897" t="s">
        <v>630</v>
      </c>
      <c r="K8" s="541" t="s">
        <v>631</v>
      </c>
      <c r="L8" s="541" t="s">
        <v>632</v>
      </c>
      <c r="M8" s="557" t="str">
        <f>Справочник!D4</f>
        <v>Шымдыева Юлия Михайловна</v>
      </c>
      <c r="N8" s="890" t="s">
        <v>225</v>
      </c>
      <c r="O8" s="890" t="s">
        <v>180</v>
      </c>
      <c r="P8" s="898" t="s">
        <v>633</v>
      </c>
      <c r="Q8" s="892"/>
    </row>
    <row r="9" spans="1:25" s="512" customFormat="1" ht="54" customHeight="1">
      <c r="A9" s="1617"/>
      <c r="B9" s="1619"/>
      <c r="C9" s="899" t="s">
        <v>444</v>
      </c>
      <c r="D9" s="900">
        <f>D8/D7*1000</f>
        <v>110.87999075518576</v>
      </c>
      <c r="E9" s="900">
        <f>E8/E7*1000</f>
        <v>146.27041534382874</v>
      </c>
      <c r="F9" s="901">
        <f>F8/F7*1000</f>
        <v>185.40401908904977</v>
      </c>
      <c r="G9" s="530">
        <f t="shared" si="0"/>
        <v>126.75428496817493</v>
      </c>
      <c r="H9" s="530">
        <f t="shared" si="1"/>
        <v>39.133603745221023</v>
      </c>
      <c r="I9" s="540" t="s">
        <v>629</v>
      </c>
      <c r="J9" s="897" t="s">
        <v>634</v>
      </c>
      <c r="K9" s="541" t="s">
        <v>631</v>
      </c>
      <c r="L9" s="541" t="s">
        <v>632</v>
      </c>
      <c r="M9" s="902" t="str">
        <f>Справочник!D4</f>
        <v>Шымдыева Юлия Михайловна</v>
      </c>
      <c r="N9" s="902" t="s">
        <v>225</v>
      </c>
      <c r="O9" s="890" t="s">
        <v>180</v>
      </c>
      <c r="P9" s="891" t="s">
        <v>633</v>
      </c>
      <c r="Q9" s="903"/>
      <c r="R9" s="904"/>
      <c r="S9" s="904"/>
      <c r="T9" s="904"/>
      <c r="U9" s="904"/>
      <c r="V9" s="904"/>
      <c r="W9" s="904"/>
      <c r="X9" s="904"/>
      <c r="Y9" s="905"/>
    </row>
    <row r="10" spans="1:25" s="512" customFormat="1" ht="78" customHeight="1">
      <c r="A10" s="1620">
        <v>2</v>
      </c>
      <c r="B10" s="1618" t="s">
        <v>372</v>
      </c>
      <c r="C10" s="553" t="s">
        <v>445</v>
      </c>
      <c r="D10" s="906">
        <v>2796726</v>
      </c>
      <c r="E10" s="907">
        <v>16250301</v>
      </c>
      <c r="F10" s="906">
        <v>33242113</v>
      </c>
      <c r="G10" s="530">
        <f t="shared" ref="G10:G49" si="2">F10/E10*100</f>
        <v>204.56306009347151</v>
      </c>
      <c r="H10" s="530">
        <f t="shared" ref="H10:H49" si="3">F10-E10</f>
        <v>16991812</v>
      </c>
      <c r="I10" s="540" t="s">
        <v>635</v>
      </c>
      <c r="J10" s="897" t="s">
        <v>630</v>
      </c>
      <c r="K10" s="908" t="s">
        <v>636</v>
      </c>
      <c r="L10" s="541" t="s">
        <v>637</v>
      </c>
      <c r="M10" s="544" t="str">
        <f>Город!M10</f>
        <v>Мусихина Татьяна Алексеевна</v>
      </c>
      <c r="N10" s="544" t="str">
        <f>Город!N10</f>
        <v>8 (38822) 29 5 11</v>
      </c>
      <c r="O10" s="909" t="s">
        <v>446</v>
      </c>
      <c r="P10" s="910" t="s">
        <v>638</v>
      </c>
      <c r="Q10" s="911"/>
    </row>
    <row r="11" spans="1:25" s="512" customFormat="1" ht="70.5" customHeight="1">
      <c r="A11" s="1621"/>
      <c r="B11" s="1623"/>
      <c r="C11" s="913" t="s">
        <v>447</v>
      </c>
      <c r="D11" s="125">
        <v>309.26</v>
      </c>
      <c r="E11" s="914">
        <f>E10/D10*100</f>
        <v>581.04730316806149</v>
      </c>
      <c r="F11" s="914">
        <f>F10/E10*100</f>
        <v>204.56306009347151</v>
      </c>
      <c r="G11" s="530">
        <f t="shared" si="2"/>
        <v>35.205921958182451</v>
      </c>
      <c r="H11" s="530">
        <f t="shared" si="3"/>
        <v>-376.48424307458998</v>
      </c>
      <c r="I11" s="540" t="s">
        <v>635</v>
      </c>
      <c r="J11" s="897" t="s">
        <v>634</v>
      </c>
      <c r="K11" s="908" t="s">
        <v>639</v>
      </c>
      <c r="L11" s="541" t="s">
        <v>637</v>
      </c>
      <c r="M11" s="544" t="str">
        <f>Город!M11</f>
        <v>Мусихина Татьяна Алексеевна</v>
      </c>
      <c r="N11" s="544" t="str">
        <f>Город!N11</f>
        <v>8 (38822) 29 5 11</v>
      </c>
      <c r="O11" s="909" t="s">
        <v>446</v>
      </c>
      <c r="P11" s="910" t="s">
        <v>638</v>
      </c>
      <c r="Q11" s="911"/>
    </row>
    <row r="12" spans="1:25" s="512" customFormat="1" ht="72" customHeight="1">
      <c r="A12" s="1622"/>
      <c r="B12" s="1619"/>
      <c r="C12" s="899" t="s">
        <v>449</v>
      </c>
      <c r="D12" s="915">
        <f>D10/D7</f>
        <v>80.79753856820939</v>
      </c>
      <c r="E12" s="915">
        <f>E10/E7</f>
        <v>531.87251661048015</v>
      </c>
      <c r="F12" s="914">
        <f>F10/F7</f>
        <v>1079.1842677661266</v>
      </c>
      <c r="G12" s="530">
        <f t="shared" si="2"/>
        <v>202.90280735758967</v>
      </c>
      <c r="H12" s="530">
        <f t="shared" si="3"/>
        <v>547.31175115564645</v>
      </c>
      <c r="I12" s="540" t="s">
        <v>635</v>
      </c>
      <c r="J12" s="897" t="s">
        <v>640</v>
      </c>
      <c r="K12" s="908" t="s">
        <v>641</v>
      </c>
      <c r="L12" s="541" t="s">
        <v>637</v>
      </c>
      <c r="M12" s="544" t="str">
        <f>Город!M12</f>
        <v>Мусихина Татьяна Алексеевна</v>
      </c>
      <c r="N12" s="544" t="str">
        <f>Город!N12</f>
        <v>8 (38822) 29 5 11</v>
      </c>
      <c r="O12" s="909" t="s">
        <v>446</v>
      </c>
      <c r="P12" s="910" t="s">
        <v>638</v>
      </c>
      <c r="Q12" s="560"/>
    </row>
    <row r="13" spans="1:25" s="512" customFormat="1" ht="103.5" customHeight="1">
      <c r="A13" s="1620">
        <v>3</v>
      </c>
      <c r="B13" s="913" t="s">
        <v>451</v>
      </c>
      <c r="C13" s="899" t="s">
        <v>406</v>
      </c>
      <c r="D13" s="899">
        <v>36</v>
      </c>
      <c r="E13" s="791">
        <f>E14/E15*100</f>
        <v>33.798696981784339</v>
      </c>
      <c r="F13" s="791">
        <f>F14/F15*100</f>
        <v>31.593625498007967</v>
      </c>
      <c r="G13" s="556">
        <f t="shared" si="2"/>
        <v>93.47586835976314</v>
      </c>
      <c r="H13" s="556">
        <f t="shared" si="3"/>
        <v>-2.2050714837763721</v>
      </c>
      <c r="I13" s="540" t="s">
        <v>642</v>
      </c>
      <c r="J13" s="897">
        <v>83884422281</v>
      </c>
      <c r="K13" s="916" t="s">
        <v>643</v>
      </c>
      <c r="L13" s="916" t="s">
        <v>644</v>
      </c>
      <c r="M13" s="544" t="str">
        <f>Город!M13</f>
        <v>Белеева Байсура Павловна</v>
      </c>
      <c r="N13" s="544" t="str">
        <f>Город!N13</f>
        <v>8 (38822) 4 77 39</v>
      </c>
      <c r="O13" s="546" t="s">
        <v>180</v>
      </c>
      <c r="P13" s="596" t="s">
        <v>645</v>
      </c>
      <c r="Q13" s="546" t="s">
        <v>515</v>
      </c>
    </row>
    <row r="14" spans="1:25" s="512" customFormat="1" ht="57.75" customHeight="1">
      <c r="A14" s="1621"/>
      <c r="B14" s="563" t="s">
        <v>569</v>
      </c>
      <c r="C14" s="563" t="s">
        <v>459</v>
      </c>
      <c r="D14" s="586">
        <v>2800</v>
      </c>
      <c r="E14" s="586">
        <v>2542</v>
      </c>
      <c r="F14" s="586">
        <v>2379</v>
      </c>
      <c r="G14" s="556">
        <f t="shared" si="2"/>
        <v>93.587726199842649</v>
      </c>
      <c r="H14" s="917">
        <f t="shared" si="3"/>
        <v>-163</v>
      </c>
      <c r="I14" s="540" t="s">
        <v>642</v>
      </c>
      <c r="J14" s="897">
        <v>83884422281</v>
      </c>
      <c r="K14" s="916" t="s">
        <v>643</v>
      </c>
      <c r="L14" s="916" t="s">
        <v>644</v>
      </c>
      <c r="M14" s="544" t="str">
        <f t="shared" ref="M14:M15" si="4">M13</f>
        <v>Белеева Байсура Павловна</v>
      </c>
      <c r="N14" s="544" t="str">
        <f t="shared" ref="N14:N15" si="5">N13</f>
        <v>8 (38822) 4 77 39</v>
      </c>
      <c r="O14" s="546" t="s">
        <v>180</v>
      </c>
      <c r="P14" s="918" t="s">
        <v>645</v>
      </c>
      <c r="Q14" s="546" t="s">
        <v>515</v>
      </c>
    </row>
    <row r="15" spans="1:25" s="512" customFormat="1" ht="57.75" customHeight="1">
      <c r="A15" s="1622"/>
      <c r="B15" s="563" t="s">
        <v>570</v>
      </c>
      <c r="C15" s="563" t="s">
        <v>459</v>
      </c>
      <c r="D15" s="586">
        <v>7776</v>
      </c>
      <c r="E15" s="586">
        <v>7521</v>
      </c>
      <c r="F15" s="586">
        <v>7530</v>
      </c>
      <c r="G15" s="556">
        <f t="shared" si="2"/>
        <v>100.11966493817313</v>
      </c>
      <c r="H15" s="919">
        <f t="shared" si="3"/>
        <v>9</v>
      </c>
      <c r="I15" s="540" t="s">
        <v>642</v>
      </c>
      <c r="J15" s="897">
        <v>83884422281</v>
      </c>
      <c r="K15" s="916" t="s">
        <v>643</v>
      </c>
      <c r="L15" s="916" t="s">
        <v>644</v>
      </c>
      <c r="M15" s="544" t="str">
        <f t="shared" si="4"/>
        <v>Белеева Байсура Павловна</v>
      </c>
      <c r="N15" s="544" t="str">
        <f t="shared" si="5"/>
        <v>8 (38822) 4 77 39</v>
      </c>
      <c r="O15" s="546" t="s">
        <v>180</v>
      </c>
      <c r="P15" s="918" t="s">
        <v>645</v>
      </c>
      <c r="Q15" s="546" t="s">
        <v>515</v>
      </c>
    </row>
    <row r="16" spans="1:25" s="512" customFormat="1" ht="57.75" customHeight="1">
      <c r="A16" s="1620">
        <v>4</v>
      </c>
      <c r="B16" s="1620" t="s">
        <v>462</v>
      </c>
      <c r="C16" s="568" t="s">
        <v>442</v>
      </c>
      <c r="D16" s="564">
        <v>-120</v>
      </c>
      <c r="E16" s="589">
        <v>-13</v>
      </c>
      <c r="F16" s="586">
        <v>-12</v>
      </c>
      <c r="G16" s="559">
        <f t="shared" si="2"/>
        <v>92.307692307692307</v>
      </c>
      <c r="H16" s="530">
        <f t="shared" si="3"/>
        <v>1</v>
      </c>
      <c r="I16" s="540" t="s">
        <v>642</v>
      </c>
      <c r="J16" s="897">
        <v>83884422281</v>
      </c>
      <c r="K16" s="916" t="s">
        <v>646</v>
      </c>
      <c r="L16" s="916" t="s">
        <v>644</v>
      </c>
      <c r="M16" s="544" t="str">
        <f>Город!M16</f>
        <v xml:space="preserve">Данилова Елена Алексеевна </v>
      </c>
      <c r="N16" s="544" t="str">
        <f>Город!N16</f>
        <v>8 (38822)2-57-25</v>
      </c>
      <c r="O16" s="572" t="s">
        <v>180</v>
      </c>
      <c r="P16" s="573" t="s">
        <v>574</v>
      </c>
      <c r="Q16" s="774" t="s">
        <v>465</v>
      </c>
    </row>
    <row r="17" spans="1:17" s="512" customFormat="1" ht="57.75" customHeight="1">
      <c r="A17" s="1622"/>
      <c r="B17" s="1622"/>
      <c r="C17" s="899" t="s">
        <v>444</v>
      </c>
      <c r="D17" s="920">
        <v>-3.5</v>
      </c>
      <c r="E17" s="921">
        <v>-0.4</v>
      </c>
      <c r="F17" s="922">
        <v>-0.3</v>
      </c>
      <c r="G17" s="559">
        <f t="shared" si="2"/>
        <v>74.999999999999986</v>
      </c>
      <c r="H17" s="530">
        <f t="shared" si="3"/>
        <v>0.10000000000000003</v>
      </c>
      <c r="I17" s="540" t="s">
        <v>642</v>
      </c>
      <c r="J17" s="897">
        <v>83884422281</v>
      </c>
      <c r="K17" s="916" t="s">
        <v>647</v>
      </c>
      <c r="L17" s="916" t="s">
        <v>644</v>
      </c>
      <c r="M17" s="544" t="str">
        <f>Город!M17</f>
        <v xml:space="preserve">Данилова Елена Алексеевна </v>
      </c>
      <c r="N17" s="544" t="str">
        <f>Город!N17</f>
        <v>8 (38822)2-57-25</v>
      </c>
      <c r="O17" s="572" t="s">
        <v>180</v>
      </c>
      <c r="P17" s="573" t="s">
        <v>574</v>
      </c>
      <c r="Q17" s="774" t="s">
        <v>465</v>
      </c>
    </row>
    <row r="18" spans="1:17" s="512" customFormat="1" ht="57.75" customHeight="1">
      <c r="A18" s="1620">
        <v>5</v>
      </c>
      <c r="B18" s="1620" t="s">
        <v>466</v>
      </c>
      <c r="C18" s="577" t="s">
        <v>467</v>
      </c>
      <c r="D18" s="923">
        <v>44344</v>
      </c>
      <c r="E18" s="924">
        <v>46938</v>
      </c>
      <c r="F18" s="925">
        <v>65875</v>
      </c>
      <c r="G18" s="530">
        <f t="shared" si="2"/>
        <v>140.34471004303549</v>
      </c>
      <c r="H18" s="530">
        <f t="shared" si="3"/>
        <v>18937</v>
      </c>
      <c r="I18" s="540" t="s">
        <v>648</v>
      </c>
      <c r="J18" s="897" t="s">
        <v>649</v>
      </c>
      <c r="K18" s="908" t="s">
        <v>636</v>
      </c>
      <c r="L18" s="541" t="s">
        <v>637</v>
      </c>
      <c r="M18" s="544" t="str">
        <f>Город!M18</f>
        <v>Темирханова Гульсая Айтеновна</v>
      </c>
      <c r="N18" s="544" t="str">
        <f>Город!N18</f>
        <v>2-60-28</v>
      </c>
      <c r="O18" s="546" t="s">
        <v>446</v>
      </c>
      <c r="P18" s="547" t="s">
        <v>650</v>
      </c>
      <c r="Q18" s="546" t="s">
        <v>471</v>
      </c>
    </row>
    <row r="19" spans="1:17" s="512" customFormat="1" ht="75" customHeight="1">
      <c r="A19" s="1622"/>
      <c r="B19" s="1622"/>
      <c r="C19" s="899" t="s">
        <v>472</v>
      </c>
      <c r="D19" s="914">
        <f>D18/D7*1000</f>
        <v>1281.1001328942048</v>
      </c>
      <c r="E19" s="914">
        <f>E18/E7*1000</f>
        <v>1536.2812162471771</v>
      </c>
      <c r="F19" s="914">
        <f>F18/F7*1000</f>
        <v>2138.5903970392492</v>
      </c>
      <c r="G19" s="530">
        <f t="shared" si="2"/>
        <v>139.20565938203626</v>
      </c>
      <c r="H19" s="530">
        <f t="shared" si="3"/>
        <v>602.30918079207208</v>
      </c>
      <c r="I19" s="540" t="s">
        <v>648</v>
      </c>
      <c r="J19" s="897" t="s">
        <v>651</v>
      </c>
      <c r="K19" s="908" t="s">
        <v>639</v>
      </c>
      <c r="L19" s="541" t="s">
        <v>637</v>
      </c>
      <c r="M19" s="544" t="str">
        <f>Город!M19</f>
        <v>Темирханова Гульсая Айтеновна</v>
      </c>
      <c r="N19" s="544" t="str">
        <f>Город!N19</f>
        <v>2-60-28</v>
      </c>
      <c r="O19" s="544" t="s">
        <v>446</v>
      </c>
      <c r="P19" s="544" t="s">
        <v>650</v>
      </c>
      <c r="Q19" s="544" t="s">
        <v>471</v>
      </c>
    </row>
    <row r="20" spans="1:17" s="512" customFormat="1" ht="262.5" customHeight="1">
      <c r="A20" s="899">
        <v>6</v>
      </c>
      <c r="B20" s="899" t="s">
        <v>473</v>
      </c>
      <c r="C20" s="926" t="s">
        <v>474</v>
      </c>
      <c r="D20" s="914">
        <f>D21/D22*100</f>
        <v>100</v>
      </c>
      <c r="E20" s="914">
        <f>E21/E22*100</f>
        <v>100</v>
      </c>
      <c r="F20" s="914">
        <f>F21/F22*100</f>
        <v>100</v>
      </c>
      <c r="G20" s="530" t="s">
        <v>559</v>
      </c>
      <c r="H20" s="530">
        <f t="shared" si="3"/>
        <v>0</v>
      </c>
      <c r="I20" s="540" t="s">
        <v>652</v>
      </c>
      <c r="J20" s="897" t="s">
        <v>653</v>
      </c>
      <c r="K20" s="927" t="s">
        <v>654</v>
      </c>
      <c r="L20" s="541" t="s">
        <v>637</v>
      </c>
      <c r="M20" s="544" t="str">
        <f>Город!M20</f>
        <v>Дейнека Оксана Викторовна</v>
      </c>
      <c r="N20" s="544" t="str">
        <f>Город!N20</f>
        <v>8(38822)29173</v>
      </c>
      <c r="O20" s="544" t="s">
        <v>446</v>
      </c>
      <c r="P20" s="544" t="s">
        <v>655</v>
      </c>
      <c r="Q20" s="544" t="s">
        <v>515</v>
      </c>
    </row>
    <row r="21" spans="1:17" s="512" customFormat="1" ht="119.25" customHeight="1">
      <c r="A21" s="564" t="s">
        <v>481</v>
      </c>
      <c r="B21" s="577" t="s">
        <v>482</v>
      </c>
      <c r="C21" s="587" t="s">
        <v>442</v>
      </c>
      <c r="D21" s="928">
        <v>2261</v>
      </c>
      <c r="E21" s="929">
        <v>2064</v>
      </c>
      <c r="F21" s="930">
        <v>2060</v>
      </c>
      <c r="G21" s="530">
        <f t="shared" si="2"/>
        <v>99.806201550387598</v>
      </c>
      <c r="H21" s="931">
        <f t="shared" si="3"/>
        <v>-4</v>
      </c>
      <c r="I21" s="540" t="s">
        <v>652</v>
      </c>
      <c r="J21" s="897" t="s">
        <v>653</v>
      </c>
      <c r="K21" s="927" t="s">
        <v>654</v>
      </c>
      <c r="L21" s="541" t="s">
        <v>637</v>
      </c>
      <c r="M21" s="932" t="str">
        <f>Город!M21</f>
        <v>Дейнека Оксана Викторовна</v>
      </c>
      <c r="N21" s="544" t="str">
        <f>Город!N21</f>
        <v>8(38822)29173</v>
      </c>
      <c r="O21" s="544" t="s">
        <v>446</v>
      </c>
      <c r="P21" s="544" t="s">
        <v>655</v>
      </c>
      <c r="Q21" s="544" t="s">
        <v>515</v>
      </c>
    </row>
    <row r="22" spans="1:17" s="512" customFormat="1" ht="228" customHeight="1">
      <c r="A22" s="564" t="s">
        <v>483</v>
      </c>
      <c r="B22" s="590" t="s">
        <v>484</v>
      </c>
      <c r="C22" s="577" t="s">
        <v>442</v>
      </c>
      <c r="D22" s="933">
        <v>2261</v>
      </c>
      <c r="E22" s="934">
        <v>2064</v>
      </c>
      <c r="F22" s="930">
        <v>2060</v>
      </c>
      <c r="G22" s="530">
        <f t="shared" si="2"/>
        <v>99.806201550387598</v>
      </c>
      <c r="H22" s="931">
        <f t="shared" si="3"/>
        <v>-4</v>
      </c>
      <c r="I22" s="540" t="s">
        <v>652</v>
      </c>
      <c r="J22" s="935" t="s">
        <v>653</v>
      </c>
      <c r="K22" s="927" t="s">
        <v>654</v>
      </c>
      <c r="L22" s="908"/>
      <c r="M22" s="932" t="str">
        <f>Город!M22</f>
        <v>Дейнека Оксана Викторовна</v>
      </c>
      <c r="N22" s="544" t="str">
        <f>Город!N22</f>
        <v>8(38822)29173</v>
      </c>
      <c r="O22" s="544" t="s">
        <v>446</v>
      </c>
      <c r="P22" s="544" t="s">
        <v>655</v>
      </c>
      <c r="Q22" s="544" t="s">
        <v>515</v>
      </c>
    </row>
    <row r="23" spans="1:17" s="512" customFormat="1" ht="138.75" customHeight="1">
      <c r="A23" s="899">
        <v>7</v>
      </c>
      <c r="B23" s="899" t="s">
        <v>485</v>
      </c>
      <c r="C23" s="936" t="s">
        <v>474</v>
      </c>
      <c r="D23" s="914">
        <f>D24/D25*100</f>
        <v>82.745572877251405</v>
      </c>
      <c r="E23" s="914">
        <f>E24/E25*100</f>
        <v>81.271711221869808</v>
      </c>
      <c r="F23" s="914">
        <f>F24/F25*100</f>
        <v>81.551561021759696</v>
      </c>
      <c r="G23" s="530">
        <f t="shared" si="2"/>
        <v>100.3443385105131</v>
      </c>
      <c r="H23" s="530">
        <f t="shared" si="3"/>
        <v>0.27984979988988812</v>
      </c>
      <c r="I23" s="937" t="s">
        <v>656</v>
      </c>
      <c r="J23" s="897" t="s">
        <v>657</v>
      </c>
      <c r="K23" s="927" t="s">
        <v>654</v>
      </c>
      <c r="L23" s="541" t="s">
        <v>637</v>
      </c>
      <c r="M23" s="544" t="str">
        <f>Город!M23</f>
        <v>Каменева Наталья Юрьевна</v>
      </c>
      <c r="N23" s="544" t="str">
        <f>Город!N23</f>
        <v>8(38822)23722</v>
      </c>
      <c r="O23" s="544" t="s">
        <v>446</v>
      </c>
      <c r="P23" s="547">
        <v>45464</v>
      </c>
      <c r="Q23" s="595"/>
    </row>
    <row r="24" spans="1:17" s="512" customFormat="1" ht="125.25" customHeight="1">
      <c r="A24" s="564" t="s">
        <v>490</v>
      </c>
      <c r="B24" s="577" t="s">
        <v>385</v>
      </c>
      <c r="C24" s="577" t="s">
        <v>442</v>
      </c>
      <c r="D24" s="938">
        <v>5467</v>
      </c>
      <c r="E24" s="929">
        <v>5381</v>
      </c>
      <c r="F24" s="930">
        <v>5172</v>
      </c>
      <c r="G24" s="530">
        <f t="shared" si="2"/>
        <v>96.115963575543589</v>
      </c>
      <c r="H24" s="931">
        <f t="shared" si="3"/>
        <v>-209</v>
      </c>
      <c r="I24" s="540" t="s">
        <v>656</v>
      </c>
      <c r="J24" s="897" t="s">
        <v>658</v>
      </c>
      <c r="K24" s="927" t="s">
        <v>654</v>
      </c>
      <c r="L24" s="541" t="s">
        <v>637</v>
      </c>
      <c r="M24" s="544" t="str">
        <f>Город!M24</f>
        <v>Каменева Наталья Юрьевна</v>
      </c>
      <c r="N24" s="544" t="str">
        <f>Город!N24</f>
        <v>8(38822)23722</v>
      </c>
      <c r="O24" s="544" t="s">
        <v>446</v>
      </c>
      <c r="P24" s="547">
        <v>45464</v>
      </c>
      <c r="Q24" s="595"/>
    </row>
    <row r="25" spans="1:17" s="512" customFormat="1" ht="86.25" customHeight="1">
      <c r="A25" s="564" t="s">
        <v>492</v>
      </c>
      <c r="B25" s="577" t="s">
        <v>33</v>
      </c>
      <c r="C25" s="577" t="s">
        <v>442</v>
      </c>
      <c r="D25" s="933">
        <v>6607</v>
      </c>
      <c r="E25" s="934">
        <v>6621</v>
      </c>
      <c r="F25" s="930">
        <v>6342</v>
      </c>
      <c r="G25" s="530">
        <f t="shared" si="2"/>
        <v>95.786135024920711</v>
      </c>
      <c r="H25" s="931">
        <f t="shared" si="3"/>
        <v>-279</v>
      </c>
      <c r="I25" s="540" t="s">
        <v>656</v>
      </c>
      <c r="J25" s="897" t="s">
        <v>659</v>
      </c>
      <c r="K25" s="927" t="s">
        <v>654</v>
      </c>
      <c r="L25" s="541" t="s">
        <v>637</v>
      </c>
      <c r="M25" s="544" t="str">
        <f>Город!M25</f>
        <v>Каменева Наталья Юрьевна</v>
      </c>
      <c r="N25" s="544" t="str">
        <f>Город!N25</f>
        <v>8(38822)23722</v>
      </c>
      <c r="O25" s="544" t="s">
        <v>446</v>
      </c>
      <c r="P25" s="547">
        <v>45464</v>
      </c>
      <c r="Q25" s="595"/>
    </row>
    <row r="26" spans="1:17" s="512" customFormat="1" ht="29.25" customHeight="1">
      <c r="A26" s="1531" t="s">
        <v>495</v>
      </c>
      <c r="B26" s="1532"/>
      <c r="C26" s="1532"/>
      <c r="D26" s="1532"/>
      <c r="E26" s="1532"/>
      <c r="F26" s="1532"/>
      <c r="G26" s="1532"/>
      <c r="H26" s="1532"/>
      <c r="I26" s="1532"/>
      <c r="J26" s="1624"/>
      <c r="K26" s="1532"/>
      <c r="L26" s="1532"/>
      <c r="M26" s="1532"/>
      <c r="N26" s="1532"/>
      <c r="O26" s="1532"/>
      <c r="P26" s="1532"/>
      <c r="Q26" s="1533"/>
    </row>
    <row r="27" spans="1:17" s="512" customFormat="1" ht="145.5" customHeight="1">
      <c r="A27" s="1625">
        <v>8</v>
      </c>
      <c r="B27" s="940" t="s">
        <v>496</v>
      </c>
      <c r="C27" s="940" t="s">
        <v>447</v>
      </c>
      <c r="D27" s="941">
        <v>124</v>
      </c>
      <c r="E27" s="942">
        <f>E28/D28*100</f>
        <v>146.51204336060616</v>
      </c>
      <c r="F27" s="942">
        <f>F28/E28*100</f>
        <v>122.94972664546033</v>
      </c>
      <c r="G27" s="530">
        <f t="shared" si="2"/>
        <v>83.917829432524854</v>
      </c>
      <c r="H27" s="530">
        <f t="shared" si="3"/>
        <v>-23.562316715145826</v>
      </c>
      <c r="I27" s="943" t="s">
        <v>660</v>
      </c>
      <c r="J27" s="944" t="s">
        <v>661</v>
      </c>
      <c r="K27" s="945" t="s">
        <v>662</v>
      </c>
      <c r="L27" s="666" t="s">
        <v>637</v>
      </c>
      <c r="M27" s="601" t="str">
        <f>Справочник!D11</f>
        <v>Тойлонова Элина Васильевна</v>
      </c>
      <c r="N27" s="601" t="str">
        <f>Справочник!E11</f>
        <v>8-38822-2-43-99</v>
      </c>
      <c r="O27" s="946" t="s">
        <v>595</v>
      </c>
      <c r="P27" s="947" t="s">
        <v>663</v>
      </c>
      <c r="Q27" s="948" t="s">
        <v>515</v>
      </c>
    </row>
    <row r="28" spans="1:17" s="512" customFormat="1" ht="162" customHeight="1">
      <c r="A28" s="1626"/>
      <c r="B28" s="607" t="s">
        <v>496</v>
      </c>
      <c r="C28" s="608" t="s">
        <v>377</v>
      </c>
      <c r="D28" s="949">
        <v>507542.72</v>
      </c>
      <c r="E28" s="609">
        <v>743611.21</v>
      </c>
      <c r="F28" s="610">
        <v>914267.95</v>
      </c>
      <c r="G28" s="556">
        <f t="shared" si="2"/>
        <v>122.94972664546033</v>
      </c>
      <c r="H28" s="556">
        <f t="shared" si="3"/>
        <v>170656.74</v>
      </c>
      <c r="I28" s="943" t="s">
        <v>660</v>
      </c>
      <c r="J28" s="944" t="s">
        <v>661</v>
      </c>
      <c r="K28" s="945" t="s">
        <v>662</v>
      </c>
      <c r="L28" s="666" t="s">
        <v>637</v>
      </c>
      <c r="M28" s="601" t="str">
        <f>M27</f>
        <v>Тойлонова Элина Васильевна</v>
      </c>
      <c r="N28" s="601" t="str">
        <f>N27</f>
        <v>8-38822-2-43-99</v>
      </c>
      <c r="O28" s="605" t="s">
        <v>595</v>
      </c>
      <c r="P28" s="670" t="s">
        <v>663</v>
      </c>
      <c r="Q28" s="605" t="s">
        <v>515</v>
      </c>
    </row>
    <row r="29" spans="1:17" s="512" customFormat="1" ht="108" customHeight="1">
      <c r="A29" s="1625">
        <v>9</v>
      </c>
      <c r="B29" s="1625" t="s">
        <v>503</v>
      </c>
      <c r="C29" s="612" t="s">
        <v>504</v>
      </c>
      <c r="D29" s="950">
        <v>1195606</v>
      </c>
      <c r="E29" s="951">
        <v>1808050.1</v>
      </c>
      <c r="F29" s="952">
        <v>2080177.7</v>
      </c>
      <c r="G29" s="530">
        <f t="shared" si="2"/>
        <v>115.0508882469573</v>
      </c>
      <c r="H29" s="953">
        <f t="shared" si="3"/>
        <v>272127.59999999986</v>
      </c>
      <c r="I29" s="540" t="s">
        <v>629</v>
      </c>
      <c r="J29" s="897" t="s">
        <v>630</v>
      </c>
      <c r="K29" s="585" t="s">
        <v>662</v>
      </c>
      <c r="L29" s="541" t="s">
        <v>637</v>
      </c>
      <c r="M29" s="615" t="str">
        <f>Город!M29</f>
        <v>Лощеных Елена Алексеевна</v>
      </c>
      <c r="N29" s="615" t="str">
        <f>Город!N29</f>
        <v>8 (38822) 2 95 08</v>
      </c>
      <c r="O29" s="618" t="s">
        <v>595</v>
      </c>
      <c r="P29" s="954" t="s">
        <v>664</v>
      </c>
      <c r="Q29" s="618" t="s">
        <v>515</v>
      </c>
    </row>
    <row r="30" spans="1:17" s="512" customFormat="1" ht="67.5" customHeight="1">
      <c r="A30" s="1627"/>
      <c r="B30" s="1627"/>
      <c r="C30" s="899" t="s">
        <v>506</v>
      </c>
      <c r="D30" s="956">
        <v>84.1</v>
      </c>
      <c r="E30" s="957">
        <v>106.5</v>
      </c>
      <c r="F30" s="958">
        <v>113.2</v>
      </c>
      <c r="G30" s="530">
        <f t="shared" si="2"/>
        <v>106.29107981220658</v>
      </c>
      <c r="H30" s="530">
        <f t="shared" si="3"/>
        <v>6.7000000000000028</v>
      </c>
      <c r="I30" s="540" t="s">
        <v>629</v>
      </c>
      <c r="J30" s="897" t="s">
        <v>630</v>
      </c>
      <c r="K30" s="585" t="s">
        <v>662</v>
      </c>
      <c r="L30" s="541" t="s">
        <v>637</v>
      </c>
      <c r="M30" s="615" t="str">
        <f>Город!M30</f>
        <v>Лощеных Елена Алексеевна</v>
      </c>
      <c r="N30" s="615" t="str">
        <f>Город!N30</f>
        <v>8 (38822) 2 95 08</v>
      </c>
      <c r="O30" s="618" t="s">
        <v>595</v>
      </c>
      <c r="P30" s="954" t="s">
        <v>664</v>
      </c>
      <c r="Q30" s="618" t="s">
        <v>515</v>
      </c>
    </row>
    <row r="31" spans="1:17" s="512" customFormat="1" ht="44.25" customHeight="1">
      <c r="A31" s="1626"/>
      <c r="B31" s="1626"/>
      <c r="C31" s="899" t="s">
        <v>507</v>
      </c>
      <c r="D31" s="959">
        <f>D29/D7</f>
        <v>34.541110533310224</v>
      </c>
      <c r="E31" s="959">
        <f>E29/E7</f>
        <v>59.177498118024417</v>
      </c>
      <c r="F31" s="959">
        <f>F29/F7</f>
        <v>67.531659253968769</v>
      </c>
      <c r="G31" s="530">
        <f t="shared" si="2"/>
        <v>114.11712458556916</v>
      </c>
      <c r="H31" s="530">
        <f t="shared" si="3"/>
        <v>8.3541611359443522</v>
      </c>
      <c r="I31" s="908"/>
      <c r="J31" s="960"/>
      <c r="K31" s="908"/>
      <c r="L31" s="908"/>
      <c r="M31" s="615" t="str">
        <f>Город!M31</f>
        <v>Лощеных Елена Алексеевна</v>
      </c>
      <c r="N31" s="615" t="str">
        <f>Город!N31</f>
        <v>8 (38822) 2 95 08</v>
      </c>
      <c r="O31" s="618" t="s">
        <v>595</v>
      </c>
      <c r="P31" s="961" t="s">
        <v>664</v>
      </c>
      <c r="Q31" s="618" t="s">
        <v>515</v>
      </c>
    </row>
    <row r="32" spans="1:17" s="512" customFormat="1" ht="39.75" customHeight="1">
      <c r="A32" s="1616">
        <v>10</v>
      </c>
      <c r="B32" s="1616" t="s">
        <v>100</v>
      </c>
      <c r="C32" s="612" t="s">
        <v>508</v>
      </c>
      <c r="D32" s="962">
        <v>635.84</v>
      </c>
      <c r="E32" s="963">
        <v>654.22</v>
      </c>
      <c r="F32" s="964">
        <v>597.62</v>
      </c>
      <c r="G32" s="530">
        <f t="shared" si="2"/>
        <v>91.348476047812653</v>
      </c>
      <c r="H32" s="953">
        <f t="shared" si="3"/>
        <v>-56.600000000000023</v>
      </c>
      <c r="I32" s="908"/>
      <c r="J32" s="960"/>
      <c r="K32" s="908"/>
      <c r="L32" s="908"/>
      <c r="M32" s="615" t="str">
        <f>Город!M32</f>
        <v xml:space="preserve">Федоровская Наталья Алексеевна
</v>
      </c>
      <c r="N32" s="615" t="str">
        <f>Город!N32</f>
        <v>8 (38822) 21 248</v>
      </c>
      <c r="O32" s="826" t="s">
        <v>446</v>
      </c>
      <c r="P32" s="827" t="s">
        <v>601</v>
      </c>
      <c r="Q32" s="826" t="s">
        <v>457</v>
      </c>
    </row>
    <row r="33" spans="1:17" s="512" customFormat="1" ht="42" customHeight="1">
      <c r="A33" s="1628"/>
      <c r="B33" s="1628"/>
      <c r="C33" s="899" t="s">
        <v>390</v>
      </c>
      <c r="D33" s="966">
        <v>92.9</v>
      </c>
      <c r="E33" s="914">
        <v>98.5</v>
      </c>
      <c r="F33" s="967">
        <v>102.9</v>
      </c>
      <c r="G33" s="530">
        <f t="shared" si="2"/>
        <v>104.46700507614213</v>
      </c>
      <c r="H33" s="530">
        <f t="shared" si="3"/>
        <v>4.4000000000000057</v>
      </c>
      <c r="I33" s="908" t="s">
        <v>665</v>
      </c>
      <c r="J33" s="960" t="s">
        <v>666</v>
      </c>
      <c r="K33" s="968" t="s">
        <v>654</v>
      </c>
      <c r="L33" s="541" t="s">
        <v>637</v>
      </c>
      <c r="M33" s="615" t="str">
        <f>Город!M33</f>
        <v xml:space="preserve">Федоровская Наталья Алексеевна
</v>
      </c>
      <c r="N33" s="615" t="str">
        <f>Город!N33</f>
        <v>8 (38822) 21 248</v>
      </c>
      <c r="O33" s="826" t="s">
        <v>446</v>
      </c>
      <c r="P33" s="827" t="s">
        <v>601</v>
      </c>
      <c r="Q33" s="826" t="s">
        <v>457</v>
      </c>
    </row>
    <row r="34" spans="1:17" s="512" customFormat="1" ht="48.75" customHeight="1">
      <c r="A34" s="1617"/>
      <c r="B34" s="1617"/>
      <c r="C34" s="899" t="s">
        <v>667</v>
      </c>
      <c r="D34" s="914">
        <f>D32/D7*1000</f>
        <v>18.369445888946672</v>
      </c>
      <c r="E34" s="914">
        <f>E32/E7*1000</f>
        <v>21.412627237914446</v>
      </c>
      <c r="F34" s="914">
        <f>F32/F7*1000</f>
        <v>19.401357010680776</v>
      </c>
      <c r="G34" s="530">
        <f t="shared" si="2"/>
        <v>90.6070833584008</v>
      </c>
      <c r="H34" s="530">
        <f t="shared" si="3"/>
        <v>-2.0112702272336698</v>
      </c>
      <c r="I34" s="908"/>
      <c r="J34" s="960"/>
      <c r="K34" s="908"/>
      <c r="L34" s="908"/>
      <c r="M34" s="615" t="str">
        <f>Город!M34</f>
        <v xml:space="preserve">Федоровская Наталья Алексеевна
</v>
      </c>
      <c r="N34" s="615" t="str">
        <f>Город!N34</f>
        <v>8 (38822) 21 248</v>
      </c>
      <c r="O34" s="826" t="s">
        <v>446</v>
      </c>
      <c r="P34" s="827" t="s">
        <v>601</v>
      </c>
      <c r="Q34" s="826" t="s">
        <v>457</v>
      </c>
    </row>
    <row r="35" spans="1:17" s="512" customFormat="1" ht="69.75" customHeight="1">
      <c r="A35" s="125">
        <v>11</v>
      </c>
      <c r="B35" s="125" t="s">
        <v>513</v>
      </c>
      <c r="C35" s="125" t="s">
        <v>397</v>
      </c>
      <c r="D35" s="969">
        <v>1.0900000000000001</v>
      </c>
      <c r="E35" s="970">
        <v>0.62</v>
      </c>
      <c r="F35" s="958">
        <v>0.35</v>
      </c>
      <c r="G35" s="530">
        <f t="shared" si="2"/>
        <v>56.451612903225801</v>
      </c>
      <c r="H35" s="530">
        <f t="shared" si="3"/>
        <v>-0.27</v>
      </c>
      <c r="I35" s="540" t="s">
        <v>629</v>
      </c>
      <c r="J35" s="897" t="s">
        <v>630</v>
      </c>
      <c r="K35" s="968" t="s">
        <v>662</v>
      </c>
      <c r="L35" s="541" t="s">
        <v>637</v>
      </c>
      <c r="M35" s="615" t="str">
        <f>Город!M35</f>
        <v>Кыйгасова Алина Николаевна</v>
      </c>
      <c r="N35" s="615" t="str">
        <f>Город!N35</f>
        <v xml:space="preserve">8 (38822) 2 68 70        </v>
      </c>
      <c r="O35" s="618" t="s">
        <v>446</v>
      </c>
      <c r="P35" s="617" t="s">
        <v>668</v>
      </c>
      <c r="Q35" s="618" t="s">
        <v>457</v>
      </c>
    </row>
    <row r="36" spans="1:17" s="512" customFormat="1" ht="59.25" customHeight="1">
      <c r="A36" s="1629">
        <v>12</v>
      </c>
      <c r="B36" s="971" t="s">
        <v>516</v>
      </c>
      <c r="C36" s="633" t="s">
        <v>447</v>
      </c>
      <c r="D36" s="969" t="s">
        <v>555</v>
      </c>
      <c r="E36" s="972">
        <f>E37/D37*100</f>
        <v>114.51048951048952</v>
      </c>
      <c r="F36" s="973">
        <f>F37/E37*100</f>
        <v>105.64885496183206</v>
      </c>
      <c r="G36" s="530">
        <f t="shared" si="2"/>
        <v>92.261290134607535</v>
      </c>
      <c r="H36" s="530">
        <f t="shared" si="3"/>
        <v>-8.861634548657463</v>
      </c>
      <c r="I36" s="540" t="s">
        <v>629</v>
      </c>
      <c r="J36" s="897" t="s">
        <v>634</v>
      </c>
      <c r="K36" s="968" t="s">
        <v>662</v>
      </c>
      <c r="L36" s="541" t="s">
        <v>637</v>
      </c>
      <c r="M36" s="601" t="str">
        <f>Справочник!D16</f>
        <v>Воротилова Нина Анатольевна</v>
      </c>
      <c r="N36" s="601" t="str">
        <f>Справочник!E16</f>
        <v xml:space="preserve">8 38822 2 06 25
8 923 667 45 74
</v>
      </c>
      <c r="O36" s="618" t="s">
        <v>446</v>
      </c>
      <c r="P36" s="617" t="s">
        <v>669</v>
      </c>
      <c r="Q36" s="618" t="s">
        <v>457</v>
      </c>
    </row>
    <row r="37" spans="1:17" s="512" customFormat="1" ht="56.25" customHeight="1">
      <c r="A37" s="1630"/>
      <c r="B37" s="637" t="s">
        <v>519</v>
      </c>
      <c r="C37" s="638" t="s">
        <v>520</v>
      </c>
      <c r="D37" s="974">
        <v>572</v>
      </c>
      <c r="E37" s="975">
        <v>655</v>
      </c>
      <c r="F37" s="976">
        <v>692</v>
      </c>
      <c r="G37" s="977">
        <f t="shared" si="2"/>
        <v>105.64885496183206</v>
      </c>
      <c r="H37" s="977">
        <f t="shared" si="3"/>
        <v>37</v>
      </c>
      <c r="I37" s="540" t="s">
        <v>629</v>
      </c>
      <c r="J37" s="897" t="s">
        <v>640</v>
      </c>
      <c r="K37" s="968" t="s">
        <v>662</v>
      </c>
      <c r="L37" s="541" t="s">
        <v>637</v>
      </c>
      <c r="M37" s="601" t="str">
        <f>M36</f>
        <v>Воротилова Нина Анатольевна</v>
      </c>
      <c r="N37" s="601" t="str">
        <f>N36</f>
        <v xml:space="preserve">8 38822 2 06 25
8 923 667 45 74
</v>
      </c>
      <c r="O37" s="618" t="s">
        <v>446</v>
      </c>
      <c r="P37" s="623" t="s">
        <v>669</v>
      </c>
      <c r="Q37" s="618" t="s">
        <v>457</v>
      </c>
    </row>
    <row r="38" spans="1:17" s="512" customFormat="1" ht="179.25" customHeight="1">
      <c r="A38" s="1631">
        <v>13</v>
      </c>
      <c r="B38" s="979" t="s">
        <v>521</v>
      </c>
      <c r="C38" s="979" t="s">
        <v>522</v>
      </c>
      <c r="D38" s="980">
        <v>92.5</v>
      </c>
      <c r="E38" s="981">
        <v>90</v>
      </c>
      <c r="F38" s="973">
        <v>100</v>
      </c>
      <c r="G38" s="982">
        <f t="shared" si="2"/>
        <v>111.11111111111111</v>
      </c>
      <c r="H38" s="977">
        <f t="shared" si="3"/>
        <v>10</v>
      </c>
      <c r="I38" s="943" t="s">
        <v>670</v>
      </c>
      <c r="J38" s="944" t="s">
        <v>630</v>
      </c>
      <c r="K38" s="983" t="s">
        <v>671</v>
      </c>
      <c r="L38" s="984" t="s">
        <v>672</v>
      </c>
      <c r="M38" s="601" t="str">
        <f>M51</f>
        <v>Алашева Ольга Сергеевна</v>
      </c>
      <c r="N38" s="601" t="str">
        <f>N51</f>
        <v>8 (38822) 2 32 34</v>
      </c>
      <c r="O38" s="618" t="s">
        <v>446</v>
      </c>
      <c r="P38" s="655">
        <v>45470</v>
      </c>
      <c r="Q38" s="605"/>
    </row>
    <row r="39" spans="1:17" s="512" customFormat="1" ht="179.25" hidden="1" customHeight="1">
      <c r="A39" s="1632"/>
      <c r="B39" s="656" t="s">
        <v>524</v>
      </c>
      <c r="C39" s="657" t="s">
        <v>459</v>
      </c>
      <c r="D39" s="657"/>
      <c r="E39" s="985"/>
      <c r="F39" s="610"/>
      <c r="G39" s="982" t="e">
        <f t="shared" si="2"/>
        <v>#DIV/0!</v>
      </c>
      <c r="H39" s="977">
        <f t="shared" si="3"/>
        <v>0</v>
      </c>
      <c r="I39" s="601"/>
      <c r="J39" s="986"/>
      <c r="K39" s="983"/>
      <c r="L39" s="984"/>
      <c r="M39" s="601" t="str">
        <f t="shared" ref="M39:M40" si="6">M38</f>
        <v>Алашева Ольга Сергеевна</v>
      </c>
      <c r="N39" s="601" t="str">
        <f t="shared" ref="N39:N40" si="7">N38</f>
        <v>8 (38822) 2 32 34</v>
      </c>
      <c r="O39" s="605"/>
      <c r="P39" s="655"/>
      <c r="Q39" s="605"/>
    </row>
    <row r="40" spans="1:17" s="512" customFormat="1" ht="179.25" hidden="1" customHeight="1">
      <c r="A40" s="1633"/>
      <c r="B40" s="656" t="s">
        <v>525</v>
      </c>
      <c r="C40" s="657" t="s">
        <v>459</v>
      </c>
      <c r="D40" s="657"/>
      <c r="E40" s="985"/>
      <c r="F40" s="610"/>
      <c r="G40" s="982" t="e">
        <f t="shared" si="2"/>
        <v>#DIV/0!</v>
      </c>
      <c r="H40" s="977">
        <f t="shared" si="3"/>
        <v>0</v>
      </c>
      <c r="I40" s="601"/>
      <c r="J40" s="986"/>
      <c r="K40" s="983"/>
      <c r="L40" s="984"/>
      <c r="M40" s="601" t="str">
        <f t="shared" si="6"/>
        <v>Алашева Ольга Сергеевна</v>
      </c>
      <c r="N40" s="601" t="str">
        <f t="shared" si="7"/>
        <v>8 (38822) 2 32 34</v>
      </c>
      <c r="O40" s="605"/>
      <c r="P40" s="655"/>
      <c r="Q40" s="605"/>
    </row>
    <row r="41" spans="1:17" s="512" customFormat="1" ht="148.5" customHeight="1">
      <c r="A41" s="987">
        <v>14</v>
      </c>
      <c r="B41" s="987" t="s">
        <v>527</v>
      </c>
      <c r="C41" s="988" t="s">
        <v>528</v>
      </c>
      <c r="D41" s="988">
        <v>52.25</v>
      </c>
      <c r="E41" s="989">
        <v>61.82</v>
      </c>
      <c r="F41" s="990">
        <v>40.229999999999997</v>
      </c>
      <c r="G41" s="982">
        <f t="shared" si="2"/>
        <v>65.0760271756713</v>
      </c>
      <c r="H41" s="977">
        <f t="shared" si="3"/>
        <v>-21.590000000000003</v>
      </c>
      <c r="I41" s="943" t="s">
        <v>670</v>
      </c>
      <c r="J41" s="991" t="s">
        <v>630</v>
      </c>
      <c r="K41" s="983" t="s">
        <v>673</v>
      </c>
      <c r="L41" s="984" t="s">
        <v>674</v>
      </c>
      <c r="M41" s="601" t="str">
        <f>M51</f>
        <v>Алашева Ольга Сергеевна</v>
      </c>
      <c r="N41" s="601" t="str">
        <f>N51</f>
        <v>8 (38822) 2 32 34</v>
      </c>
      <c r="O41" s="618" t="s">
        <v>446</v>
      </c>
      <c r="P41" s="655">
        <v>45471</v>
      </c>
      <c r="Q41" s="605"/>
    </row>
    <row r="42" spans="1:17" s="512" customFormat="1" ht="148.5" hidden="1" customHeight="1">
      <c r="A42" s="987"/>
      <c r="B42" s="656" t="s">
        <v>529</v>
      </c>
      <c r="C42" s="667" t="s">
        <v>459</v>
      </c>
      <c r="D42" s="667" t="s">
        <v>559</v>
      </c>
      <c r="E42" s="668">
        <v>25</v>
      </c>
      <c r="F42" s="669">
        <v>24</v>
      </c>
      <c r="G42" s="992" t="s">
        <v>559</v>
      </c>
      <c r="H42" s="992" t="s">
        <v>559</v>
      </c>
      <c r="I42" s="601"/>
      <c r="J42" s="986"/>
      <c r="K42" s="983"/>
      <c r="L42" s="984"/>
      <c r="M42" s="601" t="str">
        <f t="shared" ref="M42:M43" si="8">M41</f>
        <v>Алашева Ольга Сергеевна</v>
      </c>
      <c r="N42" s="601" t="str">
        <f t="shared" ref="N42:N45" si="9">N41</f>
        <v>8 (38822) 2 32 34</v>
      </c>
      <c r="O42" s="605"/>
      <c r="P42" s="655"/>
      <c r="Q42" s="605"/>
    </row>
    <row r="43" spans="1:17" s="512" customFormat="1" ht="161.25" hidden="1" customHeight="1">
      <c r="A43" s="987"/>
      <c r="B43" s="656" t="s">
        <v>530</v>
      </c>
      <c r="C43" s="667" t="s">
        <v>459</v>
      </c>
      <c r="D43" s="667" t="s">
        <v>559</v>
      </c>
      <c r="E43" s="668">
        <v>39</v>
      </c>
      <c r="F43" s="669">
        <v>34</v>
      </c>
      <c r="G43" s="992" t="s">
        <v>559</v>
      </c>
      <c r="H43" s="992" t="s">
        <v>559</v>
      </c>
      <c r="I43" s="601"/>
      <c r="J43" s="986"/>
      <c r="K43" s="983"/>
      <c r="L43" s="984"/>
      <c r="M43" s="601" t="str">
        <f t="shared" si="8"/>
        <v>Алашева Ольга Сергеевна</v>
      </c>
      <c r="N43" s="601" t="str">
        <f t="shared" si="9"/>
        <v>8 (38822) 2 32 34</v>
      </c>
      <c r="O43" s="605"/>
      <c r="P43" s="655"/>
      <c r="Q43" s="605"/>
    </row>
    <row r="44" spans="1:17" s="512" customFormat="1" ht="93.75" customHeight="1">
      <c r="A44" s="1634">
        <v>15</v>
      </c>
      <c r="B44" s="987" t="s">
        <v>531</v>
      </c>
      <c r="C44" s="993" t="s">
        <v>532</v>
      </c>
      <c r="D44" s="915">
        <f>D45/D46*100</f>
        <v>53.25974473956537</v>
      </c>
      <c r="E44" s="915">
        <f>E45/E46*100</f>
        <v>53.25974473956537</v>
      </c>
      <c r="F44" s="915">
        <f>F45/F46*100</f>
        <v>50.68065796937038</v>
      </c>
      <c r="G44" s="530">
        <f t="shared" si="2"/>
        <v>95.157530733940888</v>
      </c>
      <c r="H44" s="530">
        <f t="shared" si="3"/>
        <v>-2.5790867701949907</v>
      </c>
      <c r="I44" s="943" t="s">
        <v>675</v>
      </c>
      <c r="J44" s="991" t="s">
        <v>676</v>
      </c>
      <c r="K44" s="945" t="s">
        <v>662</v>
      </c>
      <c r="L44" s="666" t="s">
        <v>637</v>
      </c>
      <c r="M44" s="805" t="str">
        <f>Справочник!D19</f>
        <v>Зейнолданов Раджан Далайканович</v>
      </c>
      <c r="N44" s="994" t="s">
        <v>677</v>
      </c>
      <c r="O44" s="655" t="s">
        <v>446</v>
      </c>
      <c r="P44" s="655" t="s">
        <v>678</v>
      </c>
      <c r="Q44" s="605"/>
    </row>
    <row r="45" spans="1:17" s="512" customFormat="1" ht="75" customHeight="1">
      <c r="A45" s="1635"/>
      <c r="B45" s="675" t="s">
        <v>536</v>
      </c>
      <c r="C45" s="667" t="s">
        <v>537</v>
      </c>
      <c r="D45" s="938">
        <v>154.4</v>
      </c>
      <c r="E45" s="995">
        <v>154.4</v>
      </c>
      <c r="F45" s="996">
        <v>178.7</v>
      </c>
      <c r="G45" s="977">
        <f t="shared" si="2"/>
        <v>115.73834196891191</v>
      </c>
      <c r="H45" s="977">
        <f t="shared" si="3"/>
        <v>24.299999999999983</v>
      </c>
      <c r="I45" s="943"/>
      <c r="J45" s="944"/>
      <c r="K45" s="983"/>
      <c r="L45" s="983"/>
      <c r="M45" s="805" t="str">
        <f t="shared" ref="M45:M46" si="10">M44</f>
        <v>Зейнолданов Раджан Далайканович</v>
      </c>
      <c r="N45" s="601" t="str">
        <f t="shared" si="9"/>
        <v>8(38822) 2-22-37</v>
      </c>
      <c r="O45" s="997" t="s">
        <v>446</v>
      </c>
      <c r="P45" s="997" t="s">
        <v>678</v>
      </c>
      <c r="Q45" s="605"/>
    </row>
    <row r="46" spans="1:17" s="512" customFormat="1" ht="75" customHeight="1">
      <c r="A46" s="1636"/>
      <c r="B46" s="675" t="s">
        <v>539</v>
      </c>
      <c r="C46" s="667" t="s">
        <v>537</v>
      </c>
      <c r="D46" s="998">
        <v>289.89999999999998</v>
      </c>
      <c r="E46" s="999">
        <v>289.89999999999998</v>
      </c>
      <c r="F46" s="1000">
        <v>352.6</v>
      </c>
      <c r="G46" s="977">
        <f t="shared" si="2"/>
        <v>121.62814763711627</v>
      </c>
      <c r="H46" s="977">
        <f t="shared" si="3"/>
        <v>62.700000000000045</v>
      </c>
      <c r="I46" s="943"/>
      <c r="J46" s="944"/>
      <c r="K46" s="983"/>
      <c r="L46" s="983"/>
      <c r="M46" s="805" t="str">
        <f t="shared" si="10"/>
        <v>Зейнолданов Раджан Далайканович</v>
      </c>
      <c r="N46" s="601" t="str">
        <f>N44</f>
        <v>8(38822) 2-22-37</v>
      </c>
      <c r="O46" s="997" t="s">
        <v>446</v>
      </c>
      <c r="P46" s="997" t="s">
        <v>678</v>
      </c>
      <c r="Q46" s="605"/>
    </row>
    <row r="47" spans="1:17" s="512" customFormat="1" ht="56.25" customHeight="1">
      <c r="A47" s="1637">
        <v>16</v>
      </c>
      <c r="B47" s="987" t="s">
        <v>679</v>
      </c>
      <c r="C47" s="1001" t="s">
        <v>541</v>
      </c>
      <c r="D47" s="915">
        <f>D48/D49*1000</f>
        <v>12.049575395914621</v>
      </c>
      <c r="E47" s="1002">
        <f>E48/E49*1000</f>
        <v>5.6857739614759799</v>
      </c>
      <c r="F47" s="1002">
        <f>F48/F49*1000</f>
        <v>7.5364467506795156</v>
      </c>
      <c r="G47" s="1003">
        <f t="shared" si="2"/>
        <v>132.5491797905226</v>
      </c>
      <c r="H47" s="1004">
        <f t="shared" si="3"/>
        <v>1.8506727892035357</v>
      </c>
      <c r="I47" s="1005" t="s">
        <v>680</v>
      </c>
      <c r="J47" s="1006" t="s">
        <v>681</v>
      </c>
      <c r="K47" s="1007" t="s">
        <v>682</v>
      </c>
      <c r="L47" s="666" t="s">
        <v>637</v>
      </c>
      <c r="M47" s="1008" t="str">
        <f>Справочник!D20</f>
        <v>Кынова Александра Валерьевна</v>
      </c>
      <c r="N47" s="1008" t="str">
        <f>Справочник!E20</f>
        <v xml:space="preserve">(38822) 4-77-32
</v>
      </c>
      <c r="O47" s="605" t="s">
        <v>501</v>
      </c>
      <c r="P47" s="997" t="s">
        <v>683</v>
      </c>
      <c r="Q47" s="689" t="s">
        <v>457</v>
      </c>
    </row>
    <row r="48" spans="1:17" s="1009" customFormat="1" ht="56.25" customHeight="1">
      <c r="A48" s="1638"/>
      <c r="B48" s="691" t="s">
        <v>540</v>
      </c>
      <c r="C48" s="692" t="s">
        <v>546</v>
      </c>
      <c r="D48" s="1010">
        <v>105</v>
      </c>
      <c r="E48" s="1011">
        <v>49</v>
      </c>
      <c r="F48" s="1011">
        <v>61</v>
      </c>
      <c r="G48" s="977">
        <f t="shared" si="2"/>
        <v>124.48979591836735</v>
      </c>
      <c r="H48" s="977">
        <f t="shared" si="3"/>
        <v>12</v>
      </c>
      <c r="I48" s="1005" t="s">
        <v>680</v>
      </c>
      <c r="J48" s="1006" t="s">
        <v>681</v>
      </c>
      <c r="K48" s="1007" t="s">
        <v>682</v>
      </c>
      <c r="L48" s="666" t="s">
        <v>637</v>
      </c>
      <c r="M48" s="687" t="str">
        <f t="shared" ref="M48:M49" si="11">M47</f>
        <v>Кынова Александра Валерьевна</v>
      </c>
      <c r="N48" s="687" t="str">
        <f t="shared" ref="N48:N49" si="12">N47</f>
        <v xml:space="preserve">(38822) 4-77-32
</v>
      </c>
      <c r="O48" s="605" t="s">
        <v>501</v>
      </c>
      <c r="P48" s="997" t="s">
        <v>683</v>
      </c>
      <c r="Q48" s="689" t="s">
        <v>457</v>
      </c>
    </row>
    <row r="49" spans="1:17" s="1009" customFormat="1" ht="56.25" customHeight="1">
      <c r="A49" s="1638"/>
      <c r="B49" s="691" t="s">
        <v>547</v>
      </c>
      <c r="C49" s="692" t="s">
        <v>546</v>
      </c>
      <c r="D49" s="1010">
        <v>8714</v>
      </c>
      <c r="E49" s="1011">
        <v>8618</v>
      </c>
      <c r="F49" s="1011">
        <v>8094</v>
      </c>
      <c r="G49" s="977">
        <f t="shared" si="2"/>
        <v>93.919702947319564</v>
      </c>
      <c r="H49" s="977">
        <f t="shared" si="3"/>
        <v>-524</v>
      </c>
      <c r="I49" s="1005" t="s">
        <v>680</v>
      </c>
      <c r="J49" s="1006" t="s">
        <v>681</v>
      </c>
      <c r="K49" s="1007" t="s">
        <v>682</v>
      </c>
      <c r="L49" s="666" t="s">
        <v>637</v>
      </c>
      <c r="M49" s="687" t="str">
        <f t="shared" si="11"/>
        <v>Кынова Александра Валерьевна</v>
      </c>
      <c r="N49" s="687" t="str">
        <f t="shared" si="12"/>
        <v xml:space="preserve">(38822) 4-77-32
</v>
      </c>
      <c r="O49" s="605" t="s">
        <v>501</v>
      </c>
      <c r="P49" s="997" t="s">
        <v>683</v>
      </c>
      <c r="Q49" s="689" t="s">
        <v>457</v>
      </c>
    </row>
    <row r="50" spans="1:17" s="512" customFormat="1" ht="15.75">
      <c r="A50" s="1639"/>
      <c r="B50" s="1639"/>
      <c r="C50" s="1639"/>
      <c r="D50" s="1639"/>
      <c r="E50" s="1639"/>
      <c r="F50" s="1639"/>
      <c r="G50" s="1639"/>
      <c r="H50" s="1639"/>
      <c r="I50" s="1639"/>
      <c r="J50" s="1640"/>
      <c r="K50" s="1639"/>
      <c r="L50" s="1639"/>
      <c r="M50" s="1639"/>
      <c r="N50" s="1639"/>
      <c r="O50" s="1639"/>
      <c r="P50" s="1639"/>
      <c r="Q50" s="1641"/>
    </row>
    <row r="51" spans="1:17" ht="39" customHeight="1">
      <c r="A51" s="557">
        <v>1</v>
      </c>
      <c r="B51" s="696" t="s">
        <v>549</v>
      </c>
      <c r="C51" s="697"/>
      <c r="D51" s="697"/>
      <c r="E51" s="697"/>
      <c r="F51" s="697"/>
      <c r="G51" s="703"/>
      <c r="H51" s="703"/>
      <c r="I51" s="908" t="s">
        <v>629</v>
      </c>
      <c r="J51" s="960" t="s">
        <v>684</v>
      </c>
      <c r="K51" s="703"/>
      <c r="L51" s="703"/>
      <c r="M51" s="702" t="str">
        <f>Справочник!B38</f>
        <v>Алашева Ольга Сергеевна</v>
      </c>
      <c r="N51" s="702" t="str">
        <f>Справочник!C38</f>
        <v>8 (38822) 2 32 34</v>
      </c>
      <c r="O51" s="1556"/>
      <c r="P51" s="1557"/>
      <c r="Q51" s="1558"/>
    </row>
    <row r="52" spans="1:17">
      <c r="A52" s="1012"/>
      <c r="B52" s="1012"/>
      <c r="C52" s="1012"/>
      <c r="D52" s="1012"/>
      <c r="E52" s="1012"/>
      <c r="F52" s="1012"/>
      <c r="G52" s="1012"/>
      <c r="H52" s="1012"/>
      <c r="I52" s="1012"/>
      <c r="J52" s="1013"/>
      <c r="K52" s="1012"/>
      <c r="L52" s="1012"/>
      <c r="M52" s="1012"/>
      <c r="N52" s="1012"/>
      <c r="O52" s="1012"/>
      <c r="P52" s="1012"/>
      <c r="Q52" s="1012"/>
    </row>
    <row r="53" spans="1:17">
      <c r="A53" s="1012"/>
      <c r="B53" s="1012"/>
      <c r="C53" s="1012"/>
      <c r="D53" s="1012"/>
      <c r="E53" s="1012"/>
      <c r="F53" s="1012"/>
      <c r="G53" s="1012"/>
      <c r="H53" s="1012"/>
      <c r="I53" s="1012"/>
      <c r="J53" s="1013"/>
      <c r="K53" s="1012"/>
      <c r="L53" s="1012"/>
      <c r="M53" s="1012"/>
      <c r="N53" s="1012"/>
      <c r="O53" s="1012"/>
      <c r="P53" s="1012"/>
      <c r="Q53" s="1012"/>
    </row>
    <row r="54" spans="1:17">
      <c r="A54" s="883"/>
      <c r="B54" s="883"/>
      <c r="C54" s="883"/>
      <c r="D54" s="883"/>
      <c r="E54" s="883"/>
      <c r="F54" s="883"/>
      <c r="G54" s="883"/>
      <c r="H54" s="883"/>
      <c r="I54" s="883"/>
      <c r="J54" s="884"/>
      <c r="K54" s="883"/>
      <c r="L54" s="883"/>
      <c r="M54" s="883"/>
      <c r="N54" s="883"/>
      <c r="O54" s="883"/>
      <c r="P54" s="883"/>
      <c r="Q54" s="883"/>
    </row>
    <row r="55" spans="1:17">
      <c r="A55" s="883"/>
      <c r="B55" s="883"/>
      <c r="C55" s="883"/>
      <c r="D55" s="883"/>
      <c r="E55" s="883"/>
      <c r="F55" s="883"/>
      <c r="G55" s="883"/>
      <c r="H55" s="883"/>
      <c r="I55" s="883"/>
      <c r="J55" s="884"/>
      <c r="K55" s="883"/>
      <c r="L55" s="883"/>
      <c r="M55" s="883"/>
      <c r="N55" s="883"/>
      <c r="O55" s="883"/>
      <c r="P55" s="883"/>
      <c r="Q55" s="883"/>
    </row>
    <row r="56" spans="1:17">
      <c r="A56" s="883"/>
      <c r="B56" s="883"/>
      <c r="C56" s="883"/>
      <c r="D56" s="883"/>
      <c r="E56" s="883"/>
      <c r="F56" s="883"/>
      <c r="G56" s="883"/>
      <c r="H56" s="883"/>
      <c r="I56" s="883"/>
      <c r="J56" s="884"/>
      <c r="K56" s="883"/>
      <c r="L56" s="883"/>
      <c r="M56" s="883"/>
      <c r="N56" s="883"/>
      <c r="O56" s="883"/>
      <c r="P56" s="883"/>
      <c r="Q56" s="883"/>
    </row>
    <row r="57" spans="1:17">
      <c r="A57" s="883"/>
      <c r="B57" s="883"/>
      <c r="C57" s="883"/>
      <c r="D57" s="883"/>
      <c r="E57" s="883"/>
      <c r="F57" s="883"/>
      <c r="G57" s="883"/>
      <c r="H57" s="883"/>
      <c r="I57" s="883"/>
      <c r="J57" s="884"/>
      <c r="K57" s="883"/>
      <c r="L57" s="883"/>
      <c r="M57" s="883"/>
      <c r="N57" s="883"/>
      <c r="O57" s="883"/>
      <c r="P57" s="883"/>
      <c r="Q57" s="883"/>
    </row>
    <row r="58" spans="1:17">
      <c r="A58" s="883"/>
      <c r="B58" s="883"/>
      <c r="C58" s="883"/>
      <c r="D58" s="883"/>
      <c r="E58" s="883"/>
      <c r="F58" s="883"/>
      <c r="G58" s="883"/>
      <c r="H58" s="883"/>
      <c r="I58" s="883"/>
      <c r="J58" s="884"/>
      <c r="K58" s="883"/>
      <c r="L58" s="883"/>
      <c r="M58" s="883"/>
      <c r="N58" s="883"/>
      <c r="O58" s="883"/>
      <c r="P58" s="883"/>
      <c r="Q58" s="883"/>
    </row>
    <row r="59" spans="1:17">
      <c r="A59" s="883"/>
      <c r="B59" s="883"/>
      <c r="C59" s="883"/>
      <c r="D59" s="883"/>
      <c r="E59" s="883"/>
      <c r="F59" s="883"/>
      <c r="G59" s="883"/>
      <c r="H59" s="883"/>
      <c r="I59" s="883"/>
      <c r="J59" s="884"/>
      <c r="K59" s="883"/>
      <c r="L59" s="883"/>
      <c r="M59" s="883"/>
      <c r="N59" s="883"/>
      <c r="O59" s="883"/>
      <c r="P59" s="883"/>
      <c r="Q59" s="883"/>
    </row>
    <row r="60" spans="1:17">
      <c r="A60" s="883"/>
      <c r="B60" s="883"/>
      <c r="C60" s="883"/>
      <c r="D60" s="883"/>
      <c r="E60" s="883"/>
      <c r="F60" s="883"/>
      <c r="G60" s="883"/>
      <c r="H60" s="883"/>
      <c r="I60" s="883"/>
      <c r="J60" s="884"/>
      <c r="K60" s="883"/>
      <c r="L60" s="883"/>
      <c r="M60" s="883"/>
      <c r="N60" s="883"/>
      <c r="O60" s="883"/>
      <c r="P60" s="883"/>
      <c r="Q60" s="883"/>
    </row>
    <row r="61" spans="1:17">
      <c r="A61" s="883"/>
      <c r="B61" s="883"/>
      <c r="C61" s="883"/>
      <c r="D61" s="883"/>
      <c r="E61" s="883"/>
      <c r="F61" s="883"/>
      <c r="G61" s="883"/>
      <c r="H61" s="883"/>
      <c r="I61" s="883"/>
      <c r="J61" s="884"/>
      <c r="K61" s="883"/>
      <c r="L61" s="883"/>
      <c r="M61" s="883"/>
      <c r="N61" s="883"/>
      <c r="O61" s="883"/>
      <c r="P61" s="883"/>
      <c r="Q61" s="883"/>
    </row>
    <row r="62" spans="1:17">
      <c r="A62" s="883"/>
      <c r="B62" s="883"/>
      <c r="C62" s="883"/>
      <c r="D62" s="883"/>
      <c r="E62" s="883"/>
      <c r="F62" s="883"/>
      <c r="G62" s="883"/>
      <c r="H62" s="883"/>
      <c r="I62" s="883"/>
      <c r="J62" s="884"/>
      <c r="K62" s="883"/>
      <c r="L62" s="883"/>
      <c r="M62" s="883"/>
      <c r="N62" s="883"/>
      <c r="O62" s="883"/>
      <c r="P62" s="883"/>
      <c r="Q62" s="883"/>
    </row>
    <row r="63" spans="1:17">
      <c r="A63" s="883"/>
      <c r="B63" s="883"/>
      <c r="C63" s="883"/>
      <c r="D63" s="883"/>
      <c r="E63" s="883"/>
      <c r="F63" s="883"/>
      <c r="G63" s="883"/>
      <c r="H63" s="883"/>
      <c r="I63" s="883"/>
      <c r="J63" s="884"/>
      <c r="K63" s="883"/>
      <c r="L63" s="883"/>
      <c r="M63" s="883"/>
      <c r="N63" s="883"/>
      <c r="O63" s="883"/>
      <c r="P63" s="883"/>
      <c r="Q63" s="883"/>
    </row>
    <row r="64" spans="1:17">
      <c r="A64" s="883"/>
      <c r="B64" s="883"/>
      <c r="C64" s="883"/>
      <c r="D64" s="883"/>
      <c r="E64" s="883"/>
      <c r="F64" s="883"/>
      <c r="G64" s="883"/>
      <c r="H64" s="883"/>
      <c r="I64" s="883"/>
      <c r="J64" s="884"/>
      <c r="K64" s="883"/>
      <c r="L64" s="883"/>
      <c r="M64" s="883"/>
      <c r="N64" s="883"/>
      <c r="O64" s="883"/>
      <c r="P64" s="883"/>
      <c r="Q64" s="883"/>
    </row>
    <row r="65" spans="1:17">
      <c r="A65" s="883"/>
      <c r="B65" s="883"/>
      <c r="C65" s="883"/>
      <c r="D65" s="883"/>
      <c r="E65" s="883"/>
      <c r="F65" s="883"/>
      <c r="G65" s="883"/>
      <c r="H65" s="883"/>
      <c r="I65" s="883"/>
      <c r="J65" s="884"/>
      <c r="K65" s="883"/>
      <c r="L65" s="883"/>
      <c r="M65" s="883"/>
      <c r="N65" s="883"/>
      <c r="O65" s="883"/>
      <c r="P65" s="883"/>
      <c r="Q65" s="883"/>
    </row>
    <row r="66" spans="1:17">
      <c r="A66" s="883"/>
      <c r="B66" s="883"/>
      <c r="C66" s="883"/>
      <c r="D66" s="883"/>
      <c r="E66" s="883"/>
      <c r="F66" s="883"/>
      <c r="G66" s="883"/>
      <c r="H66" s="883"/>
      <c r="I66" s="883"/>
      <c r="J66" s="884"/>
      <c r="K66" s="883"/>
      <c r="L66" s="883"/>
      <c r="M66" s="883"/>
      <c r="N66" s="883"/>
      <c r="O66" s="883"/>
      <c r="P66" s="883"/>
      <c r="Q66" s="883"/>
    </row>
    <row r="67" spans="1:17">
      <c r="A67" s="883"/>
      <c r="B67" s="883"/>
      <c r="C67" s="883"/>
      <c r="D67" s="883"/>
      <c r="E67" s="883"/>
      <c r="F67" s="883"/>
      <c r="G67" s="883"/>
      <c r="H67" s="883"/>
      <c r="I67" s="883"/>
      <c r="J67" s="884"/>
      <c r="K67" s="883"/>
      <c r="L67" s="883"/>
      <c r="M67" s="883"/>
      <c r="N67" s="883"/>
      <c r="O67" s="883"/>
      <c r="P67" s="883"/>
      <c r="Q67" s="883"/>
    </row>
    <row r="68" spans="1:17">
      <c r="A68" s="883"/>
      <c r="B68" s="883"/>
      <c r="C68" s="883"/>
      <c r="D68" s="883"/>
      <c r="E68" s="883"/>
      <c r="F68" s="883"/>
      <c r="G68" s="883"/>
      <c r="H68" s="883"/>
      <c r="I68" s="883"/>
      <c r="J68" s="884"/>
      <c r="K68" s="883"/>
      <c r="L68" s="883"/>
      <c r="M68" s="883"/>
      <c r="N68" s="883"/>
      <c r="O68" s="883"/>
      <c r="P68" s="883"/>
      <c r="Q68" s="883"/>
    </row>
    <row r="69" spans="1:17">
      <c r="A69" s="883"/>
      <c r="B69" s="883"/>
      <c r="C69" s="883"/>
      <c r="D69" s="883"/>
      <c r="E69" s="883"/>
      <c r="F69" s="883"/>
      <c r="G69" s="883"/>
      <c r="H69" s="883"/>
      <c r="I69" s="883"/>
      <c r="J69" s="884"/>
      <c r="K69" s="883"/>
      <c r="L69" s="883"/>
      <c r="M69" s="883"/>
      <c r="N69" s="883"/>
      <c r="O69" s="883"/>
      <c r="P69" s="883"/>
      <c r="Q69" s="883"/>
    </row>
    <row r="70" spans="1:17">
      <c r="A70" s="883"/>
      <c r="B70" s="883"/>
      <c r="C70" s="883"/>
      <c r="D70" s="883"/>
      <c r="E70" s="883"/>
      <c r="F70" s="883"/>
      <c r="G70" s="883"/>
      <c r="H70" s="883"/>
      <c r="I70" s="883"/>
      <c r="J70" s="884"/>
      <c r="K70" s="883"/>
      <c r="L70" s="883"/>
      <c r="M70" s="883"/>
      <c r="N70" s="883"/>
      <c r="O70" s="883"/>
      <c r="P70" s="883"/>
      <c r="Q70" s="883"/>
    </row>
    <row r="71" spans="1:17">
      <c r="A71" s="883"/>
      <c r="B71" s="883"/>
      <c r="C71" s="883"/>
      <c r="D71" s="883"/>
      <c r="E71" s="883"/>
      <c r="F71" s="883"/>
      <c r="G71" s="883"/>
      <c r="H71" s="883"/>
      <c r="I71" s="883"/>
      <c r="J71" s="884"/>
      <c r="K71" s="883"/>
      <c r="L71" s="883"/>
      <c r="M71" s="883"/>
      <c r="N71" s="883"/>
      <c r="O71" s="883"/>
      <c r="P71" s="883"/>
      <c r="Q71" s="883"/>
    </row>
    <row r="72" spans="1:17">
      <c r="A72" s="883"/>
      <c r="B72" s="883"/>
      <c r="C72" s="883"/>
      <c r="D72" s="883"/>
      <c r="E72" s="883"/>
      <c r="F72" s="883"/>
      <c r="G72" s="883"/>
      <c r="H72" s="883"/>
      <c r="I72" s="883"/>
      <c r="J72" s="884"/>
      <c r="K72" s="883"/>
      <c r="L72" s="883"/>
      <c r="M72" s="883"/>
      <c r="N72" s="883"/>
      <c r="O72" s="883"/>
      <c r="P72" s="883"/>
      <c r="Q72" s="883"/>
    </row>
    <row r="73" spans="1:17">
      <c r="A73" s="883"/>
      <c r="B73" s="883"/>
      <c r="C73" s="883"/>
      <c r="D73" s="883"/>
      <c r="E73" s="883"/>
      <c r="F73" s="883"/>
      <c r="G73" s="883"/>
      <c r="H73" s="883"/>
      <c r="I73" s="883"/>
      <c r="J73" s="884"/>
      <c r="K73" s="883"/>
      <c r="L73" s="883"/>
      <c r="M73" s="883"/>
      <c r="N73" s="883"/>
      <c r="O73" s="883"/>
      <c r="P73" s="883"/>
      <c r="Q73" s="883"/>
    </row>
    <row r="74" spans="1:17">
      <c r="A74" s="883"/>
      <c r="B74" s="883"/>
      <c r="C74" s="883"/>
      <c r="D74" s="883"/>
      <c r="E74" s="883"/>
      <c r="F74" s="883"/>
      <c r="G74" s="883"/>
      <c r="H74" s="883"/>
      <c r="I74" s="883"/>
      <c r="J74" s="884"/>
      <c r="K74" s="883"/>
      <c r="L74" s="883"/>
      <c r="M74" s="883"/>
      <c r="N74" s="883"/>
      <c r="O74" s="883"/>
      <c r="P74" s="883"/>
      <c r="Q74" s="883"/>
    </row>
    <row r="75" spans="1:17">
      <c r="A75" s="883"/>
      <c r="B75" s="883"/>
      <c r="C75" s="883"/>
      <c r="D75" s="883"/>
      <c r="E75" s="883"/>
      <c r="F75" s="883"/>
      <c r="G75" s="883"/>
      <c r="H75" s="883"/>
      <c r="I75" s="883"/>
      <c r="J75" s="884"/>
      <c r="K75" s="883"/>
      <c r="L75" s="883"/>
      <c r="M75" s="883"/>
      <c r="N75" s="883"/>
      <c r="O75" s="883"/>
      <c r="P75" s="883"/>
      <c r="Q75" s="883"/>
    </row>
    <row r="76" spans="1:17">
      <c r="A76" s="883"/>
      <c r="B76" s="883"/>
      <c r="C76" s="883"/>
      <c r="D76" s="883"/>
      <c r="E76" s="883"/>
      <c r="F76" s="883"/>
      <c r="G76" s="883"/>
      <c r="H76" s="883"/>
      <c r="I76" s="883"/>
      <c r="J76" s="884"/>
      <c r="K76" s="883"/>
      <c r="L76" s="883"/>
      <c r="M76" s="883"/>
      <c r="N76" s="883"/>
      <c r="O76" s="883"/>
      <c r="P76" s="883"/>
      <c r="Q76" s="883"/>
    </row>
    <row r="77" spans="1:17">
      <c r="A77" s="883"/>
      <c r="B77" s="883"/>
      <c r="C77" s="883"/>
      <c r="D77" s="883"/>
      <c r="E77" s="883"/>
      <c r="F77" s="883"/>
      <c r="G77" s="883"/>
      <c r="H77" s="883"/>
      <c r="I77" s="883"/>
      <c r="J77" s="884"/>
      <c r="K77" s="883"/>
      <c r="L77" s="883"/>
      <c r="M77" s="883"/>
      <c r="N77" s="883"/>
      <c r="O77" s="883"/>
      <c r="P77" s="883"/>
      <c r="Q77" s="883"/>
    </row>
    <row r="78" spans="1:17">
      <c r="A78" s="883"/>
      <c r="B78" s="883"/>
      <c r="C78" s="883"/>
      <c r="D78" s="883"/>
      <c r="E78" s="883"/>
      <c r="F78" s="883"/>
      <c r="G78" s="883"/>
      <c r="H78" s="883"/>
      <c r="I78" s="883"/>
      <c r="J78" s="884"/>
      <c r="K78" s="883"/>
      <c r="L78" s="883"/>
      <c r="M78" s="883"/>
      <c r="N78" s="883"/>
      <c r="O78" s="883"/>
      <c r="P78" s="883"/>
      <c r="Q78" s="883"/>
    </row>
    <row r="79" spans="1:17">
      <c r="A79" s="883"/>
      <c r="B79" s="883"/>
      <c r="C79" s="883"/>
      <c r="D79" s="883"/>
      <c r="E79" s="883"/>
      <c r="F79" s="883"/>
      <c r="G79" s="883"/>
      <c r="H79" s="883"/>
      <c r="I79" s="883"/>
      <c r="J79" s="884"/>
      <c r="K79" s="883"/>
      <c r="L79" s="883"/>
      <c r="M79" s="883"/>
      <c r="N79" s="883"/>
      <c r="O79" s="883"/>
      <c r="P79" s="883"/>
      <c r="Q79" s="883"/>
    </row>
    <row r="80" spans="1:17">
      <c r="A80" s="883"/>
      <c r="B80" s="883"/>
      <c r="C80" s="883"/>
      <c r="D80" s="883"/>
      <c r="E80" s="883"/>
      <c r="F80" s="883"/>
      <c r="G80" s="883"/>
      <c r="H80" s="883"/>
      <c r="I80" s="883"/>
      <c r="J80" s="884"/>
      <c r="K80" s="883"/>
      <c r="L80" s="883"/>
      <c r="M80" s="883"/>
      <c r="N80" s="883"/>
      <c r="O80" s="883"/>
      <c r="P80" s="883"/>
      <c r="Q80" s="883"/>
    </row>
    <row r="81" spans="1:17">
      <c r="A81" s="883"/>
      <c r="B81" s="883"/>
      <c r="C81" s="883"/>
      <c r="D81" s="883"/>
      <c r="E81" s="883"/>
      <c r="F81" s="883"/>
      <c r="G81" s="883"/>
      <c r="H81" s="883"/>
      <c r="I81" s="883"/>
      <c r="J81" s="884"/>
      <c r="K81" s="883"/>
      <c r="L81" s="883"/>
      <c r="M81" s="883"/>
      <c r="N81" s="883"/>
      <c r="O81" s="883"/>
      <c r="P81" s="883"/>
      <c r="Q81" s="883"/>
    </row>
    <row r="82" spans="1:17">
      <c r="A82" s="883"/>
      <c r="B82" s="883"/>
      <c r="C82" s="883"/>
      <c r="D82" s="883"/>
      <c r="E82" s="883"/>
      <c r="F82" s="883"/>
      <c r="G82" s="883"/>
      <c r="H82" s="883"/>
      <c r="I82" s="883"/>
      <c r="J82" s="884"/>
      <c r="K82" s="883"/>
      <c r="L82" s="883"/>
      <c r="M82" s="883"/>
      <c r="N82" s="883"/>
      <c r="O82" s="883"/>
      <c r="P82" s="883"/>
      <c r="Q82" s="883"/>
    </row>
    <row r="83" spans="1:17">
      <c r="A83" s="883"/>
      <c r="B83" s="883"/>
      <c r="C83" s="883"/>
      <c r="D83" s="883"/>
      <c r="E83" s="883"/>
      <c r="F83" s="883"/>
      <c r="G83" s="883"/>
      <c r="H83" s="883"/>
      <c r="I83" s="883"/>
      <c r="J83" s="884"/>
      <c r="K83" s="883"/>
      <c r="L83" s="883"/>
      <c r="M83" s="883"/>
      <c r="N83" s="883"/>
      <c r="O83" s="883"/>
      <c r="P83" s="883"/>
      <c r="Q83" s="883"/>
    </row>
    <row r="84" spans="1:17">
      <c r="A84" s="883"/>
      <c r="B84" s="883"/>
      <c r="C84" s="883"/>
      <c r="D84" s="883"/>
      <c r="E84" s="883"/>
      <c r="F84" s="883"/>
      <c r="G84" s="883"/>
      <c r="H84" s="883"/>
      <c r="I84" s="883"/>
      <c r="J84" s="884"/>
      <c r="K84" s="883"/>
      <c r="L84" s="883"/>
      <c r="M84" s="883"/>
      <c r="N84" s="883"/>
      <c r="O84" s="883"/>
      <c r="P84" s="883"/>
      <c r="Q84" s="883"/>
    </row>
    <row r="85" spans="1:17">
      <c r="A85" s="883"/>
      <c r="B85" s="883"/>
      <c r="C85" s="883"/>
      <c r="D85" s="883"/>
      <c r="E85" s="883"/>
      <c r="F85" s="883"/>
      <c r="G85" s="883"/>
      <c r="H85" s="883"/>
      <c r="I85" s="883"/>
      <c r="J85" s="884"/>
      <c r="K85" s="883"/>
      <c r="L85" s="883"/>
      <c r="M85" s="883"/>
      <c r="N85" s="883"/>
      <c r="O85" s="883"/>
      <c r="P85" s="883"/>
      <c r="Q85" s="883"/>
    </row>
    <row r="86" spans="1:17">
      <c r="A86" s="883"/>
      <c r="B86" s="883"/>
      <c r="C86" s="883"/>
      <c r="D86" s="883"/>
      <c r="E86" s="883"/>
      <c r="F86" s="883"/>
      <c r="G86" s="883"/>
      <c r="H86" s="883"/>
      <c r="I86" s="883"/>
      <c r="J86" s="884"/>
      <c r="K86" s="883"/>
      <c r="L86" s="883"/>
      <c r="M86" s="883"/>
      <c r="N86" s="883"/>
      <c r="O86" s="883"/>
      <c r="P86" s="883"/>
      <c r="Q86" s="883"/>
    </row>
    <row r="87" spans="1:17">
      <c r="A87" s="883"/>
      <c r="B87" s="883"/>
      <c r="C87" s="883"/>
      <c r="D87" s="883"/>
      <c r="E87" s="883"/>
      <c r="F87" s="883"/>
      <c r="G87" s="883"/>
      <c r="H87" s="883"/>
      <c r="I87" s="883"/>
      <c r="J87" s="884"/>
      <c r="K87" s="883"/>
      <c r="L87" s="883"/>
      <c r="M87" s="883"/>
      <c r="N87" s="883"/>
      <c r="O87" s="883"/>
      <c r="P87" s="883"/>
      <c r="Q87" s="883"/>
    </row>
    <row r="88" spans="1:17">
      <c r="A88" s="883"/>
      <c r="B88" s="883"/>
      <c r="C88" s="883"/>
      <c r="D88" s="883"/>
      <c r="E88" s="883"/>
      <c r="F88" s="883"/>
      <c r="G88" s="883"/>
      <c r="H88" s="883"/>
      <c r="I88" s="883"/>
      <c r="J88" s="884"/>
      <c r="K88" s="883"/>
      <c r="L88" s="883"/>
      <c r="M88" s="883"/>
      <c r="N88" s="883"/>
      <c r="O88" s="883"/>
      <c r="P88" s="883"/>
      <c r="Q88" s="883"/>
    </row>
    <row r="89" spans="1:17">
      <c r="A89" s="883"/>
      <c r="B89" s="883"/>
      <c r="C89" s="883"/>
      <c r="D89" s="883"/>
      <c r="E89" s="883"/>
      <c r="F89" s="883"/>
      <c r="G89" s="883"/>
      <c r="H89" s="883"/>
      <c r="I89" s="883"/>
      <c r="J89" s="884"/>
      <c r="K89" s="883"/>
      <c r="L89" s="883"/>
      <c r="M89" s="883"/>
      <c r="N89" s="883"/>
      <c r="O89" s="883"/>
      <c r="P89" s="883"/>
      <c r="Q89" s="883"/>
    </row>
    <row r="90" spans="1:17">
      <c r="A90" s="883"/>
      <c r="B90" s="883"/>
      <c r="C90" s="883"/>
      <c r="D90" s="883"/>
      <c r="E90" s="883"/>
      <c r="F90" s="883"/>
      <c r="G90" s="883"/>
      <c r="H90" s="883"/>
      <c r="I90" s="883"/>
      <c r="J90" s="884"/>
      <c r="K90" s="883"/>
      <c r="L90" s="883"/>
      <c r="M90" s="883"/>
      <c r="N90" s="883"/>
      <c r="O90" s="883"/>
      <c r="P90" s="883"/>
      <c r="Q90" s="883"/>
    </row>
    <row r="91" spans="1:17">
      <c r="A91" s="883"/>
      <c r="B91" s="883"/>
      <c r="C91" s="883"/>
      <c r="D91" s="883"/>
      <c r="E91" s="883"/>
      <c r="F91" s="883"/>
      <c r="G91" s="883"/>
      <c r="H91" s="883"/>
      <c r="I91" s="883"/>
      <c r="J91" s="884"/>
      <c r="K91" s="883"/>
      <c r="L91" s="883"/>
      <c r="M91" s="883"/>
      <c r="N91" s="883"/>
      <c r="O91" s="883"/>
      <c r="P91" s="883"/>
      <c r="Q91" s="883"/>
    </row>
    <row r="92" spans="1:17">
      <c r="A92" s="883"/>
      <c r="B92" s="883"/>
      <c r="C92" s="883"/>
      <c r="D92" s="883"/>
      <c r="E92" s="883"/>
      <c r="F92" s="883"/>
      <c r="G92" s="883"/>
      <c r="H92" s="883"/>
      <c r="I92" s="883"/>
      <c r="J92" s="884"/>
      <c r="K92" s="883"/>
      <c r="L92" s="883"/>
      <c r="M92" s="883"/>
      <c r="N92" s="883"/>
      <c r="O92" s="883"/>
      <c r="P92" s="883"/>
      <c r="Q92" s="883"/>
    </row>
    <row r="93" spans="1:17">
      <c r="A93" s="883"/>
      <c r="B93" s="883"/>
      <c r="C93" s="883"/>
      <c r="D93" s="883"/>
      <c r="E93" s="883"/>
      <c r="F93" s="883"/>
      <c r="G93" s="883"/>
      <c r="H93" s="883"/>
      <c r="I93" s="883"/>
      <c r="J93" s="884"/>
      <c r="K93" s="883"/>
      <c r="L93" s="883"/>
      <c r="M93" s="883"/>
      <c r="N93" s="883"/>
      <c r="O93" s="883"/>
      <c r="P93" s="883"/>
      <c r="Q93" s="883"/>
    </row>
    <row r="94" spans="1:17">
      <c r="A94" s="883"/>
      <c r="B94" s="883"/>
      <c r="C94" s="883"/>
      <c r="D94" s="883"/>
      <c r="E94" s="883"/>
      <c r="F94" s="883"/>
      <c r="G94" s="883"/>
      <c r="H94" s="883"/>
      <c r="I94" s="883"/>
      <c r="J94" s="884"/>
      <c r="K94" s="883"/>
      <c r="L94" s="883"/>
      <c r="M94" s="883"/>
      <c r="N94" s="883"/>
      <c r="O94" s="883"/>
      <c r="P94" s="883"/>
      <c r="Q94" s="883"/>
    </row>
    <row r="95" spans="1:17">
      <c r="A95" s="883"/>
      <c r="B95" s="883"/>
      <c r="C95" s="883"/>
      <c r="D95" s="883"/>
      <c r="E95" s="883"/>
      <c r="F95" s="883"/>
      <c r="G95" s="883"/>
      <c r="H95" s="883"/>
      <c r="I95" s="883"/>
      <c r="J95" s="884"/>
      <c r="K95" s="883"/>
      <c r="L95" s="883"/>
      <c r="M95" s="883"/>
      <c r="N95" s="883"/>
      <c r="O95" s="883"/>
      <c r="P95" s="883"/>
      <c r="Q95" s="883"/>
    </row>
    <row r="96" spans="1:17">
      <c r="A96" s="883"/>
      <c r="B96" s="883"/>
      <c r="C96" s="883"/>
      <c r="D96" s="883"/>
      <c r="E96" s="883"/>
      <c r="F96" s="883"/>
      <c r="G96" s="883"/>
      <c r="H96" s="883"/>
      <c r="I96" s="883"/>
      <c r="J96" s="884"/>
      <c r="K96" s="883"/>
      <c r="L96" s="883"/>
      <c r="M96" s="883"/>
      <c r="N96" s="883"/>
      <c r="O96" s="883"/>
      <c r="P96" s="883"/>
      <c r="Q96" s="883"/>
    </row>
    <row r="97" spans="1:17">
      <c r="A97" s="883"/>
      <c r="B97" s="883"/>
      <c r="C97" s="883"/>
      <c r="D97" s="883"/>
      <c r="E97" s="883"/>
      <c r="F97" s="883"/>
      <c r="G97" s="883"/>
      <c r="H97" s="883"/>
      <c r="I97" s="883"/>
      <c r="J97" s="884"/>
      <c r="K97" s="883"/>
      <c r="L97" s="883"/>
      <c r="M97" s="883"/>
      <c r="N97" s="883"/>
      <c r="O97" s="883"/>
      <c r="P97" s="883"/>
      <c r="Q97" s="883"/>
    </row>
    <row r="98" spans="1:17">
      <c r="A98" s="883"/>
      <c r="B98" s="883"/>
      <c r="C98" s="883"/>
      <c r="D98" s="883"/>
      <c r="E98" s="883"/>
      <c r="F98" s="883"/>
      <c r="G98" s="883"/>
      <c r="H98" s="883"/>
      <c r="I98" s="883"/>
      <c r="J98" s="884"/>
      <c r="K98" s="883"/>
      <c r="L98" s="883"/>
      <c r="M98" s="883"/>
      <c r="N98" s="883"/>
      <c r="O98" s="883"/>
      <c r="P98" s="883"/>
      <c r="Q98" s="883"/>
    </row>
    <row r="99" spans="1:17">
      <c r="A99" s="883"/>
      <c r="B99" s="883"/>
      <c r="C99" s="883"/>
      <c r="D99" s="883"/>
      <c r="E99" s="883"/>
      <c r="F99" s="883"/>
      <c r="G99" s="883"/>
      <c r="H99" s="883"/>
      <c r="I99" s="883"/>
      <c r="J99" s="884"/>
      <c r="K99" s="883"/>
      <c r="L99" s="883"/>
      <c r="M99" s="883"/>
      <c r="N99" s="883"/>
      <c r="O99" s="883"/>
      <c r="P99" s="883"/>
      <c r="Q99" s="883"/>
    </row>
    <row r="100" spans="1:17">
      <c r="A100" s="883"/>
      <c r="B100" s="883"/>
      <c r="C100" s="883"/>
      <c r="D100" s="883"/>
      <c r="E100" s="883"/>
      <c r="F100" s="883"/>
      <c r="G100" s="883"/>
      <c r="H100" s="883"/>
      <c r="I100" s="883"/>
      <c r="J100" s="884"/>
      <c r="K100" s="883"/>
      <c r="L100" s="883"/>
      <c r="M100" s="883"/>
      <c r="N100" s="883"/>
      <c r="O100" s="883"/>
      <c r="P100" s="883"/>
      <c r="Q100" s="883"/>
    </row>
    <row r="101" spans="1:17">
      <c r="A101" s="883"/>
      <c r="B101" s="883"/>
      <c r="C101" s="883"/>
      <c r="D101" s="883"/>
      <c r="E101" s="883"/>
      <c r="F101" s="883"/>
      <c r="G101" s="883"/>
      <c r="H101" s="883"/>
      <c r="I101" s="883"/>
      <c r="J101" s="884"/>
      <c r="K101" s="883"/>
      <c r="L101" s="883"/>
      <c r="M101" s="883"/>
      <c r="N101" s="883"/>
      <c r="O101" s="883"/>
      <c r="P101" s="883"/>
      <c r="Q101" s="883"/>
    </row>
    <row r="102" spans="1:17">
      <c r="A102" s="883"/>
      <c r="B102" s="883"/>
      <c r="C102" s="883"/>
      <c r="D102" s="883"/>
      <c r="E102" s="883"/>
      <c r="F102" s="883"/>
      <c r="G102" s="883"/>
      <c r="H102" s="883"/>
      <c r="I102" s="883"/>
      <c r="J102" s="884"/>
      <c r="K102" s="883"/>
      <c r="L102" s="883"/>
      <c r="M102" s="883"/>
      <c r="N102" s="883"/>
      <c r="O102" s="883"/>
      <c r="P102" s="883"/>
      <c r="Q102" s="883"/>
    </row>
    <row r="103" spans="1:17">
      <c r="A103" s="883"/>
      <c r="B103" s="883"/>
      <c r="C103" s="883"/>
      <c r="D103" s="883"/>
      <c r="E103" s="883"/>
      <c r="F103" s="883"/>
      <c r="G103" s="883"/>
      <c r="H103" s="883"/>
      <c r="I103" s="883"/>
      <c r="J103" s="884"/>
      <c r="K103" s="883"/>
      <c r="L103" s="883"/>
      <c r="M103" s="883"/>
      <c r="N103" s="883"/>
      <c r="O103" s="883"/>
      <c r="P103" s="883"/>
      <c r="Q103" s="883"/>
    </row>
    <row r="104" spans="1:17">
      <c r="A104" s="883"/>
      <c r="B104" s="883"/>
      <c r="C104" s="883"/>
      <c r="D104" s="883"/>
      <c r="E104" s="883"/>
      <c r="F104" s="883"/>
      <c r="G104" s="883"/>
      <c r="H104" s="883"/>
      <c r="I104" s="883"/>
      <c r="J104" s="884"/>
      <c r="K104" s="883"/>
      <c r="L104" s="883"/>
      <c r="M104" s="883"/>
      <c r="N104" s="883"/>
      <c r="O104" s="883"/>
      <c r="P104" s="883"/>
      <c r="Q104" s="883"/>
    </row>
    <row r="105" spans="1:17">
      <c r="A105" s="883"/>
      <c r="B105" s="883"/>
      <c r="C105" s="883"/>
      <c r="D105" s="883"/>
      <c r="E105" s="883"/>
      <c r="F105" s="883"/>
      <c r="G105" s="883"/>
      <c r="H105" s="883"/>
      <c r="I105" s="883"/>
      <c r="J105" s="884"/>
      <c r="K105" s="883"/>
      <c r="L105" s="883"/>
      <c r="M105" s="883"/>
      <c r="N105" s="883"/>
      <c r="O105" s="883"/>
      <c r="P105" s="883"/>
      <c r="Q105" s="883"/>
    </row>
    <row r="106" spans="1:17">
      <c r="A106" s="883"/>
      <c r="B106" s="883"/>
      <c r="C106" s="883"/>
      <c r="D106" s="883"/>
      <c r="E106" s="883"/>
      <c r="F106" s="883"/>
      <c r="G106" s="883"/>
      <c r="H106" s="883"/>
      <c r="I106" s="883"/>
      <c r="J106" s="884"/>
      <c r="K106" s="883"/>
      <c r="L106" s="883"/>
      <c r="M106" s="883"/>
      <c r="N106" s="883"/>
      <c r="O106" s="883"/>
      <c r="P106" s="883"/>
      <c r="Q106" s="883"/>
    </row>
    <row r="107" spans="1:17">
      <c r="A107" s="883"/>
      <c r="B107" s="883"/>
      <c r="C107" s="883"/>
      <c r="D107" s="883"/>
      <c r="E107" s="883"/>
      <c r="F107" s="883"/>
      <c r="G107" s="883"/>
      <c r="H107" s="883"/>
      <c r="I107" s="883"/>
      <c r="J107" s="884"/>
      <c r="K107" s="883"/>
      <c r="L107" s="883"/>
      <c r="M107" s="883"/>
      <c r="N107" s="883"/>
      <c r="O107" s="883"/>
      <c r="P107" s="883"/>
      <c r="Q107" s="883"/>
    </row>
    <row r="108" spans="1:17">
      <c r="A108" s="883"/>
      <c r="B108" s="883"/>
      <c r="C108" s="883"/>
      <c r="D108" s="883"/>
      <c r="E108" s="883"/>
      <c r="F108" s="883"/>
      <c r="G108" s="883"/>
      <c r="H108" s="883"/>
      <c r="I108" s="883"/>
      <c r="J108" s="884"/>
      <c r="K108" s="883"/>
      <c r="L108" s="883"/>
      <c r="M108" s="883"/>
      <c r="N108" s="883"/>
      <c r="O108" s="883"/>
      <c r="P108" s="883"/>
      <c r="Q108" s="883"/>
    </row>
    <row r="109" spans="1:17">
      <c r="A109" s="883"/>
      <c r="B109" s="883"/>
      <c r="C109" s="883"/>
      <c r="D109" s="883"/>
      <c r="E109" s="883"/>
      <c r="F109" s="883"/>
      <c r="G109" s="883"/>
      <c r="H109" s="883"/>
      <c r="I109" s="883"/>
      <c r="J109" s="884"/>
      <c r="K109" s="883"/>
      <c r="L109" s="883"/>
      <c r="M109" s="883"/>
      <c r="N109" s="883"/>
      <c r="O109" s="883"/>
      <c r="P109" s="883"/>
      <c r="Q109" s="883"/>
    </row>
    <row r="110" spans="1:17">
      <c r="A110" s="883"/>
      <c r="B110" s="883"/>
      <c r="C110" s="883"/>
      <c r="D110" s="883"/>
      <c r="E110" s="883"/>
      <c r="F110" s="883"/>
      <c r="G110" s="883"/>
      <c r="H110" s="883"/>
      <c r="I110" s="883"/>
      <c r="J110" s="884"/>
      <c r="K110" s="883"/>
      <c r="L110" s="883"/>
      <c r="M110" s="883"/>
      <c r="N110" s="883"/>
      <c r="O110" s="883"/>
      <c r="P110" s="883"/>
      <c r="Q110" s="883"/>
    </row>
    <row r="111" spans="1:17">
      <c r="A111" s="883"/>
      <c r="B111" s="883"/>
      <c r="C111" s="883"/>
      <c r="D111" s="883"/>
      <c r="E111" s="883"/>
      <c r="F111" s="883"/>
      <c r="G111" s="883"/>
      <c r="H111" s="883"/>
      <c r="I111" s="883"/>
      <c r="J111" s="884"/>
      <c r="K111" s="883"/>
      <c r="L111" s="883"/>
      <c r="M111" s="883"/>
      <c r="N111" s="883"/>
      <c r="O111" s="883"/>
      <c r="P111" s="883"/>
      <c r="Q111" s="883"/>
    </row>
    <row r="112" spans="1:17">
      <c r="A112" s="883"/>
      <c r="B112" s="883"/>
      <c r="C112" s="883"/>
      <c r="D112" s="883"/>
      <c r="E112" s="883"/>
      <c r="F112" s="883"/>
      <c r="G112" s="883"/>
      <c r="H112" s="883"/>
      <c r="I112" s="883"/>
      <c r="J112" s="884"/>
      <c r="K112" s="883"/>
      <c r="L112" s="883"/>
      <c r="M112" s="883"/>
      <c r="N112" s="883"/>
      <c r="O112" s="883"/>
      <c r="P112" s="883"/>
      <c r="Q112" s="883"/>
    </row>
    <row r="113" spans="1:17">
      <c r="A113" s="883"/>
      <c r="B113" s="883"/>
      <c r="C113" s="883"/>
      <c r="D113" s="883"/>
      <c r="E113" s="883"/>
      <c r="F113" s="883"/>
      <c r="G113" s="883"/>
      <c r="H113" s="883"/>
      <c r="I113" s="883"/>
      <c r="J113" s="884"/>
      <c r="K113" s="883"/>
      <c r="L113" s="883"/>
      <c r="M113" s="883"/>
      <c r="N113" s="883"/>
      <c r="O113" s="883"/>
      <c r="P113" s="883"/>
      <c r="Q113" s="883"/>
    </row>
    <row r="114" spans="1:17">
      <c r="A114" s="883"/>
      <c r="B114" s="883"/>
      <c r="C114" s="883"/>
      <c r="D114" s="883"/>
      <c r="E114" s="883"/>
      <c r="F114" s="883"/>
      <c r="G114" s="883"/>
      <c r="H114" s="883"/>
      <c r="I114" s="883"/>
      <c r="J114" s="884"/>
      <c r="K114" s="883"/>
      <c r="L114" s="883"/>
      <c r="M114" s="883"/>
      <c r="N114" s="883"/>
      <c r="O114" s="883"/>
      <c r="P114" s="883"/>
      <c r="Q114" s="883"/>
    </row>
    <row r="115" spans="1:17">
      <c r="A115" s="883"/>
      <c r="B115" s="883"/>
      <c r="C115" s="883"/>
      <c r="D115" s="883"/>
      <c r="E115" s="883"/>
      <c r="F115" s="883"/>
      <c r="G115" s="883"/>
      <c r="H115" s="883"/>
      <c r="I115" s="883"/>
      <c r="J115" s="884"/>
      <c r="K115" s="883"/>
      <c r="L115" s="883"/>
      <c r="M115" s="883"/>
      <c r="N115" s="883"/>
      <c r="O115" s="883"/>
      <c r="P115" s="883"/>
      <c r="Q115" s="883"/>
    </row>
    <row r="116" spans="1:17">
      <c r="A116" s="883"/>
      <c r="B116" s="883"/>
      <c r="C116" s="883"/>
      <c r="D116" s="883"/>
      <c r="E116" s="883"/>
      <c r="F116" s="883"/>
      <c r="G116" s="883"/>
      <c r="H116" s="883"/>
      <c r="I116" s="883"/>
      <c r="J116" s="884"/>
      <c r="K116" s="883"/>
      <c r="L116" s="883"/>
      <c r="M116" s="883"/>
      <c r="N116" s="883"/>
      <c r="O116" s="883"/>
      <c r="P116" s="883"/>
      <c r="Q116" s="883"/>
    </row>
    <row r="117" spans="1:17">
      <c r="A117" s="883"/>
      <c r="B117" s="883"/>
      <c r="C117" s="883"/>
      <c r="D117" s="883"/>
      <c r="E117" s="883"/>
      <c r="F117" s="883"/>
      <c r="G117" s="883"/>
      <c r="H117" s="883"/>
      <c r="I117" s="883"/>
      <c r="J117" s="884"/>
      <c r="K117" s="883"/>
      <c r="L117" s="883"/>
      <c r="M117" s="883"/>
      <c r="N117" s="883"/>
      <c r="O117" s="883"/>
      <c r="P117" s="883"/>
      <c r="Q117" s="883"/>
    </row>
    <row r="118" spans="1:17">
      <c r="A118" s="883"/>
      <c r="B118" s="883"/>
      <c r="C118" s="883"/>
      <c r="D118" s="883"/>
      <c r="E118" s="883"/>
      <c r="F118" s="883"/>
      <c r="G118" s="883"/>
      <c r="H118" s="883"/>
      <c r="I118" s="883"/>
      <c r="J118" s="884"/>
      <c r="K118" s="883"/>
      <c r="L118" s="883"/>
      <c r="M118" s="883"/>
      <c r="N118" s="883"/>
      <c r="O118" s="883"/>
      <c r="P118" s="883"/>
      <c r="Q118" s="883"/>
    </row>
    <row r="119" spans="1:17">
      <c r="A119" s="883"/>
      <c r="B119" s="883"/>
      <c r="C119" s="883"/>
      <c r="D119" s="883"/>
      <c r="E119" s="883"/>
      <c r="F119" s="883"/>
      <c r="G119" s="883"/>
      <c r="H119" s="883"/>
      <c r="I119" s="883"/>
      <c r="J119" s="884"/>
      <c r="K119" s="883"/>
      <c r="L119" s="883"/>
      <c r="M119" s="883"/>
      <c r="N119" s="883"/>
      <c r="O119" s="883"/>
      <c r="P119" s="883"/>
      <c r="Q119" s="883"/>
    </row>
    <row r="120" spans="1:17">
      <c r="A120" s="883"/>
      <c r="B120" s="883"/>
      <c r="C120" s="883"/>
      <c r="D120" s="883"/>
      <c r="E120" s="883"/>
      <c r="F120" s="883"/>
      <c r="G120" s="883"/>
      <c r="H120" s="883"/>
      <c r="I120" s="883"/>
      <c r="J120" s="884"/>
      <c r="K120" s="883"/>
      <c r="L120" s="883"/>
      <c r="M120" s="883"/>
      <c r="N120" s="883"/>
      <c r="O120" s="883"/>
      <c r="P120" s="883"/>
      <c r="Q120" s="883"/>
    </row>
    <row r="121" spans="1:17">
      <c r="A121" s="883"/>
      <c r="B121" s="883"/>
      <c r="C121" s="883"/>
      <c r="D121" s="883"/>
      <c r="E121" s="883"/>
      <c r="F121" s="883"/>
      <c r="G121" s="883"/>
      <c r="H121" s="883"/>
      <c r="I121" s="883"/>
      <c r="J121" s="884"/>
      <c r="K121" s="883"/>
      <c r="L121" s="883"/>
      <c r="M121" s="883"/>
      <c r="N121" s="883"/>
      <c r="O121" s="883"/>
      <c r="P121" s="883"/>
      <c r="Q121" s="883"/>
    </row>
    <row r="122" spans="1:17">
      <c r="A122" s="883"/>
      <c r="B122" s="883"/>
      <c r="C122" s="883"/>
      <c r="D122" s="883"/>
      <c r="E122" s="883"/>
      <c r="F122" s="883"/>
      <c r="G122" s="883"/>
      <c r="H122" s="883"/>
      <c r="I122" s="883"/>
      <c r="J122" s="884"/>
      <c r="K122" s="883"/>
      <c r="L122" s="883"/>
      <c r="M122" s="883"/>
      <c r="N122" s="883"/>
      <c r="O122" s="883"/>
      <c r="P122" s="883"/>
      <c r="Q122" s="883"/>
    </row>
    <row r="123" spans="1:17">
      <c r="A123" s="883"/>
      <c r="B123" s="883"/>
      <c r="C123" s="883"/>
      <c r="D123" s="883"/>
      <c r="E123" s="883"/>
      <c r="F123" s="883"/>
      <c r="G123" s="883"/>
      <c r="H123" s="883"/>
      <c r="I123" s="883"/>
      <c r="J123" s="884"/>
      <c r="K123" s="883"/>
      <c r="L123" s="883"/>
      <c r="M123" s="883"/>
      <c r="N123" s="883"/>
      <c r="O123" s="883"/>
      <c r="P123" s="883"/>
      <c r="Q123" s="883"/>
    </row>
    <row r="124" spans="1:17">
      <c r="A124" s="883"/>
      <c r="B124" s="883"/>
      <c r="C124" s="883"/>
      <c r="D124" s="883"/>
      <c r="E124" s="883"/>
      <c r="F124" s="883"/>
      <c r="G124" s="883"/>
      <c r="H124" s="883"/>
      <c r="I124" s="883"/>
      <c r="J124" s="884"/>
      <c r="K124" s="883"/>
      <c r="L124" s="883"/>
      <c r="M124" s="883"/>
      <c r="N124" s="883"/>
      <c r="O124" s="883"/>
      <c r="P124" s="883"/>
      <c r="Q124" s="883"/>
    </row>
    <row r="125" spans="1:17">
      <c r="A125" s="883"/>
      <c r="B125" s="883"/>
      <c r="C125" s="883"/>
      <c r="D125" s="883"/>
      <c r="E125" s="883"/>
      <c r="F125" s="883"/>
      <c r="G125" s="883"/>
      <c r="H125" s="883"/>
      <c r="I125" s="883"/>
      <c r="J125" s="884"/>
      <c r="K125" s="883"/>
      <c r="L125" s="883"/>
      <c r="M125" s="883"/>
      <c r="N125" s="883"/>
      <c r="O125" s="883"/>
      <c r="P125" s="883"/>
      <c r="Q125" s="883"/>
    </row>
    <row r="126" spans="1:17">
      <c r="A126" s="883"/>
      <c r="B126" s="883"/>
      <c r="C126" s="883"/>
      <c r="D126" s="883"/>
      <c r="E126" s="883"/>
      <c r="F126" s="883"/>
      <c r="G126" s="883"/>
      <c r="H126" s="883"/>
      <c r="I126" s="883"/>
      <c r="J126" s="884"/>
      <c r="K126" s="883"/>
      <c r="L126" s="883"/>
      <c r="M126" s="883"/>
      <c r="N126" s="883"/>
      <c r="O126" s="883"/>
      <c r="P126" s="883"/>
      <c r="Q126" s="883"/>
    </row>
    <row r="127" spans="1:17">
      <c r="A127" s="883"/>
      <c r="B127" s="883"/>
      <c r="C127" s="883"/>
      <c r="D127" s="883"/>
      <c r="E127" s="883"/>
      <c r="F127" s="883"/>
      <c r="G127" s="883"/>
      <c r="H127" s="883"/>
      <c r="I127" s="883"/>
      <c r="J127" s="884"/>
      <c r="K127" s="883"/>
      <c r="L127" s="883"/>
      <c r="M127" s="883"/>
      <c r="N127" s="883"/>
      <c r="O127" s="883"/>
      <c r="P127" s="883"/>
      <c r="Q127" s="883"/>
    </row>
    <row r="128" spans="1:17">
      <c r="A128" s="883"/>
      <c r="B128" s="883"/>
      <c r="C128" s="883"/>
      <c r="D128" s="883"/>
      <c r="E128" s="883"/>
      <c r="F128" s="883"/>
      <c r="G128" s="883"/>
      <c r="H128" s="883"/>
      <c r="I128" s="883"/>
      <c r="J128" s="884"/>
      <c r="K128" s="883"/>
      <c r="L128" s="883"/>
      <c r="M128" s="883"/>
      <c r="N128" s="883"/>
      <c r="O128" s="883"/>
      <c r="P128" s="883"/>
      <c r="Q128" s="883"/>
    </row>
    <row r="129" spans="1:17">
      <c r="A129" s="883"/>
      <c r="B129" s="883"/>
      <c r="C129" s="883"/>
      <c r="D129" s="883"/>
      <c r="E129" s="883"/>
      <c r="F129" s="883"/>
      <c r="G129" s="883"/>
      <c r="H129" s="883"/>
      <c r="I129" s="883"/>
      <c r="J129" s="884"/>
      <c r="K129" s="883"/>
      <c r="L129" s="883"/>
      <c r="M129" s="883"/>
      <c r="N129" s="883"/>
      <c r="O129" s="883"/>
      <c r="P129" s="883"/>
      <c r="Q129" s="883"/>
    </row>
    <row r="130" spans="1:17">
      <c r="A130" s="883"/>
      <c r="B130" s="883"/>
      <c r="C130" s="883"/>
      <c r="D130" s="883"/>
      <c r="E130" s="883"/>
      <c r="F130" s="883"/>
      <c r="G130" s="883"/>
      <c r="H130" s="883"/>
      <c r="I130" s="883"/>
      <c r="J130" s="884"/>
      <c r="K130" s="883"/>
      <c r="L130" s="883"/>
      <c r="M130" s="883"/>
      <c r="N130" s="883"/>
      <c r="O130" s="883"/>
      <c r="P130" s="883"/>
      <c r="Q130" s="883"/>
    </row>
    <row r="131" spans="1:17">
      <c r="A131" s="883"/>
      <c r="B131" s="883"/>
      <c r="C131" s="883"/>
      <c r="D131" s="883"/>
      <c r="E131" s="883"/>
      <c r="F131" s="883"/>
      <c r="G131" s="883"/>
      <c r="H131" s="883"/>
      <c r="I131" s="883"/>
      <c r="J131" s="884"/>
      <c r="K131" s="883"/>
      <c r="L131" s="883"/>
      <c r="M131" s="883"/>
      <c r="N131" s="883"/>
      <c r="O131" s="883"/>
      <c r="P131" s="883"/>
      <c r="Q131" s="883"/>
    </row>
    <row r="132" spans="1:17">
      <c r="A132" s="883"/>
      <c r="B132" s="883"/>
      <c r="C132" s="883"/>
      <c r="D132" s="883"/>
      <c r="E132" s="883"/>
      <c r="F132" s="883"/>
      <c r="G132" s="883"/>
      <c r="H132" s="883"/>
      <c r="I132" s="883"/>
      <c r="J132" s="884"/>
      <c r="K132" s="883"/>
      <c r="L132" s="883"/>
      <c r="M132" s="883"/>
      <c r="N132" s="883"/>
      <c r="O132" s="883"/>
      <c r="P132" s="883"/>
      <c r="Q132" s="883"/>
    </row>
    <row r="133" spans="1:17">
      <c r="A133" s="883"/>
      <c r="B133" s="883"/>
      <c r="C133" s="883"/>
      <c r="D133" s="883"/>
      <c r="E133" s="883"/>
      <c r="F133" s="883"/>
      <c r="G133" s="883"/>
      <c r="H133" s="883"/>
      <c r="I133" s="883"/>
      <c r="J133" s="884"/>
      <c r="K133" s="883"/>
      <c r="L133" s="883"/>
      <c r="M133" s="883"/>
      <c r="N133" s="883"/>
      <c r="O133" s="883"/>
      <c r="P133" s="883"/>
      <c r="Q133" s="883"/>
    </row>
    <row r="134" spans="1:17">
      <c r="A134" s="883"/>
      <c r="B134" s="883"/>
      <c r="C134" s="883"/>
      <c r="D134" s="883"/>
      <c r="E134" s="883"/>
      <c r="F134" s="883"/>
      <c r="G134" s="883"/>
      <c r="H134" s="883"/>
      <c r="I134" s="883"/>
      <c r="J134" s="884"/>
      <c r="K134" s="883"/>
      <c r="L134" s="883"/>
      <c r="M134" s="883"/>
      <c r="N134" s="883"/>
      <c r="O134" s="883"/>
      <c r="P134" s="883"/>
      <c r="Q134" s="883"/>
    </row>
    <row r="135" spans="1:17">
      <c r="A135" s="883"/>
      <c r="B135" s="883"/>
      <c r="C135" s="883"/>
      <c r="D135" s="883"/>
      <c r="E135" s="883"/>
      <c r="F135" s="883"/>
      <c r="G135" s="883"/>
      <c r="H135" s="883"/>
      <c r="I135" s="883"/>
      <c r="J135" s="884"/>
      <c r="K135" s="883"/>
      <c r="L135" s="883"/>
      <c r="M135" s="883"/>
      <c r="N135" s="883"/>
      <c r="O135" s="883"/>
      <c r="P135" s="883"/>
      <c r="Q135" s="883"/>
    </row>
    <row r="136" spans="1:17">
      <c r="A136" s="883"/>
      <c r="B136" s="883"/>
      <c r="C136" s="883"/>
      <c r="D136" s="883"/>
      <c r="E136" s="883"/>
      <c r="F136" s="883"/>
      <c r="G136" s="883"/>
      <c r="H136" s="883"/>
      <c r="I136" s="883"/>
      <c r="J136" s="884"/>
      <c r="K136" s="883"/>
      <c r="L136" s="883"/>
      <c r="M136" s="883"/>
      <c r="N136" s="883"/>
      <c r="O136" s="883"/>
      <c r="P136" s="883"/>
      <c r="Q136" s="883"/>
    </row>
    <row r="137" spans="1:17">
      <c r="A137" s="883"/>
      <c r="B137" s="883"/>
      <c r="C137" s="883"/>
      <c r="D137" s="883"/>
      <c r="E137" s="883"/>
      <c r="F137" s="883"/>
      <c r="G137" s="883"/>
      <c r="H137" s="883"/>
      <c r="I137" s="883"/>
      <c r="J137" s="884"/>
      <c r="K137" s="883"/>
      <c r="L137" s="883"/>
      <c r="M137" s="883"/>
      <c r="N137" s="883"/>
      <c r="O137" s="883"/>
      <c r="P137" s="883"/>
      <c r="Q137" s="883"/>
    </row>
    <row r="138" spans="1:17">
      <c r="A138" s="883"/>
      <c r="B138" s="883"/>
      <c r="C138" s="883"/>
      <c r="D138" s="883"/>
      <c r="E138" s="883"/>
      <c r="F138" s="883"/>
      <c r="G138" s="883"/>
      <c r="H138" s="883"/>
      <c r="I138" s="883"/>
      <c r="J138" s="884"/>
      <c r="K138" s="883"/>
      <c r="L138" s="883"/>
      <c r="M138" s="883"/>
      <c r="N138" s="883"/>
      <c r="O138" s="883"/>
      <c r="P138" s="883"/>
      <c r="Q138" s="883"/>
    </row>
    <row r="139" spans="1:17">
      <c r="A139" s="883"/>
      <c r="B139" s="883"/>
      <c r="C139" s="883"/>
      <c r="D139" s="883"/>
      <c r="E139" s="883"/>
      <c r="F139" s="883"/>
      <c r="G139" s="883"/>
      <c r="H139" s="883"/>
      <c r="I139" s="883"/>
      <c r="J139" s="884"/>
      <c r="K139" s="883"/>
      <c r="L139" s="883"/>
      <c r="M139" s="883"/>
      <c r="N139" s="883"/>
      <c r="O139" s="883"/>
      <c r="P139" s="883"/>
      <c r="Q139" s="883"/>
    </row>
    <row r="140" spans="1:17">
      <c r="A140" s="883"/>
      <c r="B140" s="883"/>
      <c r="C140" s="883"/>
      <c r="D140" s="883"/>
      <c r="E140" s="883"/>
      <c r="F140" s="883"/>
      <c r="G140" s="883"/>
      <c r="H140" s="883"/>
      <c r="I140" s="883"/>
      <c r="J140" s="884"/>
      <c r="K140" s="883"/>
      <c r="L140" s="883"/>
      <c r="M140" s="883"/>
      <c r="N140" s="883"/>
      <c r="O140" s="883"/>
      <c r="P140" s="883"/>
      <c r="Q140" s="883"/>
    </row>
    <row r="141" spans="1:17">
      <c r="A141" s="883"/>
      <c r="B141" s="883"/>
      <c r="C141" s="883"/>
      <c r="D141" s="883"/>
      <c r="E141" s="883"/>
      <c r="F141" s="883"/>
      <c r="G141" s="883"/>
      <c r="H141" s="883"/>
      <c r="I141" s="883"/>
      <c r="J141" s="884"/>
      <c r="K141" s="883"/>
      <c r="L141" s="883"/>
      <c r="M141" s="883"/>
      <c r="N141" s="883"/>
      <c r="O141" s="883"/>
      <c r="P141" s="883"/>
      <c r="Q141" s="883"/>
    </row>
    <row r="142" spans="1:17">
      <c r="A142" s="883"/>
      <c r="B142" s="883"/>
      <c r="C142" s="883"/>
      <c r="D142" s="883"/>
      <c r="E142" s="883"/>
      <c r="F142" s="883"/>
      <c r="G142" s="883"/>
      <c r="H142" s="883"/>
      <c r="I142" s="883"/>
      <c r="J142" s="884"/>
      <c r="K142" s="883"/>
      <c r="L142" s="883"/>
      <c r="M142" s="883"/>
      <c r="N142" s="883"/>
      <c r="O142" s="883"/>
      <c r="P142" s="883"/>
      <c r="Q142" s="883"/>
    </row>
    <row r="143" spans="1:17">
      <c r="A143" s="883"/>
      <c r="B143" s="883"/>
      <c r="C143" s="883"/>
      <c r="D143" s="883"/>
      <c r="E143" s="883"/>
      <c r="F143" s="883"/>
      <c r="G143" s="883"/>
      <c r="H143" s="883"/>
      <c r="I143" s="883"/>
      <c r="J143" s="884"/>
      <c r="K143" s="883"/>
      <c r="L143" s="883"/>
      <c r="M143" s="883"/>
      <c r="N143" s="883"/>
      <c r="O143" s="883"/>
      <c r="P143" s="883"/>
      <c r="Q143" s="883"/>
    </row>
    <row r="144" spans="1:17">
      <c r="A144" s="883"/>
      <c r="B144" s="883"/>
      <c r="C144" s="883"/>
      <c r="D144" s="883"/>
      <c r="E144" s="883"/>
      <c r="F144" s="883"/>
      <c r="G144" s="883"/>
      <c r="H144" s="883"/>
      <c r="I144" s="883"/>
      <c r="J144" s="884"/>
      <c r="K144" s="883"/>
      <c r="L144" s="883"/>
      <c r="M144" s="883"/>
      <c r="N144" s="883"/>
      <c r="O144" s="883"/>
      <c r="P144" s="883"/>
      <c r="Q144" s="883"/>
    </row>
    <row r="145" spans="1:17">
      <c r="A145" s="883"/>
      <c r="B145" s="883"/>
      <c r="C145" s="883"/>
      <c r="D145" s="883"/>
      <c r="E145" s="883"/>
      <c r="F145" s="883"/>
      <c r="G145" s="883"/>
      <c r="H145" s="883"/>
      <c r="I145" s="883"/>
      <c r="J145" s="884"/>
      <c r="K145" s="883"/>
      <c r="L145" s="883"/>
      <c r="M145" s="883"/>
      <c r="N145" s="883"/>
      <c r="O145" s="883"/>
      <c r="P145" s="883"/>
      <c r="Q145" s="883"/>
    </row>
    <row r="146" spans="1:17">
      <c r="A146" s="883"/>
      <c r="B146" s="883"/>
      <c r="C146" s="883"/>
      <c r="D146" s="883"/>
      <c r="E146" s="883"/>
      <c r="F146" s="883"/>
      <c r="G146" s="883"/>
      <c r="H146" s="883"/>
      <c r="I146" s="883"/>
      <c r="J146" s="884"/>
      <c r="K146" s="883"/>
      <c r="L146" s="883"/>
      <c r="M146" s="883"/>
      <c r="N146" s="883"/>
      <c r="O146" s="883"/>
      <c r="P146" s="883"/>
      <c r="Q146" s="883"/>
    </row>
    <row r="147" spans="1:17">
      <c r="A147" s="883"/>
      <c r="B147" s="883"/>
      <c r="C147" s="883"/>
      <c r="D147" s="883"/>
      <c r="E147" s="883"/>
      <c r="F147" s="883"/>
      <c r="G147" s="883"/>
      <c r="H147" s="883"/>
      <c r="I147" s="883"/>
      <c r="J147" s="884"/>
      <c r="K147" s="883"/>
      <c r="L147" s="883"/>
      <c r="M147" s="883"/>
      <c r="N147" s="883"/>
      <c r="O147" s="883"/>
      <c r="P147" s="883"/>
      <c r="Q147" s="883"/>
    </row>
    <row r="148" spans="1:17">
      <c r="A148" s="883"/>
      <c r="B148" s="883"/>
      <c r="C148" s="883"/>
      <c r="D148" s="883"/>
      <c r="E148" s="883"/>
      <c r="F148" s="883"/>
      <c r="G148" s="883"/>
      <c r="H148" s="883"/>
      <c r="I148" s="883"/>
      <c r="J148" s="884"/>
      <c r="K148" s="883"/>
      <c r="L148" s="883"/>
      <c r="M148" s="883"/>
      <c r="N148" s="883"/>
      <c r="O148" s="883"/>
      <c r="P148" s="883"/>
      <c r="Q148" s="883"/>
    </row>
    <row r="149" spans="1:17">
      <c r="A149" s="883"/>
      <c r="B149" s="883"/>
      <c r="C149" s="883"/>
      <c r="D149" s="883"/>
      <c r="E149" s="883"/>
      <c r="F149" s="883"/>
      <c r="G149" s="883"/>
      <c r="H149" s="883"/>
      <c r="I149" s="883"/>
      <c r="J149" s="884"/>
      <c r="K149" s="883"/>
      <c r="L149" s="883"/>
      <c r="M149" s="883"/>
      <c r="N149" s="883"/>
      <c r="O149" s="883"/>
      <c r="P149" s="883"/>
      <c r="Q149" s="883"/>
    </row>
    <row r="150" spans="1:17">
      <c r="A150" s="883"/>
      <c r="B150" s="883"/>
      <c r="C150" s="883"/>
      <c r="D150" s="883"/>
      <c r="E150" s="883"/>
      <c r="F150" s="883"/>
      <c r="G150" s="883"/>
      <c r="H150" s="883"/>
      <c r="I150" s="883"/>
      <c r="J150" s="884"/>
      <c r="K150" s="883"/>
      <c r="L150" s="883"/>
      <c r="M150" s="883"/>
      <c r="N150" s="883"/>
      <c r="O150" s="883"/>
      <c r="P150" s="883"/>
      <c r="Q150" s="883"/>
    </row>
    <row r="151" spans="1:17">
      <c r="A151" s="883"/>
      <c r="B151" s="883"/>
      <c r="C151" s="883"/>
      <c r="D151" s="883"/>
      <c r="E151" s="883"/>
      <c r="F151" s="883"/>
      <c r="G151" s="883"/>
      <c r="H151" s="883"/>
      <c r="I151" s="883"/>
      <c r="J151" s="884"/>
      <c r="K151" s="883"/>
      <c r="L151" s="883"/>
      <c r="M151" s="883"/>
      <c r="N151" s="883"/>
      <c r="O151" s="883"/>
      <c r="P151" s="883"/>
      <c r="Q151" s="883"/>
    </row>
    <row r="152" spans="1:17">
      <c r="A152" s="883"/>
      <c r="B152" s="883"/>
      <c r="C152" s="883"/>
      <c r="D152" s="883"/>
      <c r="E152" s="883"/>
      <c r="F152" s="883"/>
      <c r="G152" s="883"/>
      <c r="H152" s="883"/>
      <c r="I152" s="883"/>
      <c r="J152" s="884"/>
      <c r="K152" s="883"/>
      <c r="L152" s="883"/>
      <c r="M152" s="883"/>
      <c r="N152" s="883"/>
      <c r="O152" s="883"/>
      <c r="P152" s="883"/>
      <c r="Q152" s="883"/>
    </row>
    <row r="153" spans="1:17">
      <c r="A153" s="883"/>
      <c r="B153" s="883"/>
      <c r="C153" s="883"/>
      <c r="D153" s="883"/>
      <c r="E153" s="883"/>
      <c r="F153" s="883"/>
      <c r="G153" s="883"/>
      <c r="H153" s="883"/>
      <c r="I153" s="883"/>
      <c r="J153" s="884"/>
      <c r="K153" s="883"/>
      <c r="L153" s="883"/>
      <c r="M153" s="883"/>
      <c r="N153" s="883"/>
      <c r="O153" s="883"/>
      <c r="P153" s="883"/>
      <c r="Q153" s="883"/>
    </row>
    <row r="154" spans="1:17">
      <c r="A154" s="883"/>
      <c r="B154" s="883"/>
      <c r="C154" s="883"/>
      <c r="D154" s="883"/>
      <c r="E154" s="883"/>
      <c r="F154" s="883"/>
      <c r="G154" s="883"/>
      <c r="H154" s="883"/>
      <c r="I154" s="883"/>
      <c r="J154" s="884"/>
      <c r="K154" s="883"/>
      <c r="L154" s="883"/>
      <c r="M154" s="883"/>
      <c r="N154" s="883"/>
      <c r="O154" s="883"/>
      <c r="P154" s="883"/>
      <c r="Q154" s="883"/>
    </row>
    <row r="155" spans="1:17">
      <c r="A155" s="883"/>
      <c r="B155" s="883"/>
      <c r="C155" s="883"/>
      <c r="D155" s="883"/>
      <c r="E155" s="883"/>
      <c r="F155" s="883"/>
      <c r="G155" s="883"/>
      <c r="H155" s="883"/>
      <c r="I155" s="883"/>
      <c r="J155" s="884"/>
      <c r="K155" s="883"/>
      <c r="L155" s="883"/>
      <c r="M155" s="883"/>
      <c r="N155" s="883"/>
      <c r="O155" s="883"/>
      <c r="P155" s="883"/>
      <c r="Q155" s="883"/>
    </row>
    <row r="156" spans="1:17">
      <c r="A156" s="883"/>
      <c r="B156" s="883"/>
      <c r="C156" s="883"/>
      <c r="D156" s="883"/>
      <c r="E156" s="883"/>
      <c r="F156" s="883"/>
      <c r="G156" s="883"/>
      <c r="H156" s="883"/>
      <c r="I156" s="883"/>
      <c r="J156" s="884"/>
      <c r="K156" s="883"/>
      <c r="L156" s="883"/>
      <c r="M156" s="883"/>
      <c r="N156" s="883"/>
      <c r="O156" s="883"/>
      <c r="P156" s="883"/>
      <c r="Q156" s="883"/>
    </row>
    <row r="157" spans="1:17">
      <c r="A157" s="883"/>
      <c r="B157" s="883"/>
      <c r="C157" s="883"/>
      <c r="D157" s="883"/>
      <c r="E157" s="883"/>
      <c r="F157" s="883"/>
      <c r="G157" s="883"/>
      <c r="H157" s="883"/>
      <c r="I157" s="883"/>
      <c r="J157" s="884"/>
      <c r="K157" s="883"/>
      <c r="L157" s="883"/>
      <c r="M157" s="883"/>
      <c r="N157" s="883"/>
      <c r="O157" s="883"/>
      <c r="P157" s="883"/>
      <c r="Q157" s="883"/>
    </row>
    <row r="158" spans="1:17">
      <c r="A158" s="883"/>
      <c r="B158" s="883"/>
      <c r="C158" s="883"/>
      <c r="D158" s="883"/>
      <c r="E158" s="883"/>
      <c r="F158" s="883"/>
      <c r="G158" s="883"/>
      <c r="H158" s="883"/>
      <c r="I158" s="883"/>
      <c r="J158" s="884"/>
      <c r="K158" s="883"/>
      <c r="L158" s="883"/>
      <c r="M158" s="883"/>
      <c r="N158" s="883"/>
      <c r="O158" s="883"/>
      <c r="P158" s="883"/>
      <c r="Q158" s="883"/>
    </row>
    <row r="159" spans="1:17">
      <c r="A159" s="883"/>
      <c r="B159" s="883"/>
      <c r="C159" s="883"/>
      <c r="D159" s="883"/>
      <c r="E159" s="883"/>
      <c r="F159" s="883"/>
      <c r="G159" s="883"/>
      <c r="H159" s="883"/>
      <c r="I159" s="883"/>
      <c r="J159" s="884"/>
      <c r="K159" s="883"/>
      <c r="L159" s="883"/>
      <c r="M159" s="883"/>
      <c r="N159" s="883"/>
      <c r="O159" s="883"/>
      <c r="P159" s="883"/>
      <c r="Q159" s="883"/>
    </row>
    <row r="160" spans="1:17">
      <c r="A160" s="883"/>
      <c r="B160" s="883"/>
      <c r="C160" s="883"/>
      <c r="D160" s="883"/>
      <c r="E160" s="883"/>
      <c r="F160" s="883"/>
      <c r="G160" s="883"/>
      <c r="H160" s="883"/>
      <c r="I160" s="883"/>
      <c r="J160" s="884"/>
      <c r="K160" s="883"/>
      <c r="L160" s="883"/>
      <c r="M160" s="883"/>
      <c r="N160" s="883"/>
      <c r="O160" s="883"/>
      <c r="P160" s="883"/>
      <c r="Q160" s="883"/>
    </row>
    <row r="161" spans="1:17">
      <c r="A161" s="883"/>
      <c r="B161" s="883"/>
      <c r="C161" s="883"/>
      <c r="D161" s="883"/>
      <c r="E161" s="883"/>
      <c r="F161" s="883"/>
      <c r="G161" s="883"/>
      <c r="H161" s="883"/>
      <c r="I161" s="883"/>
      <c r="J161" s="884"/>
      <c r="K161" s="883"/>
      <c r="L161" s="883"/>
      <c r="M161" s="883"/>
      <c r="N161" s="883"/>
      <c r="O161" s="883"/>
      <c r="P161" s="883"/>
      <c r="Q161" s="883"/>
    </row>
    <row r="162" spans="1:17">
      <c r="A162" s="883"/>
      <c r="B162" s="883"/>
      <c r="C162" s="883"/>
      <c r="D162" s="883"/>
      <c r="E162" s="883"/>
      <c r="F162" s="883"/>
      <c r="G162" s="883"/>
      <c r="H162" s="883"/>
      <c r="I162" s="883"/>
      <c r="J162" s="884"/>
      <c r="K162" s="883"/>
      <c r="L162" s="883"/>
      <c r="M162" s="883"/>
      <c r="N162" s="883"/>
      <c r="O162" s="883"/>
      <c r="P162" s="883"/>
      <c r="Q162" s="883"/>
    </row>
    <row r="163" spans="1:17">
      <c r="A163" s="883"/>
      <c r="B163" s="883"/>
      <c r="C163" s="883"/>
      <c r="D163" s="883"/>
      <c r="E163" s="883"/>
      <c r="F163" s="883"/>
      <c r="G163" s="883"/>
      <c r="H163" s="883"/>
      <c r="I163" s="883"/>
      <c r="J163" s="884"/>
      <c r="K163" s="883"/>
      <c r="L163" s="883"/>
      <c r="M163" s="883"/>
      <c r="N163" s="883"/>
      <c r="O163" s="883"/>
      <c r="P163" s="883"/>
      <c r="Q163" s="883"/>
    </row>
    <row r="164" spans="1:17">
      <c r="A164" s="883"/>
      <c r="B164" s="883"/>
      <c r="C164" s="883"/>
      <c r="D164" s="883"/>
      <c r="E164" s="883"/>
      <c r="F164" s="883"/>
      <c r="G164" s="883"/>
      <c r="H164" s="883"/>
      <c r="I164" s="883"/>
      <c r="J164" s="884"/>
      <c r="K164" s="883"/>
      <c r="L164" s="883"/>
      <c r="M164" s="883"/>
      <c r="N164" s="883"/>
      <c r="O164" s="883"/>
      <c r="P164" s="883"/>
      <c r="Q164" s="883"/>
    </row>
    <row r="165" spans="1:17">
      <c r="A165" s="883"/>
      <c r="B165" s="883"/>
      <c r="C165" s="883"/>
      <c r="D165" s="883"/>
      <c r="E165" s="883"/>
      <c r="F165" s="883"/>
      <c r="G165" s="883"/>
      <c r="H165" s="883"/>
      <c r="I165" s="883"/>
      <c r="J165" s="884"/>
      <c r="K165" s="883"/>
      <c r="L165" s="883"/>
      <c r="M165" s="883"/>
      <c r="N165" s="883"/>
      <c r="O165" s="883"/>
      <c r="P165" s="883"/>
      <c r="Q165" s="883"/>
    </row>
    <row r="166" spans="1:17">
      <c r="A166" s="883"/>
      <c r="B166" s="883"/>
      <c r="C166" s="883"/>
      <c r="D166" s="883"/>
      <c r="E166" s="883"/>
      <c r="F166" s="883"/>
      <c r="G166" s="883"/>
      <c r="H166" s="883"/>
      <c r="I166" s="883"/>
      <c r="J166" s="884"/>
      <c r="K166" s="883"/>
      <c r="L166" s="883"/>
      <c r="M166" s="883"/>
      <c r="N166" s="883"/>
      <c r="O166" s="883"/>
      <c r="P166" s="883"/>
      <c r="Q166" s="883"/>
    </row>
    <row r="167" spans="1:17">
      <c r="A167" s="883"/>
      <c r="B167" s="883"/>
      <c r="C167" s="883"/>
      <c r="D167" s="883"/>
      <c r="E167" s="883"/>
      <c r="F167" s="883"/>
      <c r="G167" s="883"/>
      <c r="H167" s="883"/>
      <c r="I167" s="883"/>
      <c r="J167" s="884"/>
      <c r="K167" s="883"/>
      <c r="L167" s="883"/>
      <c r="M167" s="883"/>
      <c r="N167" s="883"/>
      <c r="O167" s="883"/>
      <c r="P167" s="883"/>
      <c r="Q167" s="883"/>
    </row>
    <row r="168" spans="1:17">
      <c r="A168" s="883"/>
      <c r="B168" s="883"/>
      <c r="C168" s="883"/>
      <c r="D168" s="883"/>
      <c r="E168" s="883"/>
      <c r="F168" s="883"/>
      <c r="G168" s="883"/>
      <c r="H168" s="883"/>
      <c r="I168" s="883"/>
      <c r="J168" s="884"/>
      <c r="K168" s="883"/>
      <c r="L168" s="883"/>
      <c r="M168" s="883"/>
      <c r="N168" s="883"/>
      <c r="O168" s="883"/>
      <c r="P168" s="883"/>
      <c r="Q168" s="883"/>
    </row>
    <row r="169" spans="1:17">
      <c r="A169" s="883"/>
      <c r="B169" s="883"/>
      <c r="C169" s="883"/>
      <c r="D169" s="883"/>
      <c r="E169" s="883"/>
      <c r="F169" s="883"/>
      <c r="G169" s="883"/>
      <c r="H169" s="883"/>
      <c r="I169" s="883"/>
      <c r="J169" s="884"/>
      <c r="K169" s="883"/>
      <c r="L169" s="883"/>
      <c r="M169" s="883"/>
      <c r="N169" s="883"/>
      <c r="O169" s="883"/>
      <c r="P169" s="883"/>
      <c r="Q169" s="883"/>
    </row>
    <row r="170" spans="1:17">
      <c r="A170" s="883"/>
      <c r="B170" s="883"/>
      <c r="C170" s="883"/>
      <c r="D170" s="883"/>
      <c r="E170" s="883"/>
      <c r="F170" s="883"/>
      <c r="G170" s="883"/>
      <c r="H170" s="883"/>
      <c r="I170" s="883"/>
      <c r="J170" s="884"/>
      <c r="K170" s="883"/>
      <c r="L170" s="883"/>
      <c r="M170" s="883"/>
      <c r="N170" s="883"/>
      <c r="O170" s="883"/>
      <c r="P170" s="883"/>
      <c r="Q170" s="883"/>
    </row>
    <row r="171" spans="1:17">
      <c r="A171" s="883"/>
      <c r="B171" s="883"/>
      <c r="C171" s="883"/>
      <c r="D171" s="883"/>
      <c r="E171" s="883"/>
      <c r="F171" s="883"/>
      <c r="G171" s="883"/>
      <c r="H171" s="883"/>
      <c r="I171" s="883"/>
      <c r="J171" s="884"/>
      <c r="K171" s="883"/>
      <c r="L171" s="883"/>
      <c r="M171" s="883"/>
      <c r="N171" s="883"/>
      <c r="O171" s="883"/>
      <c r="P171" s="883"/>
      <c r="Q171" s="883"/>
    </row>
    <row r="172" spans="1:17">
      <c r="A172" s="883"/>
      <c r="B172" s="883"/>
      <c r="C172" s="883"/>
      <c r="D172" s="883"/>
      <c r="E172" s="883"/>
      <c r="F172" s="883"/>
      <c r="G172" s="883"/>
      <c r="H172" s="883"/>
      <c r="I172" s="883"/>
      <c r="J172" s="884"/>
      <c r="K172" s="883"/>
      <c r="L172" s="883"/>
      <c r="M172" s="883"/>
      <c r="N172" s="883"/>
      <c r="O172" s="883"/>
      <c r="P172" s="883"/>
      <c r="Q172" s="883"/>
    </row>
    <row r="173" spans="1:17">
      <c r="A173" s="883"/>
      <c r="B173" s="883"/>
      <c r="C173" s="883"/>
      <c r="D173" s="883"/>
      <c r="E173" s="883"/>
      <c r="F173" s="883"/>
      <c r="G173" s="883"/>
      <c r="H173" s="883"/>
      <c r="I173" s="883"/>
      <c r="J173" s="884"/>
      <c r="K173" s="883"/>
      <c r="L173" s="883"/>
      <c r="M173" s="883"/>
      <c r="N173" s="883"/>
      <c r="O173" s="883"/>
      <c r="P173" s="883"/>
      <c r="Q173" s="883"/>
    </row>
    <row r="174" spans="1:17">
      <c r="A174" s="883"/>
      <c r="B174" s="883"/>
      <c r="C174" s="883"/>
      <c r="D174" s="883"/>
      <c r="E174" s="883"/>
      <c r="F174" s="883"/>
      <c r="G174" s="883"/>
      <c r="H174" s="883"/>
      <c r="I174" s="883"/>
      <c r="J174" s="884"/>
      <c r="K174" s="883"/>
      <c r="L174" s="883"/>
      <c r="M174" s="883"/>
      <c r="N174" s="883"/>
      <c r="O174" s="883"/>
      <c r="P174" s="883"/>
      <c r="Q174" s="883"/>
    </row>
    <row r="175" spans="1:17">
      <c r="A175" s="883"/>
      <c r="B175" s="883"/>
      <c r="C175" s="883"/>
      <c r="D175" s="883"/>
      <c r="E175" s="883"/>
      <c r="F175" s="883"/>
      <c r="G175" s="883"/>
      <c r="H175" s="883"/>
      <c r="I175" s="883"/>
      <c r="J175" s="884"/>
      <c r="K175" s="883"/>
      <c r="L175" s="883"/>
      <c r="M175" s="883"/>
      <c r="N175" s="883"/>
      <c r="O175" s="883"/>
      <c r="P175" s="883"/>
      <c r="Q175" s="883"/>
    </row>
    <row r="176" spans="1:17">
      <c r="A176" s="883"/>
      <c r="B176" s="883"/>
      <c r="C176" s="883"/>
      <c r="D176" s="883"/>
      <c r="E176" s="883"/>
      <c r="F176" s="883"/>
      <c r="G176" s="883"/>
      <c r="H176" s="883"/>
      <c r="I176" s="883"/>
      <c r="J176" s="884"/>
      <c r="K176" s="883"/>
      <c r="L176" s="883"/>
      <c r="M176" s="883"/>
      <c r="N176" s="883"/>
      <c r="O176" s="883"/>
      <c r="P176" s="883"/>
      <c r="Q176" s="883"/>
    </row>
    <row r="177" spans="1:17">
      <c r="A177" s="883"/>
      <c r="B177" s="883"/>
      <c r="C177" s="883"/>
      <c r="D177" s="883"/>
      <c r="E177" s="883"/>
      <c r="F177" s="883"/>
      <c r="G177" s="883"/>
      <c r="H177" s="883"/>
      <c r="I177" s="883"/>
      <c r="J177" s="884"/>
      <c r="K177" s="883"/>
      <c r="L177" s="883"/>
      <c r="M177" s="883"/>
      <c r="N177" s="883"/>
      <c r="O177" s="883"/>
      <c r="P177" s="883"/>
      <c r="Q177" s="883"/>
    </row>
    <row r="178" spans="1:17">
      <c r="A178" s="883"/>
      <c r="B178" s="883"/>
      <c r="C178" s="883"/>
      <c r="D178" s="883"/>
      <c r="E178" s="883"/>
      <c r="F178" s="883"/>
      <c r="G178" s="883"/>
      <c r="H178" s="883"/>
      <c r="I178" s="883"/>
      <c r="J178" s="884"/>
      <c r="K178" s="883"/>
      <c r="L178" s="883"/>
      <c r="M178" s="883"/>
      <c r="N178" s="883"/>
      <c r="O178" s="883"/>
      <c r="P178" s="883"/>
      <c r="Q178" s="883"/>
    </row>
    <row r="179" spans="1:17">
      <c r="A179" s="883"/>
      <c r="B179" s="883"/>
      <c r="C179" s="883"/>
      <c r="D179" s="883"/>
      <c r="E179" s="883"/>
      <c r="F179" s="883"/>
      <c r="G179" s="883"/>
      <c r="H179" s="883"/>
      <c r="I179" s="883"/>
      <c r="J179" s="884"/>
      <c r="K179" s="883"/>
      <c r="L179" s="883"/>
      <c r="M179" s="883"/>
      <c r="N179" s="883"/>
      <c r="O179" s="883"/>
      <c r="P179" s="883"/>
      <c r="Q179" s="883"/>
    </row>
    <row r="180" spans="1:17">
      <c r="A180" s="883"/>
      <c r="B180" s="883"/>
      <c r="C180" s="883"/>
      <c r="D180" s="883"/>
      <c r="E180" s="883"/>
      <c r="F180" s="883"/>
      <c r="G180" s="883"/>
      <c r="H180" s="883"/>
      <c r="I180" s="883"/>
      <c r="J180" s="884"/>
      <c r="K180" s="883"/>
      <c r="L180" s="883"/>
      <c r="M180" s="883"/>
      <c r="N180" s="883"/>
      <c r="O180" s="883"/>
      <c r="P180" s="883"/>
      <c r="Q180" s="883"/>
    </row>
    <row r="181" spans="1:17">
      <c r="A181" s="883"/>
      <c r="B181" s="883"/>
      <c r="C181" s="883"/>
      <c r="D181" s="883"/>
      <c r="E181" s="883"/>
      <c r="F181" s="883"/>
      <c r="G181" s="883"/>
      <c r="H181" s="883"/>
      <c r="I181" s="883"/>
      <c r="J181" s="884"/>
      <c r="K181" s="883"/>
      <c r="L181" s="883"/>
      <c r="M181" s="883"/>
      <c r="N181" s="883"/>
      <c r="O181" s="883"/>
      <c r="P181" s="883"/>
      <c r="Q181" s="883"/>
    </row>
    <row r="182" spans="1:17">
      <c r="A182" s="883"/>
      <c r="B182" s="883"/>
      <c r="C182" s="883"/>
      <c r="D182" s="883"/>
      <c r="E182" s="883"/>
      <c r="F182" s="883"/>
      <c r="G182" s="883"/>
      <c r="H182" s="883"/>
      <c r="I182" s="883"/>
      <c r="J182" s="884"/>
      <c r="K182" s="883"/>
      <c r="L182" s="883"/>
      <c r="M182" s="883"/>
      <c r="N182" s="883"/>
      <c r="O182" s="883"/>
      <c r="P182" s="883"/>
      <c r="Q182" s="883"/>
    </row>
    <row r="183" spans="1:17">
      <c r="A183" s="883"/>
      <c r="B183" s="883"/>
      <c r="C183" s="883"/>
      <c r="D183" s="883"/>
      <c r="E183" s="883"/>
      <c r="F183" s="883"/>
      <c r="G183" s="883"/>
      <c r="H183" s="883"/>
      <c r="I183" s="883"/>
      <c r="J183" s="884"/>
      <c r="K183" s="883"/>
      <c r="L183" s="883"/>
      <c r="M183" s="883"/>
      <c r="N183" s="883"/>
      <c r="O183" s="883"/>
      <c r="P183" s="883"/>
      <c r="Q183" s="883"/>
    </row>
    <row r="184" spans="1:17">
      <c r="A184" s="883"/>
      <c r="B184" s="883"/>
      <c r="C184" s="883"/>
      <c r="D184" s="883"/>
      <c r="E184" s="883"/>
      <c r="F184" s="883"/>
      <c r="G184" s="883"/>
      <c r="H184" s="883"/>
      <c r="I184" s="883"/>
      <c r="J184" s="884"/>
      <c r="K184" s="883"/>
      <c r="L184" s="883"/>
      <c r="M184" s="883"/>
      <c r="N184" s="883"/>
      <c r="O184" s="883"/>
      <c r="P184" s="883"/>
      <c r="Q184" s="883"/>
    </row>
    <row r="185" spans="1:17">
      <c r="A185" s="883"/>
      <c r="B185" s="883"/>
      <c r="C185" s="883"/>
      <c r="D185" s="883"/>
      <c r="E185" s="883"/>
      <c r="F185" s="883"/>
      <c r="G185" s="883"/>
      <c r="H185" s="883"/>
      <c r="I185" s="883"/>
      <c r="J185" s="884"/>
      <c r="K185" s="883"/>
      <c r="L185" s="883"/>
      <c r="M185" s="883"/>
      <c r="N185" s="883"/>
      <c r="O185" s="883"/>
      <c r="P185" s="883"/>
      <c r="Q185" s="883"/>
    </row>
    <row r="186" spans="1:17">
      <c r="A186" s="883"/>
      <c r="B186" s="883"/>
      <c r="C186" s="883"/>
      <c r="D186" s="883"/>
      <c r="E186" s="883"/>
      <c r="F186" s="883"/>
      <c r="G186" s="883"/>
      <c r="H186" s="883"/>
      <c r="I186" s="883"/>
      <c r="J186" s="884"/>
      <c r="K186" s="883"/>
      <c r="L186" s="883"/>
      <c r="M186" s="883"/>
      <c r="N186" s="883"/>
      <c r="O186" s="883"/>
      <c r="P186" s="883"/>
      <c r="Q186" s="883"/>
    </row>
    <row r="187" spans="1:17">
      <c r="A187" s="883"/>
      <c r="B187" s="883"/>
      <c r="C187" s="883"/>
      <c r="D187" s="883"/>
      <c r="E187" s="883"/>
      <c r="F187" s="883"/>
      <c r="G187" s="883"/>
      <c r="H187" s="883"/>
      <c r="I187" s="883"/>
      <c r="J187" s="884"/>
      <c r="K187" s="883"/>
      <c r="L187" s="883"/>
      <c r="M187" s="883"/>
      <c r="N187" s="883"/>
      <c r="O187" s="883"/>
      <c r="P187" s="883"/>
      <c r="Q187" s="883"/>
    </row>
    <row r="188" spans="1:17">
      <c r="A188" s="883"/>
      <c r="B188" s="883"/>
      <c r="C188" s="883"/>
      <c r="D188" s="883"/>
      <c r="E188" s="883"/>
      <c r="F188" s="883"/>
      <c r="G188" s="883"/>
      <c r="H188" s="883"/>
      <c r="I188" s="883"/>
      <c r="J188" s="884"/>
      <c r="K188" s="883"/>
      <c r="L188" s="883"/>
      <c r="M188" s="883"/>
      <c r="N188" s="883"/>
      <c r="O188" s="883"/>
      <c r="P188" s="883"/>
      <c r="Q188" s="883"/>
    </row>
    <row r="189" spans="1:17">
      <c r="A189" s="883"/>
      <c r="B189" s="883"/>
      <c r="C189" s="883"/>
      <c r="D189" s="883"/>
      <c r="E189" s="883"/>
      <c r="F189" s="883"/>
      <c r="G189" s="883"/>
      <c r="H189" s="883"/>
      <c r="I189" s="883"/>
      <c r="J189" s="884"/>
      <c r="K189" s="883"/>
      <c r="L189" s="883"/>
      <c r="M189" s="883"/>
      <c r="N189" s="883"/>
      <c r="O189" s="883"/>
      <c r="P189" s="883"/>
      <c r="Q189" s="883"/>
    </row>
    <row r="190" spans="1:17">
      <c r="A190" s="883"/>
      <c r="B190" s="883"/>
      <c r="C190" s="883"/>
      <c r="D190" s="883"/>
      <c r="E190" s="883"/>
      <c r="F190" s="883"/>
      <c r="G190" s="883"/>
      <c r="H190" s="883"/>
      <c r="I190" s="883"/>
      <c r="J190" s="884"/>
      <c r="K190" s="883"/>
      <c r="L190" s="883"/>
      <c r="M190" s="883"/>
      <c r="N190" s="883"/>
      <c r="O190" s="883"/>
      <c r="P190" s="883"/>
      <c r="Q190" s="883"/>
    </row>
    <row r="191" spans="1:17">
      <c r="A191" s="883"/>
      <c r="B191" s="883"/>
      <c r="C191" s="883"/>
      <c r="D191" s="883"/>
      <c r="E191" s="883"/>
      <c r="F191" s="883"/>
      <c r="G191" s="883"/>
      <c r="H191" s="883"/>
      <c r="I191" s="883"/>
      <c r="J191" s="884"/>
      <c r="K191" s="883"/>
      <c r="L191" s="883"/>
      <c r="M191" s="883"/>
      <c r="N191" s="883"/>
      <c r="O191" s="883"/>
      <c r="P191" s="883"/>
      <c r="Q191" s="883"/>
    </row>
    <row r="192" spans="1:17">
      <c r="A192" s="883"/>
      <c r="B192" s="883"/>
      <c r="C192" s="883"/>
      <c r="D192" s="883"/>
      <c r="E192" s="883"/>
      <c r="F192" s="883"/>
      <c r="G192" s="883"/>
      <c r="H192" s="883"/>
      <c r="I192" s="883"/>
      <c r="J192" s="884"/>
      <c r="K192" s="883"/>
      <c r="L192" s="883"/>
      <c r="M192" s="883"/>
      <c r="N192" s="883"/>
      <c r="O192" s="883"/>
      <c r="P192" s="883"/>
      <c r="Q192" s="883"/>
    </row>
    <row r="193" spans="1:17">
      <c r="A193" s="883"/>
      <c r="B193" s="883"/>
      <c r="C193" s="883"/>
      <c r="D193" s="883"/>
      <c r="E193" s="883"/>
      <c r="F193" s="883"/>
      <c r="G193" s="883"/>
      <c r="H193" s="883"/>
      <c r="I193" s="883"/>
      <c r="J193" s="884"/>
      <c r="K193" s="883"/>
      <c r="L193" s="883"/>
      <c r="M193" s="883"/>
      <c r="N193" s="883"/>
      <c r="O193" s="883"/>
      <c r="P193" s="883"/>
      <c r="Q193" s="883"/>
    </row>
    <row r="194" spans="1:17">
      <c r="A194" s="883"/>
      <c r="B194" s="883"/>
      <c r="C194" s="883"/>
      <c r="D194" s="883"/>
      <c r="E194" s="883"/>
      <c r="F194" s="883"/>
      <c r="G194" s="883"/>
      <c r="H194" s="883"/>
      <c r="I194" s="883"/>
      <c r="J194" s="884"/>
      <c r="K194" s="883"/>
      <c r="L194" s="883"/>
      <c r="M194" s="883"/>
      <c r="N194" s="883"/>
      <c r="O194" s="883"/>
      <c r="P194" s="883"/>
      <c r="Q194" s="883"/>
    </row>
    <row r="195" spans="1:17">
      <c r="A195" s="883"/>
      <c r="B195" s="883"/>
      <c r="C195" s="883"/>
      <c r="D195" s="883"/>
      <c r="E195" s="883"/>
      <c r="F195" s="883"/>
      <c r="G195" s="883"/>
      <c r="H195" s="883"/>
      <c r="I195" s="883"/>
      <c r="J195" s="884"/>
      <c r="K195" s="883"/>
      <c r="L195" s="883"/>
      <c r="M195" s="883"/>
      <c r="N195" s="883"/>
      <c r="O195" s="883"/>
      <c r="P195" s="883"/>
      <c r="Q195" s="883"/>
    </row>
    <row r="196" spans="1:17">
      <c r="A196" s="883"/>
      <c r="B196" s="883"/>
      <c r="C196" s="883"/>
      <c r="D196" s="883"/>
      <c r="E196" s="883"/>
      <c r="F196" s="883"/>
      <c r="G196" s="883"/>
      <c r="H196" s="883"/>
      <c r="I196" s="883"/>
      <c r="J196" s="884"/>
      <c r="K196" s="883"/>
      <c r="L196" s="883"/>
      <c r="M196" s="883"/>
      <c r="N196" s="883"/>
      <c r="O196" s="883"/>
      <c r="P196" s="883"/>
      <c r="Q196" s="883"/>
    </row>
    <row r="197" spans="1:17">
      <c r="A197" s="883"/>
      <c r="B197" s="883"/>
      <c r="C197" s="883"/>
      <c r="D197" s="883"/>
      <c r="E197" s="883"/>
      <c r="F197" s="883"/>
      <c r="G197" s="883"/>
      <c r="H197" s="883"/>
      <c r="I197" s="883"/>
      <c r="J197" s="884"/>
      <c r="K197" s="883"/>
      <c r="L197" s="883"/>
      <c r="M197" s="883"/>
      <c r="N197" s="883"/>
      <c r="O197" s="883"/>
      <c r="P197" s="883"/>
      <c r="Q197" s="883"/>
    </row>
    <row r="198" spans="1:17">
      <c r="A198" s="883"/>
      <c r="B198" s="883"/>
      <c r="C198" s="883"/>
      <c r="D198" s="883"/>
      <c r="E198" s="883"/>
      <c r="F198" s="883"/>
      <c r="G198" s="883"/>
      <c r="H198" s="883"/>
      <c r="I198" s="883"/>
      <c r="J198" s="884"/>
      <c r="K198" s="883"/>
      <c r="L198" s="883"/>
      <c r="M198" s="883"/>
      <c r="N198" s="883"/>
      <c r="O198" s="883"/>
      <c r="P198" s="883"/>
      <c r="Q198" s="883"/>
    </row>
    <row r="199" spans="1:17">
      <c r="A199" s="883"/>
      <c r="B199" s="883"/>
      <c r="C199" s="883"/>
      <c r="D199" s="883"/>
      <c r="E199" s="883"/>
      <c r="F199" s="883"/>
      <c r="G199" s="883"/>
      <c r="H199" s="883"/>
      <c r="I199" s="883"/>
      <c r="J199" s="884"/>
      <c r="K199" s="883"/>
      <c r="L199" s="883"/>
      <c r="M199" s="883"/>
      <c r="N199" s="883"/>
      <c r="O199" s="883"/>
      <c r="P199" s="883"/>
      <c r="Q199" s="883"/>
    </row>
    <row r="200" spans="1:17">
      <c r="A200" s="883"/>
      <c r="B200" s="883"/>
      <c r="C200" s="883"/>
      <c r="D200" s="883"/>
      <c r="E200" s="883"/>
      <c r="F200" s="883"/>
      <c r="G200" s="883"/>
      <c r="H200" s="883"/>
      <c r="I200" s="883"/>
      <c r="J200" s="884"/>
      <c r="K200" s="883"/>
      <c r="L200" s="883"/>
      <c r="M200" s="883"/>
      <c r="N200" s="883"/>
      <c r="O200" s="883"/>
      <c r="P200" s="883"/>
      <c r="Q200" s="883"/>
    </row>
    <row r="201" spans="1:17">
      <c r="A201" s="883"/>
      <c r="B201" s="883"/>
      <c r="C201" s="883"/>
      <c r="D201" s="883"/>
      <c r="E201" s="883"/>
      <c r="F201" s="883"/>
      <c r="G201" s="883"/>
      <c r="H201" s="883"/>
      <c r="I201" s="883"/>
      <c r="J201" s="884"/>
      <c r="K201" s="883"/>
      <c r="L201" s="883"/>
      <c r="M201" s="883"/>
      <c r="N201" s="883"/>
      <c r="O201" s="883"/>
      <c r="P201" s="883"/>
      <c r="Q201" s="883"/>
    </row>
    <row r="202" spans="1:17">
      <c r="A202" s="883"/>
      <c r="B202" s="883"/>
      <c r="C202" s="883"/>
      <c r="D202" s="883"/>
      <c r="E202" s="883"/>
      <c r="F202" s="883"/>
      <c r="G202" s="883"/>
      <c r="H202" s="883"/>
      <c r="I202" s="883"/>
      <c r="J202" s="884"/>
      <c r="K202" s="883"/>
      <c r="L202" s="883"/>
      <c r="M202" s="883"/>
      <c r="N202" s="883"/>
      <c r="O202" s="883"/>
      <c r="P202" s="883"/>
      <c r="Q202" s="883"/>
    </row>
    <row r="203" spans="1:17">
      <c r="A203" s="883"/>
      <c r="B203" s="883"/>
      <c r="C203" s="883"/>
      <c r="D203" s="883"/>
      <c r="E203" s="883"/>
      <c r="F203" s="883"/>
      <c r="G203" s="883"/>
      <c r="H203" s="883"/>
      <c r="I203" s="883"/>
      <c r="J203" s="884"/>
      <c r="K203" s="883"/>
      <c r="L203" s="883"/>
      <c r="M203" s="883"/>
      <c r="N203" s="883"/>
      <c r="O203" s="883"/>
      <c r="P203" s="883"/>
      <c r="Q203" s="883"/>
    </row>
    <row r="204" spans="1:17">
      <c r="A204" s="883"/>
      <c r="B204" s="883"/>
      <c r="C204" s="883"/>
      <c r="D204" s="883"/>
      <c r="E204" s="883"/>
      <c r="F204" s="883"/>
      <c r="G204" s="883"/>
      <c r="H204" s="883"/>
      <c r="I204" s="883"/>
      <c r="J204" s="884"/>
      <c r="K204" s="883"/>
      <c r="L204" s="883"/>
      <c r="M204" s="883"/>
      <c r="N204" s="883"/>
      <c r="O204" s="883"/>
      <c r="P204" s="883"/>
      <c r="Q204" s="883"/>
    </row>
    <row r="205" spans="1:17">
      <c r="A205" s="883"/>
      <c r="B205" s="883"/>
      <c r="C205" s="883"/>
      <c r="D205" s="883"/>
      <c r="E205" s="883"/>
      <c r="F205" s="883"/>
      <c r="G205" s="883"/>
      <c r="H205" s="883"/>
      <c r="I205" s="883"/>
      <c r="J205" s="884"/>
      <c r="K205" s="883"/>
      <c r="L205" s="883"/>
      <c r="M205" s="883"/>
      <c r="N205" s="883"/>
      <c r="O205" s="883"/>
      <c r="P205" s="883"/>
      <c r="Q205" s="883"/>
    </row>
    <row r="206" spans="1:17">
      <c r="A206" s="883"/>
      <c r="B206" s="883"/>
      <c r="C206" s="883"/>
      <c r="D206" s="883"/>
      <c r="E206" s="883"/>
      <c r="F206" s="883"/>
      <c r="G206" s="883"/>
      <c r="H206" s="883"/>
      <c r="I206" s="883"/>
      <c r="J206" s="884"/>
      <c r="K206" s="883"/>
      <c r="L206" s="883"/>
      <c r="M206" s="883"/>
      <c r="N206" s="883"/>
      <c r="O206" s="883"/>
      <c r="P206" s="883"/>
      <c r="Q206" s="883"/>
    </row>
    <row r="207" spans="1:17">
      <c r="A207" s="883"/>
      <c r="B207" s="883"/>
      <c r="C207" s="883"/>
      <c r="D207" s="883"/>
      <c r="E207" s="883"/>
      <c r="F207" s="883"/>
      <c r="G207" s="883"/>
      <c r="H207" s="883"/>
      <c r="I207" s="883"/>
      <c r="J207" s="884"/>
      <c r="K207" s="883"/>
      <c r="L207" s="883"/>
      <c r="M207" s="883"/>
      <c r="N207" s="883"/>
      <c r="O207" s="883"/>
      <c r="P207" s="883"/>
      <c r="Q207" s="883"/>
    </row>
    <row r="208" spans="1:17">
      <c r="A208" s="883"/>
      <c r="B208" s="883"/>
      <c r="C208" s="883"/>
      <c r="D208" s="883"/>
      <c r="E208" s="883"/>
      <c r="F208" s="883"/>
      <c r="G208" s="883"/>
      <c r="H208" s="883"/>
      <c r="I208" s="883"/>
      <c r="J208" s="884"/>
      <c r="K208" s="883"/>
      <c r="L208" s="883"/>
      <c r="M208" s="883"/>
      <c r="N208" s="883"/>
      <c r="O208" s="883"/>
      <c r="P208" s="883"/>
      <c r="Q208" s="883"/>
    </row>
    <row r="209" spans="1:17">
      <c r="A209" s="883"/>
      <c r="B209" s="883"/>
      <c r="C209" s="883"/>
      <c r="D209" s="883"/>
      <c r="E209" s="883"/>
      <c r="F209" s="883"/>
      <c r="G209" s="883"/>
      <c r="H209" s="883"/>
      <c r="I209" s="883"/>
      <c r="J209" s="884"/>
      <c r="K209" s="883"/>
      <c r="L209" s="883"/>
      <c r="M209" s="883"/>
      <c r="N209" s="883"/>
      <c r="O209" s="883"/>
      <c r="P209" s="883"/>
      <c r="Q209" s="883"/>
    </row>
    <row r="210" spans="1:17">
      <c r="A210" s="883"/>
      <c r="B210" s="883"/>
      <c r="C210" s="883"/>
      <c r="D210" s="883"/>
      <c r="E210" s="883"/>
      <c r="F210" s="883"/>
      <c r="G210" s="883"/>
      <c r="H210" s="883"/>
      <c r="I210" s="883"/>
      <c r="J210" s="884"/>
      <c r="K210" s="883"/>
      <c r="L210" s="883"/>
      <c r="M210" s="883"/>
      <c r="N210" s="883"/>
      <c r="O210" s="883"/>
      <c r="P210" s="883"/>
      <c r="Q210" s="883"/>
    </row>
    <row r="211" spans="1:17">
      <c r="A211" s="883"/>
      <c r="B211" s="883"/>
      <c r="C211" s="883"/>
      <c r="D211" s="883"/>
      <c r="E211" s="883"/>
      <c r="F211" s="883"/>
      <c r="G211" s="883"/>
      <c r="H211" s="883"/>
      <c r="I211" s="883"/>
      <c r="J211" s="884"/>
      <c r="K211" s="883"/>
      <c r="L211" s="883"/>
      <c r="M211" s="883"/>
      <c r="N211" s="883"/>
      <c r="O211" s="883"/>
      <c r="P211" s="883"/>
      <c r="Q211" s="883"/>
    </row>
    <row r="212" spans="1:17">
      <c r="A212" s="883"/>
      <c r="B212" s="883"/>
      <c r="C212" s="883"/>
      <c r="D212" s="883"/>
      <c r="E212" s="883"/>
      <c r="F212" s="883"/>
      <c r="G212" s="883"/>
      <c r="H212" s="883"/>
      <c r="I212" s="883"/>
      <c r="J212" s="884"/>
      <c r="K212" s="883"/>
      <c r="L212" s="883"/>
      <c r="M212" s="883"/>
      <c r="N212" s="883"/>
      <c r="O212" s="883"/>
      <c r="P212" s="883"/>
      <c r="Q212" s="883"/>
    </row>
    <row r="213" spans="1:17">
      <c r="A213" s="883"/>
      <c r="B213" s="883"/>
      <c r="C213" s="883"/>
      <c r="D213" s="883"/>
      <c r="E213" s="883"/>
      <c r="F213" s="883"/>
      <c r="G213" s="883"/>
      <c r="H213" s="883"/>
      <c r="I213" s="883"/>
      <c r="J213" s="884"/>
      <c r="K213" s="883"/>
      <c r="L213" s="883"/>
      <c r="M213" s="883"/>
      <c r="N213" s="883"/>
      <c r="O213" s="883"/>
      <c r="P213" s="883"/>
      <c r="Q213" s="883"/>
    </row>
    <row r="214" spans="1:17">
      <c r="A214" s="883"/>
      <c r="B214" s="883"/>
      <c r="C214" s="883"/>
      <c r="D214" s="883"/>
      <c r="E214" s="883"/>
      <c r="F214" s="883"/>
      <c r="G214" s="883"/>
      <c r="H214" s="883"/>
      <c r="I214" s="883"/>
      <c r="J214" s="884"/>
      <c r="K214" s="883"/>
      <c r="L214" s="883"/>
      <c r="M214" s="883"/>
      <c r="N214" s="883"/>
      <c r="O214" s="883"/>
      <c r="P214" s="883"/>
      <c r="Q214" s="883"/>
    </row>
    <row r="215" spans="1:17">
      <c r="A215" s="883"/>
      <c r="B215" s="883"/>
      <c r="C215" s="883"/>
      <c r="D215" s="883"/>
      <c r="E215" s="883"/>
      <c r="F215" s="883"/>
      <c r="G215" s="883"/>
      <c r="H215" s="883"/>
      <c r="I215" s="883"/>
      <c r="J215" s="884"/>
      <c r="K215" s="883"/>
      <c r="L215" s="883"/>
      <c r="M215" s="883"/>
      <c r="N215" s="883"/>
      <c r="O215" s="883"/>
      <c r="P215" s="883"/>
      <c r="Q215" s="883"/>
    </row>
    <row r="216" spans="1:17">
      <c r="A216" s="883"/>
      <c r="B216" s="883"/>
      <c r="C216" s="883"/>
      <c r="D216" s="883"/>
      <c r="E216" s="883"/>
      <c r="F216" s="883"/>
      <c r="G216" s="883"/>
      <c r="H216" s="883"/>
      <c r="I216" s="883"/>
      <c r="J216" s="884"/>
      <c r="K216" s="883"/>
      <c r="L216" s="883"/>
      <c r="M216" s="883"/>
      <c r="N216" s="883"/>
      <c r="O216" s="883"/>
      <c r="P216" s="883"/>
      <c r="Q216" s="883"/>
    </row>
    <row r="217" spans="1:17">
      <c r="A217" s="883"/>
      <c r="B217" s="883"/>
      <c r="C217" s="883"/>
      <c r="D217" s="883"/>
      <c r="E217" s="883"/>
      <c r="F217" s="883"/>
      <c r="G217" s="883"/>
      <c r="H217" s="883"/>
      <c r="I217" s="883"/>
      <c r="J217" s="884"/>
      <c r="K217" s="883"/>
      <c r="L217" s="883"/>
      <c r="M217" s="883"/>
      <c r="N217" s="883"/>
      <c r="O217" s="883"/>
      <c r="P217" s="883"/>
      <c r="Q217" s="883"/>
    </row>
    <row r="218" spans="1:17">
      <c r="A218" s="883"/>
      <c r="B218" s="883"/>
      <c r="C218" s="883"/>
      <c r="D218" s="883"/>
      <c r="E218" s="883"/>
      <c r="F218" s="883"/>
      <c r="G218" s="883"/>
      <c r="H218" s="883"/>
      <c r="I218" s="883"/>
      <c r="J218" s="884"/>
      <c r="K218" s="883"/>
      <c r="L218" s="883"/>
      <c r="M218" s="883"/>
      <c r="N218" s="883"/>
      <c r="O218" s="883"/>
      <c r="P218" s="883"/>
      <c r="Q218" s="883"/>
    </row>
    <row r="219" spans="1:17">
      <c r="A219" s="883"/>
      <c r="B219" s="883"/>
      <c r="C219" s="883"/>
      <c r="D219" s="883"/>
      <c r="E219" s="883"/>
      <c r="F219" s="883"/>
      <c r="G219" s="883"/>
      <c r="H219" s="883"/>
      <c r="I219" s="883"/>
      <c r="J219" s="884"/>
      <c r="K219" s="883"/>
      <c r="L219" s="883"/>
      <c r="M219" s="883"/>
      <c r="N219" s="883"/>
      <c r="O219" s="883"/>
      <c r="P219" s="883"/>
      <c r="Q219" s="883"/>
    </row>
    <row r="220" spans="1:17">
      <c r="A220" s="883"/>
      <c r="B220" s="883"/>
      <c r="C220" s="883"/>
      <c r="D220" s="883"/>
      <c r="E220" s="883"/>
      <c r="F220" s="883"/>
      <c r="G220" s="883"/>
      <c r="H220" s="883"/>
      <c r="I220" s="883"/>
      <c r="J220" s="884"/>
      <c r="K220" s="883"/>
      <c r="L220" s="883"/>
      <c r="M220" s="883"/>
      <c r="N220" s="883"/>
      <c r="O220" s="883"/>
      <c r="P220" s="883"/>
      <c r="Q220" s="883"/>
    </row>
    <row r="221" spans="1:17">
      <c r="A221" s="883"/>
      <c r="B221" s="883"/>
      <c r="C221" s="883"/>
      <c r="D221" s="883"/>
      <c r="E221" s="883"/>
      <c r="F221" s="883"/>
      <c r="G221" s="883"/>
      <c r="H221" s="883"/>
      <c r="I221" s="883"/>
      <c r="J221" s="884"/>
      <c r="K221" s="883"/>
      <c r="L221" s="883"/>
      <c r="M221" s="883"/>
      <c r="N221" s="883"/>
      <c r="O221" s="883"/>
      <c r="P221" s="883"/>
      <c r="Q221" s="883"/>
    </row>
    <row r="222" spans="1:17">
      <c r="A222" s="883"/>
      <c r="B222" s="883"/>
      <c r="C222" s="883"/>
      <c r="D222" s="883"/>
      <c r="E222" s="883"/>
      <c r="F222" s="883"/>
      <c r="G222" s="883"/>
      <c r="H222" s="883"/>
      <c r="I222" s="883"/>
      <c r="J222" s="884"/>
      <c r="K222" s="883"/>
      <c r="L222" s="883"/>
      <c r="M222" s="883"/>
      <c r="N222" s="883"/>
      <c r="O222" s="883"/>
      <c r="P222" s="883"/>
      <c r="Q222" s="883"/>
    </row>
    <row r="223" spans="1:17">
      <c r="A223" s="883"/>
      <c r="B223" s="883"/>
      <c r="C223" s="883"/>
      <c r="D223" s="883"/>
      <c r="E223" s="883"/>
      <c r="F223" s="883"/>
      <c r="G223" s="883"/>
      <c r="H223" s="883"/>
      <c r="I223" s="883"/>
      <c r="J223" s="884"/>
      <c r="K223" s="883"/>
      <c r="L223" s="883"/>
      <c r="M223" s="883"/>
      <c r="N223" s="883"/>
      <c r="O223" s="883"/>
      <c r="P223" s="883"/>
      <c r="Q223" s="883"/>
    </row>
    <row r="224" spans="1:17">
      <c r="A224" s="883"/>
      <c r="B224" s="883"/>
      <c r="C224" s="883"/>
      <c r="D224" s="883"/>
      <c r="E224" s="883"/>
      <c r="F224" s="883"/>
      <c r="G224" s="883"/>
      <c r="H224" s="883"/>
      <c r="I224" s="883"/>
      <c r="J224" s="884"/>
      <c r="K224" s="883"/>
      <c r="L224" s="883"/>
      <c r="M224" s="883"/>
      <c r="N224" s="883"/>
      <c r="O224" s="883"/>
      <c r="P224" s="883"/>
      <c r="Q224" s="883"/>
    </row>
    <row r="225" spans="1:17">
      <c r="A225" s="883"/>
      <c r="B225" s="883"/>
      <c r="C225" s="883"/>
      <c r="D225" s="883"/>
      <c r="E225" s="883"/>
      <c r="F225" s="883"/>
      <c r="G225" s="883"/>
      <c r="H225" s="883"/>
      <c r="I225" s="883"/>
      <c r="J225" s="884"/>
      <c r="K225" s="883"/>
      <c r="L225" s="883"/>
      <c r="M225" s="883"/>
      <c r="N225" s="883"/>
      <c r="O225" s="883"/>
      <c r="P225" s="883"/>
      <c r="Q225" s="883"/>
    </row>
    <row r="226" spans="1:17">
      <c r="A226" s="883"/>
      <c r="B226" s="883"/>
      <c r="C226" s="883"/>
      <c r="D226" s="883"/>
      <c r="E226" s="883"/>
      <c r="F226" s="883"/>
      <c r="G226" s="883"/>
      <c r="H226" s="883"/>
      <c r="I226" s="883"/>
      <c r="J226" s="884"/>
      <c r="K226" s="883"/>
      <c r="L226" s="883"/>
      <c r="M226" s="883"/>
      <c r="N226" s="883"/>
      <c r="O226" s="883"/>
      <c r="P226" s="883"/>
      <c r="Q226" s="883"/>
    </row>
    <row r="227" spans="1:17">
      <c r="A227" s="883"/>
      <c r="B227" s="883"/>
      <c r="C227" s="883"/>
      <c r="D227" s="883"/>
      <c r="E227" s="883"/>
      <c r="F227" s="883"/>
      <c r="G227" s="883"/>
      <c r="H227" s="883"/>
      <c r="I227" s="883"/>
      <c r="J227" s="884"/>
      <c r="K227" s="883"/>
      <c r="L227" s="883"/>
      <c r="M227" s="883"/>
      <c r="N227" s="883"/>
      <c r="O227" s="883"/>
      <c r="P227" s="883"/>
      <c r="Q227" s="883"/>
    </row>
    <row r="228" spans="1:17">
      <c r="A228" s="883"/>
      <c r="B228" s="883"/>
      <c r="C228" s="883"/>
      <c r="D228" s="883"/>
      <c r="E228" s="883"/>
      <c r="F228" s="883"/>
      <c r="G228" s="883"/>
      <c r="H228" s="883"/>
      <c r="I228" s="883"/>
      <c r="J228" s="884"/>
      <c r="K228" s="883"/>
      <c r="L228" s="883"/>
      <c r="M228" s="883"/>
      <c r="N228" s="883"/>
      <c r="O228" s="883"/>
      <c r="P228" s="883"/>
      <c r="Q228" s="883"/>
    </row>
    <row r="229" spans="1:17">
      <c r="A229" s="883"/>
      <c r="B229" s="883"/>
      <c r="C229" s="883"/>
      <c r="D229" s="883"/>
      <c r="E229" s="883"/>
      <c r="F229" s="883"/>
      <c r="G229" s="883"/>
      <c r="H229" s="883"/>
      <c r="I229" s="883"/>
      <c r="J229" s="884"/>
      <c r="K229" s="883"/>
      <c r="L229" s="883"/>
      <c r="M229" s="883"/>
      <c r="N229" s="883"/>
      <c r="O229" s="883"/>
      <c r="P229" s="883"/>
      <c r="Q229" s="883"/>
    </row>
    <row r="230" spans="1:17">
      <c r="A230" s="883"/>
      <c r="B230" s="883"/>
      <c r="C230" s="883"/>
      <c r="D230" s="883"/>
      <c r="E230" s="883"/>
      <c r="F230" s="883"/>
      <c r="G230" s="883"/>
      <c r="H230" s="883"/>
      <c r="I230" s="883"/>
      <c r="J230" s="884"/>
      <c r="K230" s="883"/>
      <c r="L230" s="883"/>
      <c r="M230" s="883"/>
      <c r="N230" s="883"/>
      <c r="O230" s="883"/>
      <c r="P230" s="883"/>
      <c r="Q230" s="883"/>
    </row>
    <row r="231" spans="1:17">
      <c r="A231" s="883"/>
      <c r="B231" s="883"/>
      <c r="C231" s="883"/>
      <c r="D231" s="883"/>
      <c r="E231" s="883"/>
      <c r="F231" s="883"/>
      <c r="G231" s="883"/>
      <c r="H231" s="883"/>
      <c r="I231" s="883"/>
      <c r="J231" s="884"/>
      <c r="K231" s="883"/>
      <c r="L231" s="883"/>
      <c r="M231" s="883"/>
      <c r="N231" s="883"/>
      <c r="O231" s="883"/>
      <c r="P231" s="883"/>
      <c r="Q231" s="883"/>
    </row>
    <row r="232" spans="1:17">
      <c r="A232" s="883"/>
      <c r="B232" s="883"/>
      <c r="C232" s="883"/>
      <c r="D232" s="883"/>
      <c r="E232" s="883"/>
      <c r="F232" s="883"/>
      <c r="G232" s="883"/>
      <c r="H232" s="883"/>
      <c r="I232" s="883"/>
      <c r="J232" s="884"/>
      <c r="K232" s="883"/>
      <c r="L232" s="883"/>
      <c r="M232" s="883"/>
      <c r="N232" s="883"/>
      <c r="O232" s="883"/>
      <c r="P232" s="883"/>
      <c r="Q232" s="883"/>
    </row>
    <row r="233" spans="1:17">
      <c r="A233" s="883"/>
      <c r="B233" s="883"/>
      <c r="C233" s="883"/>
      <c r="D233" s="883"/>
      <c r="E233" s="883"/>
      <c r="F233" s="883"/>
      <c r="G233" s="883"/>
      <c r="H233" s="883"/>
      <c r="I233" s="883"/>
      <c r="J233" s="884"/>
      <c r="K233" s="883"/>
      <c r="L233" s="883"/>
      <c r="M233" s="883"/>
      <c r="N233" s="883"/>
      <c r="O233" s="883"/>
      <c r="P233" s="883"/>
      <c r="Q233" s="883"/>
    </row>
    <row r="234" spans="1:17">
      <c r="A234" s="883"/>
      <c r="B234" s="883"/>
      <c r="C234" s="883"/>
      <c r="D234" s="883"/>
      <c r="E234" s="883"/>
      <c r="F234" s="883"/>
      <c r="G234" s="883"/>
      <c r="H234" s="883"/>
      <c r="I234" s="883"/>
      <c r="J234" s="884"/>
      <c r="K234" s="883"/>
      <c r="L234" s="883"/>
      <c r="M234" s="883"/>
      <c r="N234" s="883"/>
      <c r="O234" s="883"/>
      <c r="P234" s="883"/>
      <c r="Q234" s="883"/>
    </row>
    <row r="235" spans="1:17">
      <c r="A235" s="883"/>
      <c r="B235" s="883"/>
      <c r="C235" s="883"/>
      <c r="D235" s="883"/>
      <c r="E235" s="883"/>
      <c r="F235" s="883"/>
      <c r="G235" s="883"/>
      <c r="H235" s="883"/>
      <c r="I235" s="883"/>
      <c r="J235" s="884"/>
      <c r="K235" s="883"/>
      <c r="L235" s="883"/>
      <c r="M235" s="883"/>
      <c r="N235" s="883"/>
      <c r="O235" s="883"/>
      <c r="P235" s="883"/>
      <c r="Q235" s="883"/>
    </row>
    <row r="236" spans="1:17">
      <c r="A236" s="883"/>
      <c r="B236" s="883"/>
      <c r="C236" s="883"/>
      <c r="D236" s="883"/>
      <c r="E236" s="883"/>
      <c r="F236" s="883"/>
      <c r="G236" s="883"/>
      <c r="H236" s="883"/>
      <c r="I236" s="883"/>
      <c r="J236" s="884"/>
      <c r="K236" s="883"/>
      <c r="L236" s="883"/>
      <c r="M236" s="883"/>
      <c r="N236" s="883"/>
      <c r="O236" s="883"/>
      <c r="P236" s="883"/>
      <c r="Q236" s="883"/>
    </row>
    <row r="237" spans="1:17">
      <c r="A237" s="883"/>
      <c r="B237" s="883"/>
      <c r="C237" s="883"/>
      <c r="D237" s="883"/>
      <c r="E237" s="883"/>
      <c r="F237" s="883"/>
      <c r="G237" s="883"/>
      <c r="H237" s="883"/>
      <c r="I237" s="883"/>
      <c r="J237" s="884"/>
      <c r="K237" s="883"/>
      <c r="L237" s="883"/>
      <c r="M237" s="883"/>
      <c r="N237" s="883"/>
      <c r="O237" s="883"/>
      <c r="P237" s="883"/>
      <c r="Q237" s="883"/>
    </row>
    <row r="238" spans="1:17">
      <c r="A238" s="883"/>
      <c r="B238" s="883"/>
      <c r="C238" s="883"/>
      <c r="D238" s="883"/>
      <c r="E238" s="883"/>
      <c r="F238" s="883"/>
      <c r="G238" s="883"/>
      <c r="H238" s="883"/>
      <c r="I238" s="883"/>
      <c r="J238" s="884"/>
      <c r="K238" s="883"/>
      <c r="L238" s="883"/>
      <c r="M238" s="883"/>
      <c r="N238" s="883"/>
      <c r="O238" s="883"/>
      <c r="P238" s="883"/>
      <c r="Q238" s="883"/>
    </row>
    <row r="239" spans="1:17">
      <c r="A239" s="883"/>
      <c r="B239" s="883"/>
      <c r="C239" s="883"/>
      <c r="D239" s="883"/>
      <c r="E239" s="883"/>
      <c r="F239" s="883"/>
      <c r="G239" s="883"/>
      <c r="H239" s="883"/>
      <c r="I239" s="883"/>
      <c r="J239" s="884"/>
      <c r="K239" s="883"/>
      <c r="L239" s="883"/>
      <c r="M239" s="883"/>
      <c r="N239" s="883"/>
      <c r="O239" s="883"/>
      <c r="P239" s="883"/>
      <c r="Q239" s="883"/>
    </row>
    <row r="240" spans="1:17">
      <c r="A240" s="883"/>
      <c r="B240" s="883"/>
      <c r="C240" s="883"/>
      <c r="D240" s="883"/>
      <c r="E240" s="883"/>
      <c r="F240" s="883"/>
      <c r="G240" s="883"/>
      <c r="H240" s="883"/>
      <c r="I240" s="883"/>
      <c r="J240" s="884"/>
      <c r="K240" s="883"/>
      <c r="L240" s="883"/>
      <c r="M240" s="883"/>
      <c r="N240" s="883"/>
      <c r="O240" s="883"/>
      <c r="P240" s="883"/>
      <c r="Q240" s="883"/>
    </row>
    <row r="241" spans="1:17">
      <c r="A241" s="883"/>
      <c r="B241" s="883"/>
      <c r="C241" s="883"/>
      <c r="D241" s="883"/>
      <c r="E241" s="883"/>
      <c r="F241" s="883"/>
      <c r="G241" s="883"/>
      <c r="H241" s="883"/>
      <c r="I241" s="883"/>
      <c r="J241" s="884"/>
      <c r="K241" s="883"/>
      <c r="L241" s="883"/>
      <c r="M241" s="883"/>
      <c r="N241" s="883"/>
      <c r="O241" s="883"/>
      <c r="P241" s="883"/>
      <c r="Q241" s="883"/>
    </row>
    <row r="242" spans="1:17">
      <c r="A242" s="883"/>
      <c r="B242" s="883"/>
      <c r="C242" s="883"/>
      <c r="D242" s="883"/>
      <c r="E242" s="883"/>
      <c r="F242" s="883"/>
      <c r="G242" s="883"/>
      <c r="H242" s="883"/>
      <c r="I242" s="883"/>
      <c r="J242" s="884"/>
      <c r="K242" s="883"/>
      <c r="L242" s="883"/>
      <c r="M242" s="883"/>
      <c r="N242" s="883"/>
      <c r="O242" s="883"/>
      <c r="P242" s="883"/>
      <c r="Q242" s="883"/>
    </row>
    <row r="243" spans="1:17">
      <c r="A243" s="883"/>
      <c r="B243" s="883"/>
      <c r="C243" s="883"/>
      <c r="D243" s="883"/>
      <c r="E243" s="883"/>
      <c r="F243" s="883"/>
      <c r="G243" s="883"/>
      <c r="H243" s="883"/>
      <c r="I243" s="883"/>
      <c r="J243" s="884"/>
      <c r="K243" s="883"/>
      <c r="L243" s="883"/>
      <c r="M243" s="883"/>
      <c r="N243" s="883"/>
      <c r="O243" s="883"/>
      <c r="P243" s="883"/>
      <c r="Q243" s="883"/>
    </row>
    <row r="244" spans="1:17">
      <c r="A244" s="883"/>
      <c r="B244" s="883"/>
      <c r="C244" s="883"/>
      <c r="D244" s="883"/>
      <c r="E244" s="883"/>
      <c r="F244" s="883"/>
      <c r="G244" s="883"/>
      <c r="H244" s="883"/>
      <c r="I244" s="883"/>
      <c r="J244" s="884"/>
      <c r="K244" s="883"/>
      <c r="L244" s="883"/>
      <c r="M244" s="883"/>
      <c r="N244" s="883"/>
      <c r="O244" s="883"/>
      <c r="P244" s="883"/>
      <c r="Q244" s="883"/>
    </row>
    <row r="245" spans="1:17">
      <c r="A245" s="883"/>
      <c r="B245" s="883"/>
      <c r="C245" s="883"/>
      <c r="D245" s="883"/>
      <c r="E245" s="883"/>
      <c r="F245" s="883"/>
      <c r="G245" s="883"/>
      <c r="H245" s="883"/>
      <c r="I245" s="883"/>
      <c r="J245" s="884"/>
      <c r="K245" s="883"/>
      <c r="L245" s="883"/>
      <c r="M245" s="883"/>
      <c r="N245" s="883"/>
      <c r="O245" s="883"/>
      <c r="P245" s="883"/>
      <c r="Q245" s="883"/>
    </row>
    <row r="246" spans="1:17">
      <c r="A246" s="883"/>
      <c r="B246" s="883"/>
      <c r="C246" s="883"/>
      <c r="D246" s="883"/>
      <c r="E246" s="883"/>
      <c r="F246" s="883"/>
      <c r="G246" s="883"/>
      <c r="H246" s="883"/>
      <c r="I246" s="883"/>
      <c r="J246" s="884"/>
      <c r="K246" s="883"/>
      <c r="L246" s="883"/>
      <c r="M246" s="883"/>
      <c r="N246" s="883"/>
      <c r="O246" s="883"/>
      <c r="P246" s="883"/>
      <c r="Q246" s="883"/>
    </row>
    <row r="247" spans="1:17">
      <c r="A247" s="883"/>
      <c r="B247" s="883"/>
      <c r="C247" s="883"/>
      <c r="D247" s="883"/>
      <c r="E247" s="883"/>
      <c r="F247" s="883"/>
      <c r="G247" s="883"/>
      <c r="H247" s="883"/>
      <c r="I247" s="883"/>
      <c r="J247" s="884"/>
      <c r="K247" s="883"/>
      <c r="L247" s="883"/>
      <c r="M247" s="883"/>
      <c r="N247" s="883"/>
      <c r="O247" s="883"/>
      <c r="P247" s="883"/>
      <c r="Q247" s="883"/>
    </row>
    <row r="248" spans="1:17">
      <c r="A248" s="883"/>
      <c r="B248" s="883"/>
      <c r="C248" s="883"/>
      <c r="D248" s="883"/>
      <c r="E248" s="883"/>
      <c r="F248" s="883"/>
      <c r="G248" s="883"/>
      <c r="H248" s="883"/>
      <c r="I248" s="883"/>
      <c r="J248" s="884"/>
      <c r="K248" s="883"/>
      <c r="L248" s="883"/>
      <c r="M248" s="883"/>
      <c r="N248" s="883"/>
      <c r="O248" s="883"/>
      <c r="P248" s="883"/>
      <c r="Q248" s="883"/>
    </row>
    <row r="249" spans="1:17">
      <c r="A249" s="883"/>
      <c r="B249" s="883"/>
      <c r="C249" s="883"/>
      <c r="D249" s="883"/>
      <c r="E249" s="883"/>
      <c r="F249" s="883"/>
      <c r="G249" s="883"/>
      <c r="H249" s="883"/>
      <c r="I249" s="883"/>
      <c r="J249" s="884"/>
      <c r="K249" s="883"/>
      <c r="L249" s="883"/>
      <c r="M249" s="883"/>
      <c r="N249" s="883"/>
      <c r="O249" s="883"/>
      <c r="P249" s="883"/>
      <c r="Q249" s="883"/>
    </row>
    <row r="250" spans="1:17">
      <c r="A250" s="883"/>
      <c r="B250" s="883"/>
      <c r="C250" s="883"/>
      <c r="D250" s="883"/>
      <c r="E250" s="883"/>
      <c r="F250" s="883"/>
      <c r="G250" s="883"/>
      <c r="H250" s="883"/>
      <c r="I250" s="883"/>
      <c r="J250" s="884"/>
      <c r="K250" s="883"/>
      <c r="L250" s="883"/>
      <c r="M250" s="883"/>
      <c r="N250" s="883"/>
      <c r="O250" s="883"/>
      <c r="P250" s="883"/>
      <c r="Q250" s="883"/>
    </row>
    <row r="251" spans="1:17">
      <c r="A251" s="883"/>
      <c r="B251" s="883"/>
      <c r="C251" s="883"/>
      <c r="D251" s="883"/>
      <c r="E251" s="883"/>
      <c r="F251" s="883"/>
      <c r="G251" s="883"/>
      <c r="H251" s="883"/>
      <c r="I251" s="883"/>
      <c r="J251" s="884"/>
      <c r="K251" s="883"/>
      <c r="L251" s="883"/>
      <c r="M251" s="883"/>
      <c r="N251" s="883"/>
      <c r="O251" s="883"/>
      <c r="P251" s="883"/>
      <c r="Q251" s="883"/>
    </row>
    <row r="252" spans="1:17">
      <c r="A252" s="883"/>
      <c r="B252" s="883"/>
      <c r="C252" s="883"/>
      <c r="D252" s="883"/>
      <c r="E252" s="883"/>
      <c r="F252" s="883"/>
      <c r="G252" s="883"/>
      <c r="H252" s="883"/>
      <c r="I252" s="883"/>
      <c r="J252" s="884"/>
      <c r="K252" s="883"/>
      <c r="L252" s="883"/>
      <c r="M252" s="883"/>
      <c r="N252" s="883"/>
      <c r="O252" s="883"/>
      <c r="P252" s="883"/>
      <c r="Q252" s="883"/>
    </row>
    <row r="253" spans="1:17">
      <c r="A253" s="883"/>
      <c r="B253" s="883"/>
      <c r="C253" s="883"/>
      <c r="D253" s="883"/>
      <c r="E253" s="883"/>
      <c r="F253" s="883"/>
      <c r="G253" s="883"/>
      <c r="H253" s="883"/>
      <c r="I253" s="883"/>
      <c r="J253" s="884"/>
      <c r="K253" s="883"/>
      <c r="L253" s="883"/>
      <c r="M253" s="883"/>
      <c r="N253" s="883"/>
      <c r="O253" s="883"/>
      <c r="P253" s="883"/>
      <c r="Q253" s="883"/>
    </row>
    <row r="254" spans="1:17">
      <c r="A254" s="883"/>
      <c r="B254" s="883"/>
      <c r="C254" s="883"/>
      <c r="D254" s="883"/>
      <c r="E254" s="883"/>
      <c r="F254" s="883"/>
      <c r="G254" s="883"/>
      <c r="H254" s="883"/>
      <c r="I254" s="883"/>
      <c r="J254" s="884"/>
      <c r="K254" s="883"/>
      <c r="L254" s="883"/>
      <c r="M254" s="883"/>
      <c r="N254" s="883"/>
      <c r="O254" s="883"/>
      <c r="P254" s="883"/>
      <c r="Q254" s="883"/>
    </row>
    <row r="255" spans="1:17">
      <c r="A255" s="883"/>
      <c r="B255" s="883"/>
      <c r="C255" s="883"/>
      <c r="D255" s="883"/>
      <c r="E255" s="883"/>
      <c r="F255" s="883"/>
      <c r="G255" s="883"/>
      <c r="H255" s="883"/>
      <c r="I255" s="883"/>
      <c r="J255" s="884"/>
      <c r="K255" s="883"/>
      <c r="L255" s="883"/>
      <c r="M255" s="883"/>
      <c r="N255" s="883"/>
      <c r="O255" s="883"/>
      <c r="P255" s="883"/>
      <c r="Q255" s="883"/>
    </row>
    <row r="256" spans="1:17">
      <c r="A256" s="883"/>
      <c r="B256" s="883"/>
      <c r="C256" s="883"/>
      <c r="D256" s="883"/>
      <c r="E256" s="883"/>
      <c r="F256" s="883"/>
      <c r="G256" s="883"/>
      <c r="H256" s="883"/>
      <c r="I256" s="883"/>
      <c r="J256" s="884"/>
      <c r="K256" s="883"/>
      <c r="L256" s="883"/>
      <c r="M256" s="883"/>
      <c r="N256" s="883"/>
      <c r="O256" s="883"/>
      <c r="P256" s="883"/>
      <c r="Q256" s="883"/>
    </row>
    <row r="257" spans="1:17">
      <c r="A257" s="883"/>
      <c r="B257" s="883"/>
      <c r="C257" s="883"/>
      <c r="D257" s="883"/>
      <c r="E257" s="883"/>
      <c r="F257" s="883"/>
      <c r="G257" s="883"/>
      <c r="H257" s="883"/>
      <c r="I257" s="883"/>
      <c r="J257" s="884"/>
      <c r="K257" s="883"/>
      <c r="L257" s="883"/>
      <c r="M257" s="883"/>
      <c r="N257" s="883"/>
      <c r="O257" s="883"/>
      <c r="P257" s="883"/>
      <c r="Q257" s="883"/>
    </row>
    <row r="258" spans="1:17">
      <c r="A258" s="883"/>
      <c r="B258" s="883"/>
      <c r="C258" s="883"/>
      <c r="D258" s="883"/>
      <c r="E258" s="883"/>
      <c r="F258" s="883"/>
      <c r="G258" s="883"/>
      <c r="H258" s="883"/>
      <c r="I258" s="883"/>
      <c r="J258" s="884"/>
      <c r="K258" s="883"/>
      <c r="L258" s="883"/>
      <c r="M258" s="883"/>
      <c r="N258" s="883"/>
      <c r="O258" s="883"/>
      <c r="P258" s="883"/>
      <c r="Q258" s="883"/>
    </row>
    <row r="259" spans="1:17">
      <c r="A259" s="883"/>
      <c r="B259" s="883"/>
      <c r="C259" s="883"/>
      <c r="D259" s="883"/>
      <c r="E259" s="883"/>
      <c r="F259" s="883"/>
      <c r="G259" s="883"/>
      <c r="H259" s="883"/>
      <c r="I259" s="883"/>
      <c r="J259" s="884"/>
      <c r="K259" s="883"/>
      <c r="L259" s="883"/>
      <c r="M259" s="883"/>
      <c r="N259" s="883"/>
      <c r="O259" s="883"/>
      <c r="P259" s="883"/>
      <c r="Q259" s="883"/>
    </row>
    <row r="260" spans="1:17">
      <c r="A260" s="883"/>
      <c r="B260" s="883"/>
      <c r="C260" s="883"/>
      <c r="D260" s="883"/>
      <c r="E260" s="883"/>
      <c r="F260" s="883"/>
      <c r="G260" s="883"/>
      <c r="H260" s="883"/>
      <c r="I260" s="883"/>
      <c r="J260" s="884"/>
      <c r="K260" s="883"/>
      <c r="L260" s="883"/>
      <c r="M260" s="883"/>
      <c r="N260" s="883"/>
      <c r="O260" s="883"/>
      <c r="P260" s="883"/>
      <c r="Q260" s="883"/>
    </row>
    <row r="261" spans="1:17">
      <c r="A261" s="883"/>
      <c r="B261" s="883"/>
      <c r="C261" s="883"/>
      <c r="D261" s="883"/>
      <c r="E261" s="883"/>
      <c r="F261" s="883"/>
      <c r="G261" s="883"/>
      <c r="H261" s="883"/>
      <c r="I261" s="883"/>
      <c r="J261" s="884"/>
      <c r="K261" s="883"/>
      <c r="L261" s="883"/>
      <c r="M261" s="883"/>
      <c r="N261" s="883"/>
      <c r="O261" s="883"/>
      <c r="P261" s="883"/>
      <c r="Q261" s="883"/>
    </row>
    <row r="262" spans="1:17">
      <c r="A262" s="883"/>
      <c r="B262" s="883"/>
      <c r="C262" s="883"/>
      <c r="D262" s="883"/>
      <c r="E262" s="883"/>
      <c r="F262" s="883"/>
      <c r="G262" s="883"/>
      <c r="H262" s="883"/>
      <c r="I262" s="883"/>
      <c r="J262" s="884"/>
      <c r="K262" s="883"/>
      <c r="L262" s="883"/>
      <c r="M262" s="883"/>
      <c r="N262" s="883"/>
      <c r="O262" s="883"/>
      <c r="P262" s="883"/>
      <c r="Q262" s="883"/>
    </row>
    <row r="263" spans="1:17">
      <c r="A263" s="883"/>
      <c r="B263" s="883"/>
      <c r="C263" s="883"/>
      <c r="D263" s="883"/>
      <c r="E263" s="883"/>
      <c r="F263" s="883"/>
      <c r="G263" s="883"/>
      <c r="H263" s="883"/>
      <c r="I263" s="883"/>
      <c r="J263" s="884"/>
      <c r="K263" s="883"/>
      <c r="L263" s="883"/>
      <c r="M263" s="883"/>
      <c r="N263" s="883"/>
      <c r="O263" s="883"/>
      <c r="P263" s="883"/>
      <c r="Q263" s="883"/>
    </row>
    <row r="264" spans="1:17">
      <c r="A264" s="883"/>
      <c r="B264" s="883"/>
      <c r="C264" s="883"/>
      <c r="D264" s="883"/>
      <c r="E264" s="883"/>
      <c r="F264" s="883"/>
      <c r="G264" s="883"/>
      <c r="H264" s="883"/>
      <c r="I264" s="883"/>
      <c r="J264" s="884"/>
      <c r="K264" s="883"/>
      <c r="L264" s="883"/>
      <c r="M264" s="883"/>
      <c r="N264" s="883"/>
      <c r="O264" s="883"/>
      <c r="P264" s="883"/>
      <c r="Q264" s="883"/>
    </row>
    <row r="265" spans="1:17">
      <c r="A265" s="883"/>
      <c r="B265" s="883"/>
      <c r="C265" s="883"/>
      <c r="D265" s="883"/>
      <c r="E265" s="883"/>
      <c r="F265" s="883"/>
      <c r="G265" s="883"/>
      <c r="H265" s="883"/>
      <c r="I265" s="883"/>
      <c r="J265" s="884"/>
      <c r="K265" s="883"/>
      <c r="L265" s="883"/>
      <c r="M265" s="883"/>
      <c r="N265" s="883"/>
      <c r="O265" s="883"/>
      <c r="P265" s="883"/>
      <c r="Q265" s="883"/>
    </row>
    <row r="266" spans="1:17">
      <c r="A266" s="883"/>
      <c r="B266" s="883"/>
      <c r="C266" s="883"/>
      <c r="D266" s="883"/>
      <c r="E266" s="883"/>
      <c r="F266" s="883"/>
      <c r="G266" s="883"/>
      <c r="H266" s="883"/>
      <c r="I266" s="883"/>
      <c r="J266" s="884"/>
      <c r="K266" s="883"/>
      <c r="L266" s="883"/>
      <c r="M266" s="883"/>
      <c r="N266" s="883"/>
      <c r="O266" s="883"/>
      <c r="P266" s="883"/>
      <c r="Q266" s="883"/>
    </row>
    <row r="267" spans="1:17">
      <c r="A267" s="883"/>
      <c r="B267" s="883"/>
      <c r="C267" s="883"/>
      <c r="D267" s="883"/>
      <c r="E267" s="883"/>
      <c r="F267" s="883"/>
      <c r="G267" s="883"/>
      <c r="H267" s="883"/>
      <c r="I267" s="883"/>
      <c r="J267" s="884"/>
      <c r="K267" s="883"/>
      <c r="L267" s="883"/>
      <c r="M267" s="883"/>
      <c r="N267" s="883"/>
      <c r="O267" s="883"/>
      <c r="P267" s="883"/>
      <c r="Q267" s="883"/>
    </row>
    <row r="268" spans="1:17">
      <c r="A268" s="883"/>
      <c r="B268" s="883"/>
      <c r="C268" s="883"/>
      <c r="D268" s="883"/>
      <c r="E268" s="883"/>
      <c r="F268" s="883"/>
      <c r="G268" s="883"/>
      <c r="H268" s="883"/>
      <c r="I268" s="883"/>
      <c r="J268" s="884"/>
      <c r="K268" s="883"/>
      <c r="L268" s="883"/>
      <c r="M268" s="883"/>
      <c r="N268" s="883"/>
      <c r="O268" s="883"/>
      <c r="P268" s="883"/>
      <c r="Q268" s="883"/>
    </row>
    <row r="269" spans="1:17">
      <c r="A269" s="883"/>
      <c r="B269" s="883"/>
      <c r="C269" s="883"/>
      <c r="D269" s="883"/>
      <c r="E269" s="883"/>
      <c r="F269" s="883"/>
      <c r="G269" s="883"/>
      <c r="H269" s="883"/>
      <c r="I269" s="883"/>
      <c r="J269" s="884"/>
      <c r="K269" s="883"/>
      <c r="L269" s="883"/>
      <c r="M269" s="883"/>
      <c r="N269" s="883"/>
      <c r="O269" s="883"/>
      <c r="P269" s="883"/>
      <c r="Q269" s="883"/>
    </row>
    <row r="270" spans="1:17">
      <c r="A270" s="883"/>
      <c r="B270" s="883"/>
      <c r="C270" s="883"/>
      <c r="D270" s="883"/>
      <c r="E270" s="883"/>
      <c r="F270" s="883"/>
      <c r="G270" s="883"/>
      <c r="H270" s="883"/>
      <c r="I270" s="883"/>
      <c r="J270" s="884"/>
      <c r="K270" s="883"/>
      <c r="L270" s="883"/>
      <c r="M270" s="883"/>
      <c r="N270" s="883"/>
      <c r="O270" s="883"/>
      <c r="P270" s="883"/>
      <c r="Q270" s="883"/>
    </row>
    <row r="271" spans="1:17">
      <c r="A271" s="883"/>
      <c r="B271" s="883"/>
      <c r="C271" s="883"/>
      <c r="D271" s="883"/>
      <c r="E271" s="883"/>
      <c r="F271" s="883"/>
      <c r="G271" s="883"/>
      <c r="H271" s="883"/>
      <c r="I271" s="883"/>
      <c r="J271" s="884"/>
      <c r="K271" s="883"/>
      <c r="L271" s="883"/>
      <c r="M271" s="883"/>
      <c r="N271" s="883"/>
      <c r="O271" s="883"/>
      <c r="P271" s="883"/>
      <c r="Q271" s="883"/>
    </row>
    <row r="272" spans="1:17">
      <c r="A272" s="883"/>
      <c r="B272" s="883"/>
      <c r="C272" s="883"/>
      <c r="D272" s="883"/>
      <c r="E272" s="883"/>
      <c r="F272" s="883"/>
      <c r="G272" s="883"/>
      <c r="H272" s="883"/>
      <c r="I272" s="883"/>
      <c r="J272" s="884"/>
      <c r="K272" s="883"/>
      <c r="L272" s="883"/>
      <c r="M272" s="883"/>
      <c r="N272" s="883"/>
      <c r="O272" s="883"/>
      <c r="P272" s="883"/>
      <c r="Q272" s="883"/>
    </row>
    <row r="273" spans="1:17">
      <c r="A273" s="883"/>
      <c r="B273" s="883"/>
      <c r="C273" s="883"/>
      <c r="D273" s="883"/>
      <c r="E273" s="883"/>
      <c r="F273" s="883"/>
      <c r="G273" s="883"/>
      <c r="H273" s="883"/>
      <c r="I273" s="883"/>
      <c r="J273" s="884"/>
      <c r="K273" s="883"/>
      <c r="L273" s="883"/>
      <c r="M273" s="883"/>
      <c r="N273" s="883"/>
      <c r="O273" s="883"/>
      <c r="P273" s="883"/>
      <c r="Q273" s="883"/>
    </row>
    <row r="274" spans="1:17">
      <c r="A274" s="883"/>
      <c r="B274" s="883"/>
      <c r="C274" s="883"/>
      <c r="D274" s="883"/>
      <c r="E274" s="883"/>
      <c r="F274" s="883"/>
      <c r="G274" s="883"/>
      <c r="H274" s="883"/>
      <c r="I274" s="883"/>
      <c r="J274" s="884"/>
      <c r="K274" s="883"/>
      <c r="L274" s="883"/>
      <c r="M274" s="883"/>
      <c r="N274" s="883"/>
      <c r="O274" s="883"/>
      <c r="P274" s="883"/>
      <c r="Q274" s="883"/>
    </row>
    <row r="275" spans="1:17">
      <c r="A275" s="883"/>
      <c r="B275" s="883"/>
      <c r="C275" s="883"/>
      <c r="D275" s="883"/>
      <c r="E275" s="883"/>
      <c r="F275" s="883"/>
      <c r="G275" s="883"/>
      <c r="H275" s="883"/>
      <c r="I275" s="883"/>
      <c r="J275" s="884"/>
      <c r="K275" s="883"/>
      <c r="L275" s="883"/>
      <c r="M275" s="883"/>
      <c r="N275" s="883"/>
      <c r="O275" s="883"/>
      <c r="P275" s="883"/>
      <c r="Q275" s="883"/>
    </row>
    <row r="276" spans="1:17">
      <c r="A276" s="883"/>
      <c r="B276" s="883"/>
      <c r="C276" s="883"/>
      <c r="D276" s="883"/>
      <c r="E276" s="883"/>
      <c r="F276" s="883"/>
      <c r="G276" s="883"/>
      <c r="H276" s="883"/>
      <c r="I276" s="883"/>
      <c r="J276" s="884"/>
      <c r="K276" s="883"/>
      <c r="L276" s="883"/>
      <c r="M276" s="883"/>
      <c r="N276" s="883"/>
      <c r="O276" s="883"/>
      <c r="P276" s="883"/>
      <c r="Q276" s="883"/>
    </row>
    <row r="277" spans="1:17">
      <c r="A277" s="883"/>
      <c r="B277" s="883"/>
      <c r="C277" s="883"/>
      <c r="D277" s="883"/>
      <c r="E277" s="883"/>
      <c r="F277" s="883"/>
      <c r="G277" s="883"/>
      <c r="H277" s="883"/>
      <c r="I277" s="883"/>
      <c r="J277" s="884"/>
      <c r="K277" s="883"/>
      <c r="L277" s="883"/>
      <c r="M277" s="883"/>
      <c r="N277" s="883"/>
      <c r="O277" s="883"/>
      <c r="P277" s="883"/>
      <c r="Q277" s="883"/>
    </row>
    <row r="278" spans="1:17">
      <c r="A278" s="883"/>
      <c r="B278" s="883"/>
      <c r="C278" s="883"/>
      <c r="D278" s="883"/>
      <c r="E278" s="883"/>
      <c r="F278" s="883"/>
      <c r="G278" s="883"/>
      <c r="H278" s="883"/>
      <c r="I278" s="883"/>
      <c r="J278" s="884"/>
      <c r="K278" s="883"/>
      <c r="L278" s="883"/>
      <c r="M278" s="883"/>
      <c r="N278" s="883"/>
      <c r="O278" s="883"/>
      <c r="P278" s="883"/>
      <c r="Q278" s="883"/>
    </row>
    <row r="279" spans="1:17">
      <c r="A279" s="883"/>
      <c r="B279" s="883"/>
      <c r="C279" s="883"/>
      <c r="D279" s="883"/>
      <c r="E279" s="883"/>
      <c r="F279" s="883"/>
      <c r="G279" s="883"/>
      <c r="H279" s="883"/>
      <c r="I279" s="883"/>
      <c r="J279" s="884"/>
      <c r="K279" s="883"/>
      <c r="L279" s="883"/>
      <c r="M279" s="883"/>
      <c r="N279" s="883"/>
      <c r="O279" s="883"/>
      <c r="P279" s="883"/>
      <c r="Q279" s="883"/>
    </row>
    <row r="280" spans="1:17">
      <c r="A280" s="883"/>
      <c r="B280" s="883"/>
      <c r="C280" s="883"/>
      <c r="D280" s="883"/>
      <c r="E280" s="883"/>
      <c r="F280" s="883"/>
      <c r="G280" s="883"/>
      <c r="H280" s="883"/>
      <c r="I280" s="883"/>
      <c r="J280" s="884"/>
      <c r="K280" s="883"/>
      <c r="L280" s="883"/>
      <c r="M280" s="883"/>
      <c r="N280" s="883"/>
      <c r="O280" s="883"/>
      <c r="P280" s="883"/>
      <c r="Q280" s="883"/>
    </row>
    <row r="281" spans="1:17">
      <c r="A281" s="883"/>
      <c r="B281" s="883"/>
      <c r="C281" s="883"/>
      <c r="D281" s="883"/>
      <c r="E281" s="883"/>
      <c r="F281" s="883"/>
      <c r="G281" s="883"/>
      <c r="H281" s="883"/>
      <c r="I281" s="883"/>
      <c r="J281" s="884"/>
      <c r="K281" s="883"/>
      <c r="L281" s="883"/>
      <c r="M281" s="883"/>
      <c r="N281" s="883"/>
      <c r="O281" s="883"/>
      <c r="P281" s="883"/>
      <c r="Q281" s="883"/>
    </row>
    <row r="282" spans="1:17">
      <c r="A282" s="883"/>
      <c r="B282" s="883"/>
      <c r="C282" s="883"/>
      <c r="D282" s="883"/>
      <c r="E282" s="883"/>
      <c r="F282" s="883"/>
      <c r="G282" s="883"/>
      <c r="H282" s="883"/>
      <c r="I282" s="883"/>
      <c r="J282" s="884"/>
      <c r="K282" s="883"/>
      <c r="L282" s="883"/>
      <c r="M282" s="883"/>
      <c r="N282" s="883"/>
      <c r="O282" s="883"/>
      <c r="P282" s="883"/>
      <c r="Q282" s="883"/>
    </row>
    <row r="283" spans="1:17">
      <c r="A283" s="883"/>
      <c r="B283" s="883"/>
      <c r="C283" s="883"/>
      <c r="D283" s="883"/>
      <c r="E283" s="883"/>
      <c r="F283" s="883"/>
      <c r="G283" s="883"/>
      <c r="H283" s="883"/>
      <c r="I283" s="883"/>
      <c r="J283" s="884"/>
      <c r="K283" s="883"/>
      <c r="L283" s="883"/>
      <c r="M283" s="883"/>
      <c r="N283" s="883"/>
      <c r="O283" s="883"/>
      <c r="P283" s="883"/>
      <c r="Q283" s="883"/>
    </row>
    <row r="284" spans="1:17">
      <c r="A284" s="883"/>
      <c r="B284" s="883"/>
      <c r="C284" s="883"/>
      <c r="D284" s="883"/>
      <c r="E284" s="883"/>
      <c r="F284" s="883"/>
      <c r="G284" s="883"/>
      <c r="H284" s="883"/>
      <c r="I284" s="883"/>
      <c r="J284" s="884"/>
      <c r="K284" s="883"/>
      <c r="L284" s="883"/>
      <c r="M284" s="883"/>
      <c r="N284" s="883"/>
      <c r="O284" s="883"/>
      <c r="P284" s="883"/>
      <c r="Q284" s="883"/>
    </row>
    <row r="285" spans="1:17">
      <c r="A285" s="883"/>
      <c r="B285" s="883"/>
      <c r="C285" s="883"/>
      <c r="D285" s="883"/>
      <c r="E285" s="883"/>
      <c r="F285" s="883"/>
      <c r="G285" s="883"/>
      <c r="H285" s="883"/>
      <c r="I285" s="883"/>
      <c r="J285" s="884"/>
      <c r="K285" s="883"/>
      <c r="L285" s="883"/>
      <c r="M285" s="883"/>
      <c r="N285" s="883"/>
      <c r="O285" s="883"/>
      <c r="P285" s="883"/>
      <c r="Q285" s="883"/>
    </row>
    <row r="286" spans="1:17">
      <c r="A286" s="883"/>
      <c r="B286" s="883"/>
      <c r="C286" s="883"/>
      <c r="D286" s="883"/>
      <c r="E286" s="883"/>
      <c r="F286" s="883"/>
      <c r="G286" s="883"/>
      <c r="H286" s="883"/>
      <c r="I286" s="883"/>
      <c r="J286" s="884"/>
      <c r="K286" s="883"/>
      <c r="L286" s="883"/>
      <c r="M286" s="883"/>
      <c r="N286" s="883"/>
      <c r="O286" s="883"/>
      <c r="P286" s="883"/>
      <c r="Q286" s="883"/>
    </row>
    <row r="287" spans="1:17">
      <c r="A287" s="883"/>
      <c r="B287" s="883"/>
      <c r="C287" s="883"/>
      <c r="D287" s="883"/>
      <c r="E287" s="883"/>
      <c r="F287" s="883"/>
      <c r="G287" s="883"/>
      <c r="H287" s="883"/>
      <c r="I287" s="883"/>
      <c r="J287" s="884"/>
      <c r="K287" s="883"/>
      <c r="L287" s="883"/>
      <c r="M287" s="883"/>
      <c r="N287" s="883"/>
      <c r="O287" s="883"/>
      <c r="P287" s="883"/>
      <c r="Q287" s="883"/>
    </row>
    <row r="288" spans="1:17">
      <c r="A288" s="883"/>
      <c r="B288" s="883"/>
      <c r="C288" s="883"/>
      <c r="D288" s="883"/>
      <c r="E288" s="883"/>
      <c r="F288" s="883"/>
      <c r="G288" s="883"/>
      <c r="H288" s="883"/>
      <c r="I288" s="883"/>
      <c r="J288" s="884"/>
      <c r="K288" s="883"/>
      <c r="L288" s="883"/>
      <c r="M288" s="883"/>
      <c r="N288" s="883"/>
      <c r="O288" s="883"/>
      <c r="P288" s="883"/>
      <c r="Q288" s="883"/>
    </row>
    <row r="289" spans="1:17">
      <c r="A289" s="883"/>
      <c r="B289" s="883"/>
      <c r="C289" s="883"/>
      <c r="D289" s="883"/>
      <c r="E289" s="883"/>
      <c r="F289" s="883"/>
      <c r="G289" s="883"/>
      <c r="H289" s="883"/>
      <c r="I289" s="883"/>
      <c r="J289" s="884"/>
      <c r="K289" s="883"/>
      <c r="L289" s="883"/>
      <c r="M289" s="883"/>
      <c r="N289" s="883"/>
      <c r="O289" s="883"/>
      <c r="P289" s="883"/>
      <c r="Q289" s="883"/>
    </row>
    <row r="290" spans="1:17">
      <c r="A290" s="883"/>
      <c r="B290" s="883"/>
      <c r="C290" s="883"/>
      <c r="D290" s="883"/>
      <c r="E290" s="883"/>
      <c r="F290" s="883"/>
      <c r="G290" s="883"/>
      <c r="H290" s="883"/>
      <c r="I290" s="883"/>
      <c r="J290" s="884"/>
      <c r="K290" s="883"/>
      <c r="L290" s="883"/>
      <c r="M290" s="883"/>
      <c r="N290" s="883"/>
      <c r="O290" s="883"/>
      <c r="P290" s="883"/>
      <c r="Q290" s="883"/>
    </row>
    <row r="291" spans="1:17">
      <c r="A291" s="883"/>
      <c r="B291" s="883"/>
      <c r="C291" s="883"/>
      <c r="D291" s="883"/>
      <c r="E291" s="883"/>
      <c r="F291" s="883"/>
      <c r="G291" s="883"/>
      <c r="H291" s="883"/>
      <c r="I291" s="883"/>
      <c r="J291" s="884"/>
      <c r="K291" s="883"/>
      <c r="L291" s="883"/>
      <c r="M291" s="883"/>
      <c r="N291" s="883"/>
      <c r="O291" s="883"/>
      <c r="P291" s="883"/>
      <c r="Q291" s="883"/>
    </row>
    <row r="292" spans="1:17">
      <c r="A292" s="883"/>
      <c r="B292" s="883"/>
      <c r="C292" s="883"/>
      <c r="D292" s="883"/>
      <c r="E292" s="883"/>
      <c r="F292" s="883"/>
      <c r="G292" s="883"/>
      <c r="H292" s="883"/>
      <c r="I292" s="883"/>
      <c r="J292" s="884"/>
      <c r="K292" s="883"/>
      <c r="L292" s="883"/>
      <c r="M292" s="883"/>
      <c r="N292" s="883"/>
      <c r="O292" s="883"/>
      <c r="P292" s="883"/>
      <c r="Q292" s="883"/>
    </row>
    <row r="293" spans="1:17">
      <c r="A293" s="883"/>
      <c r="B293" s="883"/>
      <c r="C293" s="883"/>
      <c r="D293" s="883"/>
      <c r="E293" s="883"/>
      <c r="F293" s="883"/>
      <c r="G293" s="883"/>
      <c r="H293" s="883"/>
      <c r="I293" s="883"/>
      <c r="J293" s="884"/>
      <c r="K293" s="883"/>
      <c r="L293" s="883"/>
      <c r="M293" s="883"/>
      <c r="N293" s="883"/>
      <c r="O293" s="883"/>
      <c r="P293" s="883"/>
      <c r="Q293" s="883"/>
    </row>
    <row r="294" spans="1:17">
      <c r="A294" s="883"/>
      <c r="B294" s="883"/>
      <c r="C294" s="883"/>
      <c r="D294" s="883"/>
      <c r="E294" s="883"/>
      <c r="F294" s="883"/>
      <c r="G294" s="883"/>
      <c r="H294" s="883"/>
      <c r="I294" s="883"/>
      <c r="J294" s="884"/>
      <c r="K294" s="883"/>
      <c r="L294" s="883"/>
      <c r="M294" s="883"/>
      <c r="N294" s="883"/>
      <c r="O294" s="883"/>
      <c r="P294" s="883"/>
      <c r="Q294" s="883"/>
    </row>
    <row r="295" spans="1:17">
      <c r="A295" s="883"/>
      <c r="B295" s="883"/>
      <c r="C295" s="883"/>
      <c r="D295" s="883"/>
      <c r="E295" s="883"/>
      <c r="F295" s="883"/>
      <c r="G295" s="883"/>
      <c r="H295" s="883"/>
      <c r="I295" s="883"/>
      <c r="J295" s="884"/>
      <c r="K295" s="883"/>
      <c r="L295" s="883"/>
      <c r="M295" s="883"/>
      <c r="N295" s="883"/>
      <c r="O295" s="883"/>
      <c r="P295" s="883"/>
      <c r="Q295" s="883"/>
    </row>
    <row r="296" spans="1:17">
      <c r="A296" s="883"/>
      <c r="B296" s="883"/>
      <c r="C296" s="883"/>
      <c r="D296" s="883"/>
      <c r="E296" s="883"/>
      <c r="F296" s="883"/>
      <c r="G296" s="883"/>
      <c r="H296" s="883"/>
      <c r="I296" s="883"/>
      <c r="J296" s="884"/>
      <c r="K296" s="883"/>
      <c r="L296" s="883"/>
      <c r="M296" s="883"/>
      <c r="N296" s="883"/>
      <c r="O296" s="883"/>
      <c r="P296" s="883"/>
      <c r="Q296" s="883"/>
    </row>
    <row r="297" spans="1:17">
      <c r="A297" s="883"/>
      <c r="B297" s="883"/>
      <c r="C297" s="883"/>
      <c r="D297" s="883"/>
      <c r="E297" s="883"/>
      <c r="F297" s="883"/>
      <c r="G297" s="883"/>
      <c r="H297" s="883"/>
      <c r="I297" s="883"/>
      <c r="J297" s="884"/>
      <c r="K297" s="883"/>
      <c r="L297" s="883"/>
      <c r="M297" s="883"/>
      <c r="N297" s="883"/>
      <c r="O297" s="883"/>
      <c r="P297" s="883"/>
      <c r="Q297" s="883"/>
    </row>
    <row r="298" spans="1:17">
      <c r="A298" s="883"/>
      <c r="B298" s="883"/>
      <c r="C298" s="883"/>
      <c r="D298" s="883"/>
      <c r="E298" s="883"/>
      <c r="F298" s="883"/>
      <c r="G298" s="883"/>
      <c r="H298" s="883"/>
      <c r="I298" s="883"/>
      <c r="J298" s="884"/>
      <c r="K298" s="883"/>
      <c r="L298" s="883"/>
      <c r="M298" s="883"/>
      <c r="N298" s="883"/>
      <c r="O298" s="883"/>
      <c r="P298" s="883"/>
      <c r="Q298" s="883"/>
    </row>
    <row r="299" spans="1:17">
      <c r="A299" s="883"/>
      <c r="B299" s="883"/>
      <c r="C299" s="883"/>
      <c r="D299" s="883"/>
      <c r="E299" s="883"/>
      <c r="F299" s="883"/>
      <c r="G299" s="883"/>
      <c r="H299" s="883"/>
      <c r="I299" s="883"/>
      <c r="J299" s="884"/>
      <c r="K299" s="883"/>
      <c r="L299" s="883"/>
      <c r="M299" s="883"/>
      <c r="N299" s="883"/>
      <c r="O299" s="883"/>
      <c r="P299" s="883"/>
      <c r="Q299" s="883"/>
    </row>
    <row r="300" spans="1:17">
      <c r="A300" s="883"/>
      <c r="B300" s="883"/>
      <c r="C300" s="883"/>
      <c r="D300" s="883"/>
      <c r="E300" s="883"/>
      <c r="F300" s="883"/>
      <c r="G300" s="883"/>
      <c r="H300" s="883"/>
      <c r="I300" s="883"/>
      <c r="J300" s="884"/>
      <c r="K300" s="883"/>
      <c r="L300" s="883"/>
      <c r="M300" s="883"/>
      <c r="N300" s="883"/>
      <c r="O300" s="883"/>
      <c r="P300" s="883"/>
      <c r="Q300" s="883"/>
    </row>
    <row r="301" spans="1:17">
      <c r="A301" s="883"/>
      <c r="B301" s="883"/>
      <c r="C301" s="883"/>
      <c r="D301" s="883"/>
      <c r="E301" s="883"/>
      <c r="F301" s="883"/>
      <c r="G301" s="883"/>
      <c r="H301" s="883"/>
      <c r="I301" s="883"/>
      <c r="J301" s="884"/>
      <c r="K301" s="883"/>
      <c r="L301" s="883"/>
      <c r="M301" s="883"/>
      <c r="N301" s="883"/>
      <c r="O301" s="883"/>
      <c r="P301" s="883"/>
      <c r="Q301" s="883"/>
    </row>
    <row r="302" spans="1:17">
      <c r="A302" s="883"/>
      <c r="B302" s="883"/>
      <c r="C302" s="883"/>
      <c r="D302" s="883"/>
      <c r="E302" s="883"/>
      <c r="F302" s="883"/>
      <c r="G302" s="883"/>
      <c r="H302" s="883"/>
      <c r="I302" s="883"/>
      <c r="J302" s="884"/>
      <c r="K302" s="883"/>
      <c r="L302" s="883"/>
      <c r="M302" s="883"/>
      <c r="N302" s="883"/>
      <c r="O302" s="883"/>
      <c r="P302" s="883"/>
      <c r="Q302" s="883"/>
    </row>
    <row r="303" spans="1:17">
      <c r="A303" s="883"/>
      <c r="B303" s="883"/>
      <c r="C303" s="883"/>
      <c r="D303" s="883"/>
      <c r="E303" s="883"/>
      <c r="F303" s="883"/>
      <c r="G303" s="883"/>
      <c r="H303" s="883"/>
      <c r="I303" s="883"/>
      <c r="J303" s="884"/>
      <c r="K303" s="883"/>
      <c r="L303" s="883"/>
      <c r="M303" s="883"/>
      <c r="N303" s="883"/>
      <c r="O303" s="883"/>
      <c r="P303" s="883"/>
      <c r="Q303" s="883"/>
    </row>
    <row r="304" spans="1:17">
      <c r="A304" s="883"/>
      <c r="B304" s="883"/>
      <c r="C304" s="883"/>
      <c r="D304" s="883"/>
      <c r="E304" s="883"/>
      <c r="F304" s="883"/>
      <c r="G304" s="883"/>
      <c r="H304" s="883"/>
      <c r="I304" s="883"/>
      <c r="J304" s="884"/>
      <c r="K304" s="883"/>
      <c r="L304" s="883"/>
      <c r="M304" s="883"/>
      <c r="N304" s="883"/>
      <c r="O304" s="883"/>
      <c r="P304" s="883"/>
      <c r="Q304" s="883"/>
    </row>
    <row r="305" spans="1:17">
      <c r="A305" s="883"/>
      <c r="B305" s="883"/>
      <c r="C305" s="883"/>
      <c r="D305" s="883"/>
      <c r="E305" s="883"/>
      <c r="F305" s="883"/>
      <c r="G305" s="883"/>
      <c r="H305" s="883"/>
      <c r="I305" s="883"/>
      <c r="J305" s="884"/>
      <c r="K305" s="883"/>
      <c r="L305" s="883"/>
      <c r="M305" s="883"/>
      <c r="N305" s="883"/>
      <c r="O305" s="883"/>
      <c r="P305" s="883"/>
      <c r="Q305" s="883"/>
    </row>
    <row r="306" spans="1:17">
      <c r="A306" s="883"/>
      <c r="B306" s="883"/>
      <c r="C306" s="883"/>
      <c r="D306" s="883"/>
      <c r="E306" s="883"/>
      <c r="F306" s="883"/>
      <c r="G306" s="883"/>
      <c r="H306" s="883"/>
      <c r="I306" s="883"/>
      <c r="J306" s="884"/>
      <c r="K306" s="883"/>
      <c r="L306" s="883"/>
      <c r="M306" s="883"/>
      <c r="N306" s="883"/>
      <c r="O306" s="883"/>
      <c r="P306" s="883"/>
      <c r="Q306" s="883"/>
    </row>
    <row r="307" spans="1:17">
      <c r="A307" s="883"/>
      <c r="B307" s="883"/>
      <c r="C307" s="883"/>
      <c r="D307" s="883"/>
      <c r="E307" s="883"/>
      <c r="F307" s="883"/>
      <c r="G307" s="883"/>
      <c r="H307" s="883"/>
      <c r="I307" s="883"/>
      <c r="J307" s="884"/>
      <c r="K307" s="883"/>
      <c r="L307" s="883"/>
      <c r="M307" s="883"/>
      <c r="N307" s="883"/>
      <c r="O307" s="883"/>
      <c r="P307" s="883"/>
      <c r="Q307" s="883"/>
    </row>
    <row r="308" spans="1:17">
      <c r="A308" s="883"/>
      <c r="B308" s="883"/>
      <c r="C308" s="883"/>
      <c r="D308" s="883"/>
      <c r="E308" s="883"/>
      <c r="F308" s="883"/>
      <c r="G308" s="883"/>
      <c r="H308" s="883"/>
      <c r="I308" s="883"/>
      <c r="J308" s="884"/>
      <c r="K308" s="883"/>
      <c r="L308" s="883"/>
      <c r="M308" s="883"/>
      <c r="N308" s="883"/>
      <c r="O308" s="883"/>
      <c r="P308" s="883"/>
      <c r="Q308" s="883"/>
    </row>
    <row r="309" spans="1:17">
      <c r="A309" s="883"/>
      <c r="B309" s="883"/>
      <c r="C309" s="883"/>
      <c r="D309" s="883"/>
      <c r="E309" s="883"/>
      <c r="F309" s="883"/>
      <c r="G309" s="883"/>
      <c r="H309" s="883"/>
      <c r="I309" s="883"/>
      <c r="J309" s="884"/>
      <c r="K309" s="883"/>
      <c r="L309" s="883"/>
      <c r="M309" s="883"/>
      <c r="N309" s="883"/>
      <c r="O309" s="883"/>
      <c r="P309" s="883"/>
      <c r="Q309" s="883"/>
    </row>
    <row r="310" spans="1:17">
      <c r="A310" s="883"/>
      <c r="B310" s="883"/>
      <c r="C310" s="883"/>
      <c r="D310" s="883"/>
      <c r="E310" s="883"/>
      <c r="F310" s="883"/>
      <c r="G310" s="883"/>
      <c r="H310" s="883"/>
      <c r="I310" s="883"/>
      <c r="J310" s="884"/>
      <c r="K310" s="883"/>
      <c r="L310" s="883"/>
      <c r="M310" s="883"/>
      <c r="N310" s="883"/>
      <c r="O310" s="883"/>
      <c r="P310" s="883"/>
      <c r="Q310" s="883"/>
    </row>
    <row r="311" spans="1:17">
      <c r="A311" s="883"/>
      <c r="B311" s="883"/>
      <c r="C311" s="883"/>
      <c r="D311" s="883"/>
      <c r="E311" s="883"/>
      <c r="F311" s="883"/>
      <c r="G311" s="883"/>
      <c r="H311" s="883"/>
      <c r="I311" s="883"/>
      <c r="J311" s="884"/>
      <c r="K311" s="883"/>
      <c r="L311" s="883"/>
      <c r="M311" s="883"/>
      <c r="N311" s="883"/>
      <c r="O311" s="883"/>
      <c r="P311" s="883"/>
      <c r="Q311" s="883"/>
    </row>
    <row r="312" spans="1:17">
      <c r="A312" s="883"/>
      <c r="B312" s="883"/>
      <c r="C312" s="883"/>
      <c r="D312" s="883"/>
      <c r="E312" s="883"/>
      <c r="F312" s="883"/>
      <c r="G312" s="883"/>
      <c r="H312" s="883"/>
      <c r="I312" s="883"/>
      <c r="J312" s="884"/>
      <c r="K312" s="883"/>
      <c r="L312" s="883"/>
      <c r="M312" s="883"/>
      <c r="N312" s="883"/>
      <c r="O312" s="883"/>
      <c r="P312" s="883"/>
      <c r="Q312" s="883"/>
    </row>
    <row r="313" spans="1:17">
      <c r="A313" s="883"/>
      <c r="B313" s="883"/>
      <c r="C313" s="883"/>
      <c r="D313" s="883"/>
      <c r="E313" s="883"/>
      <c r="F313" s="883"/>
      <c r="G313" s="883"/>
      <c r="H313" s="883"/>
      <c r="I313" s="883"/>
      <c r="J313" s="884"/>
      <c r="K313" s="883"/>
      <c r="L313" s="883"/>
      <c r="M313" s="883"/>
      <c r="N313" s="883"/>
      <c r="O313" s="883"/>
      <c r="P313" s="883"/>
      <c r="Q313" s="883"/>
    </row>
    <row r="314" spans="1:17">
      <c r="A314" s="883"/>
      <c r="B314" s="883"/>
      <c r="C314" s="883"/>
      <c r="D314" s="883"/>
      <c r="E314" s="883"/>
      <c r="F314" s="883"/>
      <c r="G314" s="883"/>
      <c r="H314" s="883"/>
      <c r="I314" s="883"/>
      <c r="J314" s="884"/>
      <c r="K314" s="883"/>
      <c r="L314" s="883"/>
      <c r="M314" s="883"/>
      <c r="N314" s="883"/>
      <c r="O314" s="883"/>
      <c r="P314" s="883"/>
      <c r="Q314" s="883"/>
    </row>
    <row r="315" spans="1:17">
      <c r="A315" s="883"/>
      <c r="B315" s="883"/>
      <c r="C315" s="883"/>
      <c r="D315" s="883"/>
      <c r="E315" s="883"/>
      <c r="F315" s="883"/>
      <c r="G315" s="883"/>
      <c r="H315" s="883"/>
      <c r="I315" s="883"/>
      <c r="J315" s="884"/>
      <c r="K315" s="883"/>
      <c r="L315" s="883"/>
      <c r="M315" s="883"/>
      <c r="N315" s="883"/>
      <c r="O315" s="883"/>
      <c r="P315" s="883"/>
      <c r="Q315" s="883"/>
    </row>
    <row r="316" spans="1:17">
      <c r="A316" s="883"/>
      <c r="B316" s="883"/>
      <c r="C316" s="883"/>
      <c r="D316" s="883"/>
      <c r="E316" s="883"/>
      <c r="F316" s="883"/>
      <c r="G316" s="883"/>
      <c r="H316" s="883"/>
      <c r="I316" s="883"/>
      <c r="J316" s="884"/>
      <c r="K316" s="883"/>
      <c r="L316" s="883"/>
      <c r="M316" s="883"/>
      <c r="N316" s="883"/>
      <c r="O316" s="883"/>
      <c r="P316" s="883"/>
      <c r="Q316" s="883"/>
    </row>
    <row r="317" spans="1:17">
      <c r="A317" s="883"/>
      <c r="B317" s="883"/>
      <c r="C317" s="883"/>
      <c r="D317" s="883"/>
      <c r="E317" s="883"/>
      <c r="F317" s="883"/>
      <c r="G317" s="883"/>
      <c r="H317" s="883"/>
      <c r="I317" s="883"/>
      <c r="J317" s="884"/>
      <c r="K317" s="883"/>
      <c r="L317" s="883"/>
      <c r="M317" s="883"/>
      <c r="N317" s="883"/>
      <c r="O317" s="883"/>
      <c r="P317" s="883"/>
      <c r="Q317" s="883"/>
    </row>
    <row r="318" spans="1:17">
      <c r="A318" s="883"/>
      <c r="B318" s="883"/>
      <c r="C318" s="883"/>
      <c r="D318" s="883"/>
      <c r="E318" s="883"/>
      <c r="F318" s="883"/>
      <c r="G318" s="883"/>
      <c r="H318" s="883"/>
      <c r="I318" s="883"/>
      <c r="J318" s="884"/>
      <c r="K318" s="883"/>
      <c r="L318" s="883"/>
      <c r="M318" s="883"/>
      <c r="N318" s="883"/>
      <c r="O318" s="883"/>
      <c r="P318" s="883"/>
      <c r="Q318" s="883"/>
    </row>
    <row r="319" spans="1:17">
      <c r="A319" s="883"/>
      <c r="B319" s="883"/>
      <c r="C319" s="883"/>
      <c r="D319" s="883"/>
      <c r="E319" s="883"/>
      <c r="F319" s="883"/>
      <c r="G319" s="883"/>
      <c r="H319" s="883"/>
      <c r="I319" s="883"/>
      <c r="J319" s="884"/>
      <c r="K319" s="883"/>
      <c r="L319" s="883"/>
      <c r="M319" s="883"/>
      <c r="N319" s="883"/>
      <c r="O319" s="883"/>
      <c r="P319" s="883"/>
      <c r="Q319" s="883"/>
    </row>
    <row r="320" spans="1:17">
      <c r="A320" s="883"/>
      <c r="B320" s="883"/>
      <c r="C320" s="883"/>
      <c r="D320" s="883"/>
      <c r="E320" s="883"/>
      <c r="F320" s="883"/>
      <c r="G320" s="883"/>
      <c r="H320" s="883"/>
      <c r="I320" s="883"/>
      <c r="J320" s="884"/>
      <c r="K320" s="883"/>
      <c r="L320" s="883"/>
      <c r="M320" s="883"/>
      <c r="N320" s="883"/>
      <c r="O320" s="883"/>
      <c r="P320" s="883"/>
      <c r="Q320" s="883"/>
    </row>
    <row r="321" spans="1:17">
      <c r="A321" s="883"/>
      <c r="B321" s="883"/>
      <c r="C321" s="883"/>
      <c r="D321" s="883"/>
      <c r="E321" s="883"/>
      <c r="F321" s="883"/>
      <c r="G321" s="883"/>
      <c r="H321" s="883"/>
      <c r="I321" s="883"/>
      <c r="J321" s="884"/>
      <c r="K321" s="883"/>
      <c r="L321" s="883"/>
      <c r="M321" s="883"/>
      <c r="N321" s="883"/>
      <c r="O321" s="883"/>
      <c r="P321" s="883"/>
      <c r="Q321" s="883"/>
    </row>
    <row r="322" spans="1:17">
      <c r="A322" s="883"/>
      <c r="B322" s="883"/>
      <c r="C322" s="883"/>
      <c r="D322" s="883"/>
      <c r="E322" s="883"/>
      <c r="F322" s="883"/>
      <c r="G322" s="883"/>
      <c r="H322" s="883"/>
      <c r="I322" s="883"/>
      <c r="J322" s="884"/>
      <c r="K322" s="883"/>
      <c r="L322" s="883"/>
      <c r="M322" s="883"/>
      <c r="N322" s="883"/>
      <c r="O322" s="883"/>
      <c r="P322" s="883"/>
      <c r="Q322" s="883"/>
    </row>
    <row r="323" spans="1:17">
      <c r="A323" s="883"/>
      <c r="B323" s="883"/>
      <c r="C323" s="883"/>
      <c r="D323" s="883"/>
      <c r="E323" s="883"/>
      <c r="F323" s="883"/>
      <c r="G323" s="883"/>
      <c r="H323" s="883"/>
      <c r="I323" s="883"/>
      <c r="J323" s="884"/>
      <c r="K323" s="883"/>
      <c r="L323" s="883"/>
      <c r="M323" s="883"/>
      <c r="N323" s="883"/>
      <c r="O323" s="883"/>
      <c r="P323" s="883"/>
      <c r="Q323" s="883"/>
    </row>
    <row r="324" spans="1:17">
      <c r="A324" s="883"/>
      <c r="B324" s="883"/>
      <c r="C324" s="883"/>
      <c r="D324" s="883"/>
      <c r="E324" s="883"/>
      <c r="F324" s="883"/>
      <c r="G324" s="883"/>
      <c r="H324" s="883"/>
      <c r="I324" s="883"/>
      <c r="J324" s="884"/>
      <c r="K324" s="883"/>
      <c r="L324" s="883"/>
      <c r="M324" s="883"/>
      <c r="N324" s="883"/>
      <c r="O324" s="883"/>
      <c r="P324" s="883"/>
      <c r="Q324" s="883"/>
    </row>
    <row r="325" spans="1:17">
      <c r="A325" s="883"/>
      <c r="B325" s="883"/>
      <c r="C325" s="883"/>
      <c r="D325" s="883"/>
      <c r="E325" s="883"/>
      <c r="F325" s="883"/>
      <c r="G325" s="883"/>
      <c r="H325" s="883"/>
      <c r="I325" s="883"/>
      <c r="J325" s="884"/>
      <c r="K325" s="883"/>
      <c r="L325" s="883"/>
      <c r="M325" s="883"/>
      <c r="N325" s="883"/>
      <c r="O325" s="883"/>
      <c r="P325" s="883"/>
      <c r="Q325" s="883"/>
    </row>
    <row r="326" spans="1:17">
      <c r="A326" s="883"/>
      <c r="B326" s="883"/>
      <c r="C326" s="883"/>
      <c r="D326" s="883"/>
      <c r="E326" s="883"/>
      <c r="F326" s="883"/>
      <c r="G326" s="883"/>
      <c r="H326" s="883"/>
      <c r="I326" s="883"/>
      <c r="J326" s="884"/>
      <c r="K326" s="883"/>
      <c r="L326" s="883"/>
      <c r="M326" s="883"/>
      <c r="N326" s="883"/>
      <c r="O326" s="883"/>
      <c r="P326" s="883"/>
      <c r="Q326" s="883"/>
    </row>
    <row r="327" spans="1:17">
      <c r="A327" s="883"/>
      <c r="B327" s="883"/>
      <c r="C327" s="883"/>
      <c r="D327" s="883"/>
      <c r="E327" s="883"/>
      <c r="F327" s="883"/>
      <c r="G327" s="883"/>
      <c r="H327" s="883"/>
      <c r="I327" s="883"/>
      <c r="J327" s="884"/>
      <c r="K327" s="883"/>
      <c r="L327" s="883"/>
      <c r="M327" s="883"/>
      <c r="N327" s="883"/>
      <c r="O327" s="883"/>
      <c r="P327" s="883"/>
      <c r="Q327" s="883"/>
    </row>
    <row r="328" spans="1:17">
      <c r="A328" s="883"/>
      <c r="B328" s="883"/>
      <c r="C328" s="883"/>
      <c r="D328" s="883"/>
      <c r="E328" s="883"/>
      <c r="F328" s="883"/>
      <c r="G328" s="883"/>
      <c r="H328" s="883"/>
      <c r="I328" s="883"/>
      <c r="J328" s="884"/>
      <c r="K328" s="883"/>
      <c r="L328" s="883"/>
      <c r="M328" s="883"/>
      <c r="N328" s="883"/>
      <c r="O328" s="883"/>
      <c r="P328" s="883"/>
      <c r="Q328" s="883"/>
    </row>
    <row r="329" spans="1:17">
      <c r="A329" s="883"/>
      <c r="B329" s="883"/>
      <c r="C329" s="883"/>
      <c r="D329" s="883"/>
      <c r="E329" s="883"/>
      <c r="F329" s="883"/>
      <c r="G329" s="883"/>
      <c r="H329" s="883"/>
      <c r="I329" s="883"/>
      <c r="J329" s="884"/>
      <c r="K329" s="883"/>
      <c r="L329" s="883"/>
      <c r="M329" s="883"/>
      <c r="N329" s="883"/>
      <c r="O329" s="883"/>
      <c r="P329" s="883"/>
      <c r="Q329" s="883"/>
    </row>
    <row r="330" spans="1:17">
      <c r="A330" s="883"/>
      <c r="B330" s="883"/>
      <c r="C330" s="883"/>
      <c r="D330" s="883"/>
      <c r="E330" s="883"/>
      <c r="F330" s="883"/>
      <c r="G330" s="883"/>
      <c r="H330" s="883"/>
      <c r="I330" s="883"/>
      <c r="J330" s="884"/>
      <c r="K330" s="883"/>
      <c r="L330" s="883"/>
      <c r="M330" s="883"/>
      <c r="N330" s="883"/>
      <c r="O330" s="883"/>
      <c r="P330" s="883"/>
      <c r="Q330" s="883"/>
    </row>
    <row r="331" spans="1:17">
      <c r="A331" s="883"/>
      <c r="B331" s="883"/>
      <c r="C331" s="883"/>
      <c r="D331" s="883"/>
      <c r="E331" s="883"/>
      <c r="F331" s="883"/>
      <c r="G331" s="883"/>
      <c r="H331" s="883"/>
      <c r="I331" s="883"/>
      <c r="J331" s="884"/>
      <c r="K331" s="883"/>
      <c r="L331" s="883"/>
      <c r="M331" s="883"/>
      <c r="N331" s="883"/>
      <c r="O331" s="883"/>
      <c r="P331" s="883"/>
      <c r="Q331" s="883"/>
    </row>
    <row r="332" spans="1:17">
      <c r="A332" s="883"/>
      <c r="B332" s="883"/>
      <c r="C332" s="883"/>
      <c r="D332" s="883"/>
      <c r="E332" s="883"/>
      <c r="F332" s="883"/>
      <c r="G332" s="883"/>
      <c r="H332" s="883"/>
      <c r="I332" s="883"/>
      <c r="J332" s="884"/>
      <c r="K332" s="883"/>
      <c r="L332" s="883"/>
      <c r="M332" s="883"/>
      <c r="N332" s="883"/>
      <c r="O332" s="883"/>
      <c r="P332" s="883"/>
      <c r="Q332" s="883"/>
    </row>
    <row r="333" spans="1:17">
      <c r="A333" s="883"/>
      <c r="B333" s="883"/>
      <c r="C333" s="883"/>
      <c r="D333" s="883"/>
      <c r="E333" s="883"/>
      <c r="F333" s="883"/>
      <c r="G333" s="883"/>
      <c r="H333" s="883"/>
      <c r="I333" s="883"/>
      <c r="J333" s="884"/>
      <c r="K333" s="883"/>
      <c r="L333" s="883"/>
      <c r="M333" s="883"/>
      <c r="N333" s="883"/>
      <c r="O333" s="883"/>
      <c r="P333" s="883"/>
      <c r="Q333" s="883"/>
    </row>
    <row r="334" spans="1:17">
      <c r="A334" s="883"/>
      <c r="B334" s="883"/>
      <c r="C334" s="883"/>
      <c r="D334" s="883"/>
      <c r="E334" s="883"/>
      <c r="F334" s="883"/>
      <c r="G334" s="883"/>
      <c r="H334" s="883"/>
      <c r="I334" s="883"/>
      <c r="J334" s="884"/>
      <c r="K334" s="883"/>
      <c r="L334" s="883"/>
      <c r="M334" s="883"/>
      <c r="N334" s="883"/>
      <c r="O334" s="883"/>
      <c r="P334" s="883"/>
      <c r="Q334" s="883"/>
    </row>
    <row r="335" spans="1:17">
      <c r="A335" s="883"/>
      <c r="B335" s="883"/>
      <c r="C335" s="883"/>
      <c r="D335" s="883"/>
      <c r="E335" s="883"/>
      <c r="F335" s="883"/>
      <c r="G335" s="883"/>
      <c r="H335" s="883"/>
      <c r="I335" s="883"/>
      <c r="J335" s="884"/>
      <c r="K335" s="883"/>
      <c r="L335" s="883"/>
      <c r="M335" s="883"/>
      <c r="N335" s="883"/>
      <c r="O335" s="883"/>
      <c r="P335" s="883"/>
      <c r="Q335" s="883"/>
    </row>
    <row r="336" spans="1:17">
      <c r="A336" s="883"/>
      <c r="B336" s="883"/>
      <c r="C336" s="883"/>
      <c r="D336" s="883"/>
      <c r="E336" s="883"/>
      <c r="F336" s="883"/>
      <c r="G336" s="883"/>
      <c r="H336" s="883"/>
      <c r="I336" s="883"/>
      <c r="J336" s="884"/>
      <c r="K336" s="883"/>
      <c r="L336" s="883"/>
      <c r="M336" s="883"/>
      <c r="N336" s="883"/>
      <c r="O336" s="883"/>
      <c r="P336" s="883"/>
      <c r="Q336" s="883"/>
    </row>
    <row r="337" spans="1:17">
      <c r="A337" s="883"/>
      <c r="B337" s="883"/>
      <c r="C337" s="883"/>
      <c r="D337" s="883"/>
      <c r="E337" s="883"/>
      <c r="F337" s="883"/>
      <c r="G337" s="883"/>
      <c r="H337" s="883"/>
      <c r="I337" s="883"/>
      <c r="J337" s="884"/>
      <c r="K337" s="883"/>
      <c r="L337" s="883"/>
      <c r="M337" s="883"/>
      <c r="N337" s="883"/>
      <c r="O337" s="883"/>
      <c r="P337" s="883"/>
      <c r="Q337" s="883"/>
    </row>
    <row r="338" spans="1:17">
      <c r="A338" s="883"/>
      <c r="B338" s="883"/>
      <c r="C338" s="883"/>
      <c r="D338" s="883"/>
      <c r="E338" s="883"/>
      <c r="F338" s="883"/>
      <c r="G338" s="883"/>
      <c r="H338" s="883"/>
      <c r="I338" s="883"/>
      <c r="J338" s="884"/>
      <c r="K338" s="883"/>
      <c r="L338" s="883"/>
      <c r="M338" s="883"/>
      <c r="N338" s="883"/>
      <c r="O338" s="883"/>
      <c r="P338" s="883"/>
      <c r="Q338" s="883"/>
    </row>
    <row r="339" spans="1:17">
      <c r="A339" s="883"/>
      <c r="B339" s="883"/>
      <c r="C339" s="883"/>
      <c r="D339" s="883"/>
      <c r="E339" s="883"/>
      <c r="F339" s="883"/>
      <c r="G339" s="883"/>
      <c r="H339" s="883"/>
      <c r="I339" s="883"/>
      <c r="J339" s="884"/>
      <c r="K339" s="883"/>
      <c r="L339" s="883"/>
      <c r="M339" s="883"/>
      <c r="N339" s="883"/>
      <c r="O339" s="883"/>
      <c r="P339" s="883"/>
      <c r="Q339" s="883"/>
    </row>
    <row r="340" spans="1:17">
      <c r="A340" s="883"/>
      <c r="B340" s="883"/>
      <c r="C340" s="883"/>
      <c r="D340" s="883"/>
      <c r="E340" s="883"/>
      <c r="F340" s="883"/>
      <c r="G340" s="883"/>
      <c r="H340" s="883"/>
      <c r="I340" s="883"/>
      <c r="J340" s="884"/>
      <c r="K340" s="883"/>
      <c r="L340" s="883"/>
      <c r="M340" s="883"/>
      <c r="N340" s="883"/>
      <c r="O340" s="883"/>
      <c r="P340" s="883"/>
      <c r="Q340" s="883"/>
    </row>
    <row r="341" spans="1:17">
      <c r="A341" s="883"/>
      <c r="B341" s="883"/>
      <c r="C341" s="883"/>
      <c r="D341" s="883"/>
      <c r="E341" s="883"/>
      <c r="F341" s="883"/>
      <c r="G341" s="883"/>
      <c r="H341" s="883"/>
      <c r="I341" s="883"/>
      <c r="J341" s="884"/>
      <c r="K341" s="883"/>
      <c r="L341" s="883"/>
      <c r="M341" s="883"/>
      <c r="N341" s="883"/>
      <c r="O341" s="883"/>
      <c r="P341" s="883"/>
      <c r="Q341" s="883"/>
    </row>
    <row r="342" spans="1:17">
      <c r="A342" s="883"/>
      <c r="B342" s="883"/>
      <c r="C342" s="883"/>
      <c r="D342" s="883"/>
      <c r="E342" s="883"/>
      <c r="F342" s="883"/>
      <c r="G342" s="883"/>
      <c r="H342" s="883"/>
      <c r="I342" s="883"/>
      <c r="J342" s="884"/>
      <c r="K342" s="883"/>
      <c r="L342" s="883"/>
      <c r="M342" s="883"/>
      <c r="N342" s="883"/>
      <c r="O342" s="883"/>
      <c r="P342" s="883"/>
      <c r="Q342" s="883"/>
    </row>
    <row r="343" spans="1:17">
      <c r="A343" s="883"/>
      <c r="B343" s="883"/>
      <c r="C343" s="883"/>
      <c r="D343" s="883"/>
      <c r="E343" s="883"/>
      <c r="F343" s="883"/>
      <c r="G343" s="883"/>
      <c r="H343" s="883"/>
      <c r="I343" s="883"/>
      <c r="J343" s="884"/>
      <c r="K343" s="883"/>
      <c r="L343" s="883"/>
      <c r="M343" s="883"/>
      <c r="N343" s="883"/>
      <c r="O343" s="883"/>
      <c r="P343" s="883"/>
      <c r="Q343" s="883"/>
    </row>
    <row r="344" spans="1:17">
      <c r="A344" s="883"/>
      <c r="B344" s="883"/>
      <c r="C344" s="883"/>
      <c r="D344" s="883"/>
      <c r="E344" s="883"/>
      <c r="F344" s="883"/>
      <c r="G344" s="883"/>
      <c r="H344" s="883"/>
      <c r="I344" s="883"/>
      <c r="J344" s="884"/>
      <c r="K344" s="883"/>
      <c r="L344" s="883"/>
      <c r="M344" s="883"/>
      <c r="N344" s="883"/>
      <c r="O344" s="883"/>
      <c r="P344" s="883"/>
      <c r="Q344" s="883"/>
    </row>
    <row r="345" spans="1:17">
      <c r="A345" s="883"/>
      <c r="B345" s="883"/>
      <c r="C345" s="883"/>
      <c r="D345" s="883"/>
      <c r="E345" s="883"/>
      <c r="F345" s="883"/>
      <c r="G345" s="883"/>
      <c r="H345" s="883"/>
      <c r="I345" s="883"/>
      <c r="J345" s="884"/>
      <c r="K345" s="883"/>
      <c r="L345" s="883"/>
      <c r="M345" s="883"/>
      <c r="N345" s="883"/>
      <c r="O345" s="883"/>
      <c r="P345" s="883"/>
      <c r="Q345" s="883"/>
    </row>
    <row r="346" spans="1:17">
      <c r="A346" s="883"/>
      <c r="B346" s="883"/>
      <c r="C346" s="883"/>
      <c r="D346" s="883"/>
      <c r="E346" s="883"/>
      <c r="F346" s="883"/>
      <c r="G346" s="883"/>
      <c r="H346" s="883"/>
      <c r="I346" s="883"/>
      <c r="J346" s="884"/>
      <c r="K346" s="883"/>
      <c r="L346" s="883"/>
      <c r="M346" s="883"/>
      <c r="N346" s="883"/>
      <c r="O346" s="883"/>
      <c r="P346" s="883"/>
      <c r="Q346" s="883"/>
    </row>
    <row r="347" spans="1:17">
      <c r="A347" s="883"/>
      <c r="B347" s="883"/>
      <c r="C347" s="883"/>
      <c r="D347" s="883"/>
      <c r="E347" s="883"/>
      <c r="F347" s="883"/>
      <c r="G347" s="883"/>
      <c r="H347" s="883"/>
      <c r="I347" s="883"/>
      <c r="J347" s="884"/>
      <c r="K347" s="883"/>
      <c r="L347" s="883"/>
      <c r="M347" s="883"/>
      <c r="N347" s="883"/>
      <c r="O347" s="883"/>
      <c r="P347" s="883"/>
      <c r="Q347" s="883"/>
    </row>
    <row r="348" spans="1:17">
      <c r="A348" s="883"/>
      <c r="B348" s="883"/>
      <c r="C348" s="883"/>
      <c r="D348" s="883"/>
      <c r="E348" s="883"/>
      <c r="F348" s="883"/>
      <c r="G348" s="883"/>
      <c r="H348" s="883"/>
      <c r="I348" s="883"/>
      <c r="J348" s="884"/>
      <c r="K348" s="883"/>
      <c r="L348" s="883"/>
      <c r="M348" s="883"/>
      <c r="N348" s="883"/>
      <c r="O348" s="883"/>
      <c r="P348" s="883"/>
      <c r="Q348" s="883"/>
    </row>
    <row r="349" spans="1:17">
      <c r="A349" s="883"/>
      <c r="B349" s="883"/>
      <c r="C349" s="883"/>
      <c r="D349" s="883"/>
      <c r="E349" s="883"/>
      <c r="F349" s="883"/>
      <c r="G349" s="883"/>
      <c r="H349" s="883"/>
      <c r="I349" s="883"/>
      <c r="J349" s="884"/>
      <c r="K349" s="883"/>
      <c r="L349" s="883"/>
      <c r="M349" s="883"/>
      <c r="N349" s="883"/>
      <c r="O349" s="883"/>
      <c r="P349" s="883"/>
      <c r="Q349" s="883"/>
    </row>
    <row r="350" spans="1:17">
      <c r="A350" s="883"/>
      <c r="B350" s="883"/>
      <c r="C350" s="883"/>
      <c r="D350" s="883"/>
      <c r="E350" s="883"/>
      <c r="F350" s="883"/>
      <c r="G350" s="883"/>
      <c r="H350" s="883"/>
      <c r="I350" s="883"/>
      <c r="J350" s="884"/>
      <c r="K350" s="883"/>
      <c r="L350" s="883"/>
      <c r="M350" s="883"/>
      <c r="N350" s="883"/>
      <c r="O350" s="883"/>
      <c r="P350" s="883"/>
      <c r="Q350" s="883"/>
    </row>
    <row r="351" spans="1:17">
      <c r="A351" s="883"/>
      <c r="B351" s="883"/>
      <c r="C351" s="883"/>
      <c r="D351" s="883"/>
      <c r="E351" s="883"/>
      <c r="F351" s="883"/>
      <c r="G351" s="883"/>
      <c r="H351" s="883"/>
      <c r="I351" s="883"/>
      <c r="J351" s="884"/>
      <c r="K351" s="883"/>
      <c r="L351" s="883"/>
      <c r="M351" s="883"/>
      <c r="N351" s="883"/>
      <c r="O351" s="883"/>
      <c r="P351" s="883"/>
      <c r="Q351" s="883"/>
    </row>
    <row r="352" spans="1:17">
      <c r="A352" s="883"/>
      <c r="B352" s="883"/>
      <c r="C352" s="883"/>
      <c r="D352" s="883"/>
      <c r="E352" s="883"/>
      <c r="F352" s="883"/>
      <c r="G352" s="883"/>
      <c r="H352" s="883"/>
      <c r="I352" s="883"/>
      <c r="J352" s="884"/>
      <c r="K352" s="883"/>
      <c r="L352" s="883"/>
      <c r="M352" s="883"/>
      <c r="N352" s="883"/>
      <c r="O352" s="883"/>
      <c r="P352" s="883"/>
      <c r="Q352" s="883"/>
    </row>
    <row r="353" spans="1:17">
      <c r="A353" s="883"/>
      <c r="B353" s="883"/>
      <c r="C353" s="883"/>
      <c r="D353" s="883"/>
      <c r="E353" s="883"/>
      <c r="F353" s="883"/>
      <c r="G353" s="883"/>
      <c r="H353" s="883"/>
      <c r="I353" s="883"/>
      <c r="J353" s="884"/>
      <c r="K353" s="883"/>
      <c r="L353" s="883"/>
      <c r="M353" s="883"/>
      <c r="N353" s="883"/>
      <c r="O353" s="883"/>
      <c r="P353" s="883"/>
      <c r="Q353" s="883"/>
    </row>
    <row r="354" spans="1:17">
      <c r="A354" s="883"/>
      <c r="B354" s="883"/>
      <c r="C354" s="883"/>
      <c r="D354" s="883"/>
      <c r="E354" s="883"/>
      <c r="F354" s="883"/>
      <c r="G354" s="883"/>
      <c r="H354" s="883"/>
      <c r="I354" s="883"/>
      <c r="J354" s="884"/>
      <c r="K354" s="883"/>
      <c r="L354" s="883"/>
      <c r="M354" s="883"/>
      <c r="N354" s="883"/>
      <c r="O354" s="883"/>
      <c r="P354" s="883"/>
      <c r="Q354" s="883"/>
    </row>
    <row r="355" spans="1:17">
      <c r="A355" s="883"/>
      <c r="B355" s="883"/>
      <c r="C355" s="883"/>
      <c r="D355" s="883"/>
      <c r="E355" s="883"/>
      <c r="F355" s="883"/>
      <c r="G355" s="883"/>
      <c r="H355" s="883"/>
      <c r="I355" s="883"/>
      <c r="J355" s="884"/>
      <c r="K355" s="883"/>
      <c r="L355" s="883"/>
      <c r="M355" s="883"/>
      <c r="N355" s="883"/>
      <c r="O355" s="883"/>
      <c r="P355" s="883"/>
      <c r="Q355" s="883"/>
    </row>
    <row r="356" spans="1:17">
      <c r="A356" s="883"/>
      <c r="B356" s="883"/>
      <c r="C356" s="883"/>
      <c r="D356" s="883"/>
      <c r="E356" s="883"/>
      <c r="F356" s="883"/>
      <c r="G356" s="883"/>
      <c r="H356" s="883"/>
      <c r="I356" s="883"/>
      <c r="J356" s="884"/>
      <c r="K356" s="883"/>
      <c r="L356" s="883"/>
      <c r="M356" s="883"/>
      <c r="N356" s="883"/>
      <c r="O356" s="883"/>
      <c r="P356" s="883"/>
      <c r="Q356" s="883"/>
    </row>
    <row r="357" spans="1:17">
      <c r="A357" s="883"/>
      <c r="B357" s="883"/>
      <c r="C357" s="883"/>
      <c r="D357" s="883"/>
      <c r="E357" s="883"/>
      <c r="F357" s="883"/>
      <c r="G357" s="883"/>
      <c r="H357" s="883"/>
      <c r="I357" s="883"/>
      <c r="J357" s="884"/>
      <c r="K357" s="883"/>
      <c r="L357" s="883"/>
      <c r="M357" s="883"/>
      <c r="N357" s="883"/>
      <c r="O357" s="883"/>
      <c r="P357" s="883"/>
      <c r="Q357" s="883"/>
    </row>
    <row r="358" spans="1:17">
      <c r="A358" s="883"/>
      <c r="B358" s="883"/>
      <c r="C358" s="883"/>
      <c r="D358" s="883"/>
      <c r="E358" s="883"/>
      <c r="F358" s="883"/>
      <c r="G358" s="883"/>
      <c r="H358" s="883"/>
      <c r="I358" s="883"/>
      <c r="J358" s="884"/>
      <c r="K358" s="883"/>
      <c r="L358" s="883"/>
      <c r="M358" s="883"/>
      <c r="N358" s="883"/>
      <c r="O358" s="883"/>
      <c r="P358" s="883"/>
      <c r="Q358" s="883"/>
    </row>
    <row r="359" spans="1:17">
      <c r="A359" s="883"/>
      <c r="B359" s="883"/>
      <c r="C359" s="883"/>
      <c r="D359" s="883"/>
      <c r="E359" s="883"/>
      <c r="F359" s="883"/>
      <c r="G359" s="883"/>
      <c r="H359" s="883"/>
      <c r="I359" s="883"/>
      <c r="J359" s="884"/>
      <c r="K359" s="883"/>
      <c r="L359" s="883"/>
      <c r="M359" s="883"/>
      <c r="N359" s="883"/>
      <c r="O359" s="883"/>
      <c r="P359" s="883"/>
      <c r="Q359" s="883"/>
    </row>
    <row r="360" spans="1:17">
      <c r="A360" s="883"/>
      <c r="B360" s="883"/>
      <c r="C360" s="883"/>
      <c r="D360" s="883"/>
      <c r="E360" s="883"/>
      <c r="F360" s="883"/>
      <c r="G360" s="883"/>
      <c r="H360" s="883"/>
      <c r="I360" s="883"/>
      <c r="J360" s="884"/>
      <c r="K360" s="883"/>
      <c r="L360" s="883"/>
      <c r="M360" s="883"/>
      <c r="N360" s="883"/>
      <c r="O360" s="883"/>
      <c r="P360" s="883"/>
      <c r="Q360" s="883"/>
    </row>
    <row r="361" spans="1:17">
      <c r="A361" s="883"/>
      <c r="B361" s="883"/>
      <c r="C361" s="883"/>
      <c r="D361" s="883"/>
      <c r="E361" s="883"/>
      <c r="F361" s="883"/>
      <c r="G361" s="883"/>
      <c r="H361" s="883"/>
      <c r="I361" s="883"/>
      <c r="J361" s="884"/>
      <c r="K361" s="883"/>
      <c r="L361" s="883"/>
      <c r="M361" s="883"/>
      <c r="N361" s="883"/>
      <c r="O361" s="883"/>
      <c r="P361" s="883"/>
      <c r="Q361" s="883"/>
    </row>
    <row r="362" spans="1:17">
      <c r="A362" s="883"/>
      <c r="B362" s="883"/>
      <c r="C362" s="883"/>
      <c r="D362" s="883"/>
      <c r="E362" s="883"/>
      <c r="F362" s="883"/>
      <c r="G362" s="883"/>
      <c r="H362" s="883"/>
      <c r="I362" s="883"/>
      <c r="J362" s="884"/>
      <c r="K362" s="883"/>
      <c r="L362" s="883"/>
      <c r="M362" s="883"/>
      <c r="N362" s="883"/>
      <c r="O362" s="883"/>
      <c r="P362" s="883"/>
      <c r="Q362" s="883"/>
    </row>
    <row r="363" spans="1:17">
      <c r="A363" s="883"/>
      <c r="B363" s="883"/>
      <c r="C363" s="883"/>
      <c r="D363" s="883"/>
      <c r="E363" s="883"/>
      <c r="F363" s="883"/>
      <c r="G363" s="883"/>
      <c r="H363" s="883"/>
      <c r="I363" s="883"/>
      <c r="J363" s="884"/>
      <c r="K363" s="883"/>
      <c r="L363" s="883"/>
      <c r="M363" s="883"/>
      <c r="N363" s="883"/>
      <c r="O363" s="883"/>
      <c r="P363" s="883"/>
      <c r="Q363" s="883"/>
    </row>
    <row r="364" spans="1:17">
      <c r="A364" s="883"/>
      <c r="B364" s="883"/>
      <c r="C364" s="883"/>
      <c r="D364" s="883"/>
      <c r="E364" s="883"/>
      <c r="F364" s="883"/>
      <c r="G364" s="883"/>
      <c r="H364" s="883"/>
      <c r="I364" s="883"/>
      <c r="J364" s="884"/>
      <c r="K364" s="883"/>
      <c r="L364" s="883"/>
      <c r="M364" s="883"/>
      <c r="N364" s="883"/>
      <c r="O364" s="883"/>
      <c r="P364" s="883"/>
      <c r="Q364" s="883"/>
    </row>
    <row r="365" spans="1:17">
      <c r="A365" s="883"/>
      <c r="B365" s="883"/>
      <c r="C365" s="883"/>
      <c r="D365" s="883"/>
      <c r="E365" s="883"/>
      <c r="F365" s="883"/>
      <c r="G365" s="883"/>
      <c r="H365" s="883"/>
      <c r="I365" s="883"/>
      <c r="J365" s="884"/>
      <c r="K365" s="883"/>
      <c r="L365" s="883"/>
      <c r="M365" s="883"/>
      <c r="N365" s="883"/>
      <c r="O365" s="883"/>
      <c r="P365" s="883"/>
      <c r="Q365" s="883"/>
    </row>
    <row r="366" spans="1:17">
      <c r="A366" s="883"/>
      <c r="B366" s="883"/>
      <c r="C366" s="883"/>
      <c r="D366" s="883"/>
      <c r="E366" s="883"/>
      <c r="F366" s="883"/>
      <c r="G366" s="883"/>
      <c r="H366" s="883"/>
      <c r="I366" s="883"/>
      <c r="J366" s="884"/>
      <c r="K366" s="883"/>
      <c r="L366" s="883"/>
      <c r="M366" s="883"/>
      <c r="N366" s="883"/>
      <c r="O366" s="883"/>
      <c r="P366" s="883"/>
      <c r="Q366" s="883"/>
    </row>
    <row r="367" spans="1:17">
      <c r="A367" s="883"/>
      <c r="B367" s="883"/>
      <c r="C367" s="883"/>
      <c r="D367" s="883"/>
      <c r="E367" s="883"/>
      <c r="F367" s="883"/>
      <c r="G367" s="883"/>
      <c r="H367" s="883"/>
      <c r="I367" s="883"/>
      <c r="J367" s="884"/>
      <c r="K367" s="883"/>
      <c r="L367" s="883"/>
      <c r="M367" s="883"/>
      <c r="N367" s="883"/>
      <c r="O367" s="883"/>
      <c r="P367" s="883"/>
      <c r="Q367" s="883"/>
    </row>
    <row r="368" spans="1:17">
      <c r="A368" s="883"/>
      <c r="B368" s="883"/>
      <c r="C368" s="883"/>
      <c r="D368" s="883"/>
      <c r="E368" s="883"/>
      <c r="F368" s="883"/>
      <c r="G368" s="883"/>
      <c r="H368" s="883"/>
      <c r="I368" s="883"/>
      <c r="J368" s="884"/>
      <c r="K368" s="883"/>
      <c r="L368" s="883"/>
      <c r="M368" s="883"/>
      <c r="N368" s="883"/>
      <c r="O368" s="883"/>
      <c r="P368" s="883"/>
      <c r="Q368" s="883"/>
    </row>
    <row r="369" spans="1:17">
      <c r="A369" s="883"/>
      <c r="B369" s="883"/>
      <c r="C369" s="883"/>
      <c r="D369" s="883"/>
      <c r="E369" s="883"/>
      <c r="F369" s="883"/>
      <c r="G369" s="883"/>
      <c r="H369" s="883"/>
      <c r="I369" s="883"/>
      <c r="J369" s="884"/>
      <c r="K369" s="883"/>
      <c r="L369" s="883"/>
      <c r="M369" s="883"/>
      <c r="N369" s="883"/>
      <c r="O369" s="883"/>
      <c r="P369" s="883"/>
      <c r="Q369" s="883"/>
    </row>
    <row r="370" spans="1:17">
      <c r="A370" s="883"/>
      <c r="B370" s="883"/>
      <c r="C370" s="883"/>
      <c r="D370" s="883"/>
      <c r="E370" s="883"/>
      <c r="F370" s="883"/>
      <c r="G370" s="883"/>
      <c r="H370" s="883"/>
      <c r="I370" s="883"/>
      <c r="J370" s="884"/>
      <c r="K370" s="883"/>
      <c r="L370" s="883"/>
      <c r="M370" s="883"/>
      <c r="N370" s="883"/>
      <c r="O370" s="883"/>
      <c r="P370" s="883"/>
      <c r="Q370" s="883"/>
    </row>
    <row r="371" spans="1:17">
      <c r="A371" s="883"/>
      <c r="B371" s="883"/>
      <c r="C371" s="883"/>
      <c r="D371" s="883"/>
      <c r="E371" s="883"/>
      <c r="F371" s="883"/>
      <c r="G371" s="883"/>
      <c r="H371" s="883"/>
      <c r="I371" s="883"/>
      <c r="J371" s="884"/>
      <c r="K371" s="883"/>
      <c r="L371" s="883"/>
      <c r="M371" s="883"/>
      <c r="N371" s="883"/>
      <c r="O371" s="883"/>
      <c r="P371" s="883"/>
      <c r="Q371" s="883"/>
    </row>
    <row r="372" spans="1:17">
      <c r="A372" s="883"/>
      <c r="B372" s="883"/>
      <c r="C372" s="883"/>
      <c r="D372" s="883"/>
      <c r="E372" s="883"/>
      <c r="F372" s="883"/>
      <c r="G372" s="883"/>
      <c r="H372" s="883"/>
      <c r="I372" s="883"/>
      <c r="J372" s="884"/>
      <c r="K372" s="883"/>
      <c r="L372" s="883"/>
      <c r="M372" s="883"/>
      <c r="N372" s="883"/>
      <c r="O372" s="883"/>
      <c r="P372" s="883"/>
      <c r="Q372" s="883"/>
    </row>
    <row r="373" spans="1:17">
      <c r="A373" s="883"/>
      <c r="B373" s="883"/>
      <c r="C373" s="883"/>
      <c r="D373" s="883"/>
      <c r="E373" s="883"/>
      <c r="F373" s="883"/>
      <c r="G373" s="883"/>
      <c r="H373" s="883"/>
      <c r="I373" s="883"/>
      <c r="J373" s="884"/>
      <c r="K373" s="883"/>
      <c r="L373" s="883"/>
      <c r="M373" s="883"/>
      <c r="N373" s="883"/>
      <c r="O373" s="883"/>
      <c r="P373" s="883"/>
      <c r="Q373" s="883"/>
    </row>
    <row r="374" spans="1:17">
      <c r="A374" s="883"/>
      <c r="B374" s="883"/>
      <c r="C374" s="883"/>
      <c r="D374" s="883"/>
      <c r="E374" s="883"/>
      <c r="F374" s="883"/>
      <c r="G374" s="883"/>
      <c r="H374" s="883"/>
      <c r="I374" s="883"/>
      <c r="J374" s="884"/>
      <c r="K374" s="883"/>
      <c r="L374" s="883"/>
      <c r="M374" s="883"/>
      <c r="N374" s="883"/>
      <c r="O374" s="883"/>
      <c r="P374" s="883"/>
      <c r="Q374" s="883"/>
    </row>
    <row r="375" spans="1:17">
      <c r="A375" s="883"/>
      <c r="B375" s="883"/>
      <c r="C375" s="883"/>
      <c r="D375" s="883"/>
      <c r="E375" s="883"/>
      <c r="F375" s="883"/>
      <c r="G375" s="883"/>
      <c r="H375" s="883"/>
      <c r="I375" s="883"/>
      <c r="J375" s="884"/>
      <c r="K375" s="883"/>
      <c r="L375" s="883"/>
      <c r="M375" s="883"/>
      <c r="N375" s="883"/>
      <c r="O375" s="883"/>
      <c r="P375" s="883"/>
      <c r="Q375" s="883"/>
    </row>
    <row r="376" spans="1:17">
      <c r="A376" s="883"/>
      <c r="B376" s="883"/>
      <c r="C376" s="883"/>
      <c r="D376" s="883"/>
      <c r="E376" s="883"/>
      <c r="F376" s="883"/>
      <c r="G376" s="883"/>
      <c r="H376" s="883"/>
      <c r="I376" s="883"/>
      <c r="J376" s="884"/>
      <c r="K376" s="883"/>
      <c r="L376" s="883"/>
      <c r="M376" s="883"/>
      <c r="N376" s="883"/>
      <c r="O376" s="883"/>
      <c r="P376" s="883"/>
      <c r="Q376" s="883"/>
    </row>
    <row r="377" spans="1:17">
      <c r="A377" s="883"/>
      <c r="B377" s="883"/>
      <c r="C377" s="883"/>
      <c r="D377" s="883"/>
      <c r="E377" s="883"/>
      <c r="F377" s="883"/>
      <c r="G377" s="883"/>
      <c r="H377" s="883"/>
      <c r="I377" s="883"/>
      <c r="J377" s="884"/>
      <c r="K377" s="883"/>
      <c r="L377" s="883"/>
      <c r="M377" s="883"/>
      <c r="N377" s="883"/>
      <c r="O377" s="883"/>
      <c r="P377" s="883"/>
      <c r="Q377" s="883"/>
    </row>
    <row r="378" spans="1:17">
      <c r="A378" s="883"/>
      <c r="B378" s="883"/>
      <c r="C378" s="883"/>
      <c r="D378" s="883"/>
      <c r="E378" s="883"/>
      <c r="F378" s="883"/>
      <c r="G378" s="883"/>
      <c r="H378" s="883"/>
      <c r="I378" s="883"/>
      <c r="J378" s="884"/>
      <c r="K378" s="883"/>
      <c r="L378" s="883"/>
      <c r="M378" s="883"/>
      <c r="N378" s="883"/>
      <c r="O378" s="883"/>
      <c r="P378" s="883"/>
      <c r="Q378" s="883"/>
    </row>
    <row r="379" spans="1:17">
      <c r="A379" s="883"/>
      <c r="B379" s="883"/>
      <c r="C379" s="883"/>
      <c r="D379" s="883"/>
      <c r="E379" s="883"/>
      <c r="F379" s="883"/>
      <c r="G379" s="883"/>
      <c r="H379" s="883"/>
      <c r="I379" s="883"/>
      <c r="J379" s="884"/>
      <c r="K379" s="883"/>
      <c r="L379" s="883"/>
      <c r="M379" s="883"/>
      <c r="N379" s="883"/>
      <c r="O379" s="883"/>
      <c r="P379" s="883"/>
      <c r="Q379" s="883"/>
    </row>
    <row r="380" spans="1:17">
      <c r="A380" s="883"/>
      <c r="B380" s="883"/>
      <c r="C380" s="883"/>
      <c r="D380" s="883"/>
      <c r="E380" s="883"/>
      <c r="F380" s="883"/>
      <c r="G380" s="883"/>
      <c r="H380" s="883"/>
      <c r="I380" s="883"/>
      <c r="J380" s="884"/>
      <c r="K380" s="883"/>
      <c r="L380" s="883"/>
      <c r="M380" s="883"/>
      <c r="N380" s="883"/>
      <c r="O380" s="883"/>
      <c r="P380" s="883"/>
      <c r="Q380" s="883"/>
    </row>
    <row r="381" spans="1:17">
      <c r="A381" s="883"/>
      <c r="B381" s="883"/>
      <c r="C381" s="883"/>
      <c r="D381" s="883"/>
      <c r="E381" s="883"/>
      <c r="F381" s="883"/>
      <c r="G381" s="883"/>
      <c r="H381" s="883"/>
      <c r="I381" s="883"/>
      <c r="J381" s="884"/>
      <c r="K381" s="883"/>
      <c r="L381" s="883"/>
      <c r="M381" s="883"/>
      <c r="N381" s="883"/>
      <c r="O381" s="883"/>
      <c r="P381" s="883"/>
      <c r="Q381" s="883"/>
    </row>
    <row r="382" spans="1:17">
      <c r="A382" s="883"/>
      <c r="B382" s="883"/>
      <c r="C382" s="883"/>
      <c r="D382" s="883"/>
      <c r="E382" s="883"/>
      <c r="F382" s="883"/>
      <c r="G382" s="883"/>
      <c r="H382" s="883"/>
      <c r="I382" s="883"/>
      <c r="J382" s="884"/>
      <c r="K382" s="883"/>
      <c r="L382" s="883"/>
      <c r="M382" s="883"/>
      <c r="N382" s="883"/>
      <c r="O382" s="883"/>
      <c r="P382" s="883"/>
      <c r="Q382" s="883"/>
    </row>
    <row r="383" spans="1:17">
      <c r="A383" s="883"/>
      <c r="B383" s="883"/>
      <c r="C383" s="883"/>
      <c r="D383" s="883"/>
      <c r="E383" s="883"/>
      <c r="F383" s="883"/>
      <c r="G383" s="883"/>
      <c r="H383" s="883"/>
      <c r="I383" s="883"/>
      <c r="J383" s="884"/>
      <c r="K383" s="883"/>
      <c r="L383" s="883"/>
      <c r="M383" s="883"/>
      <c r="N383" s="883"/>
      <c r="O383" s="883"/>
      <c r="P383" s="883"/>
      <c r="Q383" s="883"/>
    </row>
    <row r="384" spans="1:17">
      <c r="A384" s="883"/>
      <c r="B384" s="883"/>
      <c r="C384" s="883"/>
      <c r="D384" s="883"/>
      <c r="E384" s="883"/>
      <c r="F384" s="883"/>
      <c r="G384" s="883"/>
      <c r="H384" s="883"/>
      <c r="I384" s="883"/>
      <c r="J384" s="884"/>
      <c r="K384" s="883"/>
      <c r="L384" s="883"/>
      <c r="M384" s="883"/>
      <c r="N384" s="883"/>
      <c r="O384" s="883"/>
      <c r="P384" s="883"/>
      <c r="Q384" s="883"/>
    </row>
    <row r="385" spans="1:17">
      <c r="A385" s="883"/>
      <c r="B385" s="883"/>
      <c r="C385" s="883"/>
      <c r="D385" s="883"/>
      <c r="E385" s="883"/>
      <c r="F385" s="883"/>
      <c r="G385" s="883"/>
      <c r="H385" s="883"/>
      <c r="I385" s="883"/>
      <c r="J385" s="884"/>
      <c r="K385" s="883"/>
      <c r="L385" s="883"/>
      <c r="M385" s="883"/>
      <c r="N385" s="883"/>
      <c r="O385" s="883"/>
      <c r="P385" s="883"/>
      <c r="Q385" s="883"/>
    </row>
    <row r="386" spans="1:17">
      <c r="A386" s="883"/>
      <c r="B386" s="883"/>
      <c r="C386" s="883"/>
      <c r="D386" s="883"/>
      <c r="E386" s="883"/>
      <c r="F386" s="883"/>
      <c r="G386" s="883"/>
      <c r="H386" s="883"/>
      <c r="I386" s="883"/>
      <c r="J386" s="884"/>
      <c r="K386" s="883"/>
      <c r="L386" s="883"/>
      <c r="M386" s="883"/>
      <c r="N386" s="883"/>
      <c r="O386" s="883"/>
      <c r="P386" s="883"/>
      <c r="Q386" s="883"/>
    </row>
    <row r="387" spans="1:17">
      <c r="A387" s="883"/>
      <c r="B387" s="883"/>
      <c r="C387" s="883"/>
      <c r="D387" s="883"/>
      <c r="E387" s="883"/>
      <c r="F387" s="883"/>
      <c r="G387" s="883"/>
      <c r="H387" s="883"/>
      <c r="I387" s="883"/>
      <c r="J387" s="884"/>
      <c r="K387" s="883"/>
      <c r="L387" s="883"/>
      <c r="M387" s="883"/>
      <c r="N387" s="883"/>
      <c r="O387" s="883"/>
      <c r="P387" s="883"/>
      <c r="Q387" s="883"/>
    </row>
    <row r="388" spans="1:17">
      <c r="A388" s="883"/>
      <c r="B388" s="883"/>
      <c r="C388" s="883"/>
      <c r="D388" s="883"/>
      <c r="E388" s="883"/>
      <c r="F388" s="883"/>
      <c r="G388" s="883"/>
      <c r="H388" s="883"/>
      <c r="I388" s="883"/>
      <c r="J388" s="884"/>
      <c r="K388" s="883"/>
      <c r="L388" s="883"/>
      <c r="M388" s="883"/>
      <c r="N388" s="883"/>
      <c r="O388" s="883"/>
      <c r="P388" s="883"/>
      <c r="Q388" s="883"/>
    </row>
    <row r="389" spans="1:17">
      <c r="A389" s="883"/>
      <c r="B389" s="883"/>
      <c r="C389" s="883"/>
      <c r="D389" s="883"/>
      <c r="E389" s="883"/>
      <c r="F389" s="883"/>
      <c r="G389" s="883"/>
      <c r="H389" s="883"/>
      <c r="I389" s="883"/>
      <c r="J389" s="884"/>
      <c r="K389" s="883"/>
      <c r="L389" s="883"/>
      <c r="M389" s="883"/>
      <c r="N389" s="883"/>
      <c r="O389" s="883"/>
      <c r="P389" s="883"/>
      <c r="Q389" s="883"/>
    </row>
    <row r="390" spans="1:17">
      <c r="A390" s="883"/>
      <c r="B390" s="883"/>
      <c r="C390" s="883"/>
      <c r="D390" s="883"/>
      <c r="E390" s="883"/>
      <c r="F390" s="883"/>
      <c r="G390" s="883"/>
      <c r="H390" s="883"/>
      <c r="I390" s="883"/>
      <c r="J390" s="884"/>
      <c r="K390" s="883"/>
      <c r="L390" s="883"/>
      <c r="M390" s="883"/>
      <c r="N390" s="883"/>
      <c r="O390" s="883"/>
      <c r="P390" s="883"/>
      <c r="Q390" s="883"/>
    </row>
    <row r="391" spans="1:17">
      <c r="A391" s="883"/>
      <c r="B391" s="883"/>
      <c r="C391" s="883"/>
      <c r="D391" s="883"/>
      <c r="E391" s="883"/>
      <c r="F391" s="883"/>
      <c r="G391" s="883"/>
      <c r="H391" s="883"/>
      <c r="I391" s="883"/>
      <c r="J391" s="884"/>
      <c r="K391" s="883"/>
      <c r="L391" s="883"/>
      <c r="M391" s="883"/>
      <c r="N391" s="883"/>
      <c r="O391" s="883"/>
      <c r="P391" s="883"/>
      <c r="Q391" s="883"/>
    </row>
    <row r="392" spans="1:17">
      <c r="A392" s="883"/>
      <c r="B392" s="883"/>
      <c r="C392" s="883"/>
      <c r="D392" s="883"/>
      <c r="E392" s="883"/>
      <c r="F392" s="883"/>
      <c r="G392" s="883"/>
      <c r="H392" s="883"/>
      <c r="I392" s="883"/>
      <c r="J392" s="884"/>
      <c r="K392" s="883"/>
      <c r="L392" s="883"/>
      <c r="M392" s="883"/>
      <c r="N392" s="883"/>
      <c r="O392" s="883"/>
      <c r="P392" s="883"/>
      <c r="Q392" s="883"/>
    </row>
    <row r="393" spans="1:17">
      <c r="A393" s="883"/>
      <c r="B393" s="883"/>
      <c r="C393" s="883"/>
      <c r="D393" s="883"/>
      <c r="E393" s="883"/>
      <c r="F393" s="883"/>
      <c r="G393" s="883"/>
      <c r="H393" s="883"/>
      <c r="I393" s="883"/>
      <c r="J393" s="884"/>
      <c r="K393" s="883"/>
      <c r="L393" s="883"/>
      <c r="M393" s="883"/>
      <c r="N393" s="883"/>
      <c r="O393" s="883"/>
      <c r="P393" s="883"/>
      <c r="Q393" s="883"/>
    </row>
    <row r="394" spans="1:17">
      <c r="A394" s="883"/>
      <c r="B394" s="883"/>
      <c r="C394" s="883"/>
      <c r="D394" s="883"/>
      <c r="E394" s="883"/>
      <c r="F394" s="883"/>
      <c r="G394" s="883"/>
      <c r="H394" s="883"/>
      <c r="I394" s="883"/>
      <c r="J394" s="884"/>
      <c r="K394" s="883"/>
      <c r="L394" s="883"/>
      <c r="M394" s="883"/>
      <c r="N394" s="883"/>
      <c r="O394" s="883"/>
      <c r="P394" s="883"/>
      <c r="Q394" s="883"/>
    </row>
    <row r="395" spans="1:17">
      <c r="A395" s="883"/>
      <c r="B395" s="883"/>
      <c r="C395" s="883"/>
      <c r="D395" s="883"/>
      <c r="E395" s="883"/>
      <c r="F395" s="883"/>
      <c r="G395" s="883"/>
      <c r="H395" s="883"/>
      <c r="I395" s="883"/>
      <c r="J395" s="884"/>
      <c r="K395" s="883"/>
      <c r="L395" s="883"/>
      <c r="M395" s="883"/>
      <c r="N395" s="883"/>
      <c r="O395" s="883"/>
      <c r="P395" s="883"/>
      <c r="Q395" s="883"/>
    </row>
    <row r="396" spans="1:17">
      <c r="A396" s="883"/>
      <c r="B396" s="883"/>
      <c r="C396" s="883"/>
      <c r="D396" s="883"/>
      <c r="E396" s="883"/>
      <c r="F396" s="883"/>
      <c r="G396" s="883"/>
      <c r="H396" s="883"/>
      <c r="I396" s="883"/>
      <c r="J396" s="884"/>
      <c r="K396" s="883"/>
      <c r="L396" s="883"/>
      <c r="M396" s="883"/>
      <c r="N396" s="883"/>
      <c r="O396" s="883"/>
      <c r="P396" s="883"/>
      <c r="Q396" s="883"/>
    </row>
    <row r="397" spans="1:17">
      <c r="A397" s="883"/>
      <c r="B397" s="883"/>
      <c r="C397" s="883"/>
      <c r="D397" s="883"/>
      <c r="E397" s="883"/>
      <c r="F397" s="883"/>
      <c r="G397" s="883"/>
      <c r="H397" s="883"/>
      <c r="I397" s="883"/>
      <c r="J397" s="884"/>
      <c r="K397" s="883"/>
      <c r="L397" s="883"/>
      <c r="M397" s="883"/>
      <c r="N397" s="883"/>
      <c r="O397" s="883"/>
      <c r="P397" s="883"/>
      <c r="Q397" s="883"/>
    </row>
    <row r="398" spans="1:17">
      <c r="A398" s="883"/>
      <c r="B398" s="883"/>
      <c r="C398" s="883"/>
      <c r="D398" s="883"/>
      <c r="E398" s="883"/>
      <c r="F398" s="883"/>
      <c r="G398" s="883"/>
      <c r="H398" s="883"/>
      <c r="I398" s="883"/>
      <c r="J398" s="884"/>
      <c r="K398" s="883"/>
      <c r="L398" s="883"/>
      <c r="M398" s="883"/>
      <c r="N398" s="883"/>
      <c r="O398" s="883"/>
      <c r="P398" s="883"/>
      <c r="Q398" s="883"/>
    </row>
    <row r="399" spans="1:17">
      <c r="A399" s="883"/>
      <c r="B399" s="883"/>
      <c r="C399" s="883"/>
      <c r="D399" s="883"/>
      <c r="E399" s="883"/>
      <c r="F399" s="883"/>
      <c r="G399" s="883"/>
      <c r="H399" s="883"/>
      <c r="I399" s="883"/>
      <c r="J399" s="884"/>
      <c r="K399" s="883"/>
      <c r="L399" s="883"/>
      <c r="M399" s="883"/>
      <c r="N399" s="883"/>
      <c r="O399" s="883"/>
      <c r="P399" s="883"/>
      <c r="Q399" s="883"/>
    </row>
    <row r="400" spans="1:17">
      <c r="A400" s="883"/>
      <c r="B400" s="883"/>
      <c r="C400" s="883"/>
      <c r="D400" s="883"/>
      <c r="E400" s="883"/>
      <c r="F400" s="883"/>
      <c r="G400" s="883"/>
      <c r="H400" s="883"/>
      <c r="I400" s="883"/>
      <c r="J400" s="884"/>
      <c r="K400" s="883"/>
      <c r="L400" s="883"/>
      <c r="M400" s="883"/>
      <c r="N400" s="883"/>
      <c r="O400" s="883"/>
      <c r="P400" s="883"/>
      <c r="Q400" s="883"/>
    </row>
    <row r="401" spans="1:17">
      <c r="A401" s="883"/>
      <c r="B401" s="883"/>
      <c r="C401" s="883"/>
      <c r="D401" s="883"/>
      <c r="E401" s="883"/>
      <c r="F401" s="883"/>
      <c r="G401" s="883"/>
      <c r="H401" s="883"/>
      <c r="I401" s="883"/>
      <c r="J401" s="884"/>
      <c r="K401" s="883"/>
      <c r="L401" s="883"/>
      <c r="M401" s="883"/>
      <c r="N401" s="883"/>
      <c r="O401" s="883"/>
      <c r="P401" s="883"/>
      <c r="Q401" s="883"/>
    </row>
    <row r="402" spans="1:17">
      <c r="A402" s="883"/>
      <c r="B402" s="883"/>
      <c r="C402" s="883"/>
      <c r="D402" s="883"/>
      <c r="E402" s="883"/>
      <c r="F402" s="883"/>
      <c r="G402" s="883"/>
      <c r="H402" s="883"/>
      <c r="I402" s="883"/>
      <c r="J402" s="884"/>
      <c r="K402" s="883"/>
      <c r="L402" s="883"/>
      <c r="M402" s="883"/>
      <c r="N402" s="883"/>
      <c r="O402" s="883"/>
      <c r="P402" s="883"/>
      <c r="Q402" s="883"/>
    </row>
    <row r="403" spans="1:17">
      <c r="A403" s="883"/>
      <c r="B403" s="883"/>
      <c r="C403" s="883"/>
      <c r="D403" s="883"/>
      <c r="E403" s="883"/>
      <c r="F403" s="883"/>
      <c r="G403" s="883"/>
      <c r="H403" s="883"/>
      <c r="I403" s="883"/>
      <c r="J403" s="884"/>
      <c r="K403" s="883"/>
      <c r="L403" s="883"/>
      <c r="M403" s="883"/>
      <c r="N403" s="883"/>
      <c r="O403" s="883"/>
      <c r="P403" s="883"/>
      <c r="Q403" s="883"/>
    </row>
    <row r="404" spans="1:17">
      <c r="A404" s="883"/>
      <c r="B404" s="883"/>
      <c r="C404" s="883"/>
      <c r="D404" s="883"/>
      <c r="E404" s="883"/>
      <c r="F404" s="883"/>
      <c r="G404" s="883"/>
      <c r="H404" s="883"/>
      <c r="I404" s="883"/>
      <c r="J404" s="884"/>
      <c r="K404" s="883"/>
      <c r="L404" s="883"/>
      <c r="M404" s="883"/>
      <c r="N404" s="883"/>
      <c r="O404" s="883"/>
      <c r="P404" s="883"/>
      <c r="Q404" s="883"/>
    </row>
    <row r="405" spans="1:17">
      <c r="A405" s="883"/>
      <c r="B405" s="883"/>
      <c r="C405" s="883"/>
      <c r="D405" s="883"/>
      <c r="E405" s="883"/>
      <c r="F405" s="883"/>
      <c r="G405" s="883"/>
      <c r="H405" s="883"/>
      <c r="I405" s="883"/>
      <c r="J405" s="884"/>
      <c r="K405" s="883"/>
      <c r="L405" s="883"/>
      <c r="M405" s="883"/>
      <c r="N405" s="883"/>
      <c r="O405" s="883"/>
      <c r="P405" s="883"/>
      <c r="Q405" s="883"/>
    </row>
    <row r="406" spans="1:17">
      <c r="A406" s="883"/>
      <c r="B406" s="883"/>
      <c r="C406" s="883"/>
      <c r="D406" s="883"/>
      <c r="E406" s="883"/>
      <c r="F406" s="883"/>
      <c r="G406" s="883"/>
      <c r="H406" s="883"/>
      <c r="I406" s="883"/>
      <c r="J406" s="884"/>
      <c r="K406" s="883"/>
      <c r="L406" s="883"/>
      <c r="M406" s="883"/>
      <c r="N406" s="883"/>
      <c r="O406" s="883"/>
      <c r="P406" s="883"/>
      <c r="Q406" s="883"/>
    </row>
    <row r="407" spans="1:17">
      <c r="A407" s="883"/>
      <c r="B407" s="883"/>
      <c r="C407" s="883"/>
      <c r="D407" s="883"/>
      <c r="E407" s="883"/>
      <c r="F407" s="883"/>
      <c r="G407" s="883"/>
      <c r="H407" s="883"/>
      <c r="I407" s="883"/>
      <c r="J407" s="884"/>
      <c r="K407" s="883"/>
      <c r="L407" s="883"/>
      <c r="M407" s="883"/>
      <c r="N407" s="883"/>
      <c r="O407" s="883"/>
      <c r="P407" s="883"/>
      <c r="Q407" s="883"/>
    </row>
    <row r="408" spans="1:17">
      <c r="A408" s="883"/>
      <c r="B408" s="883"/>
      <c r="C408" s="883"/>
      <c r="D408" s="883"/>
      <c r="E408" s="883"/>
      <c r="F408" s="883"/>
      <c r="G408" s="883"/>
      <c r="H408" s="883"/>
      <c r="I408" s="883"/>
      <c r="J408" s="884"/>
      <c r="K408" s="883"/>
      <c r="L408" s="883"/>
      <c r="M408" s="883"/>
      <c r="N408" s="883"/>
      <c r="O408" s="883"/>
      <c r="P408" s="883"/>
      <c r="Q408" s="883"/>
    </row>
    <row r="409" spans="1:17">
      <c r="A409" s="883"/>
      <c r="B409" s="883"/>
      <c r="C409" s="883"/>
      <c r="D409" s="883"/>
      <c r="E409" s="883"/>
      <c r="F409" s="883"/>
      <c r="G409" s="883"/>
      <c r="H409" s="883"/>
      <c r="I409" s="883"/>
      <c r="J409" s="884"/>
      <c r="K409" s="883"/>
      <c r="L409" s="883"/>
      <c r="M409" s="883"/>
      <c r="N409" s="883"/>
      <c r="O409" s="883"/>
      <c r="P409" s="883"/>
      <c r="Q409" s="883"/>
    </row>
    <row r="410" spans="1:17">
      <c r="A410" s="883"/>
      <c r="B410" s="883"/>
      <c r="C410" s="883"/>
      <c r="D410" s="883"/>
      <c r="E410" s="883"/>
      <c r="F410" s="883"/>
      <c r="G410" s="883"/>
      <c r="H410" s="883"/>
      <c r="I410" s="883"/>
      <c r="J410" s="884"/>
      <c r="K410" s="883"/>
      <c r="L410" s="883"/>
      <c r="M410" s="883"/>
      <c r="N410" s="883"/>
      <c r="O410" s="883"/>
      <c r="P410" s="883"/>
      <c r="Q410" s="883"/>
    </row>
    <row r="411" spans="1:17">
      <c r="A411" s="883"/>
      <c r="B411" s="883"/>
      <c r="C411" s="883"/>
      <c r="D411" s="883"/>
      <c r="E411" s="883"/>
      <c r="F411" s="883"/>
      <c r="G411" s="883"/>
      <c r="H411" s="883"/>
      <c r="I411" s="883"/>
      <c r="J411" s="884"/>
      <c r="K411" s="883"/>
      <c r="L411" s="883"/>
      <c r="M411" s="883"/>
      <c r="N411" s="883"/>
      <c r="O411" s="883"/>
      <c r="P411" s="883"/>
      <c r="Q411" s="883"/>
    </row>
    <row r="412" spans="1:17">
      <c r="A412" s="883"/>
      <c r="B412" s="883"/>
      <c r="C412" s="883"/>
      <c r="D412" s="883"/>
      <c r="E412" s="883"/>
      <c r="F412" s="883"/>
      <c r="G412" s="883"/>
      <c r="H412" s="883"/>
      <c r="I412" s="883"/>
      <c r="J412" s="884"/>
      <c r="K412" s="883"/>
      <c r="L412" s="883"/>
      <c r="M412" s="883"/>
      <c r="N412" s="883"/>
      <c r="O412" s="883"/>
      <c r="P412" s="883"/>
      <c r="Q412" s="883"/>
    </row>
    <row r="413" spans="1:17">
      <c r="A413" s="883"/>
      <c r="B413" s="883"/>
      <c r="C413" s="883"/>
      <c r="D413" s="883"/>
      <c r="E413" s="883"/>
      <c r="F413" s="883"/>
      <c r="G413" s="883"/>
      <c r="H413" s="883"/>
      <c r="I413" s="883"/>
      <c r="J413" s="884"/>
      <c r="K413" s="883"/>
      <c r="L413" s="883"/>
      <c r="M413" s="883"/>
      <c r="N413" s="883"/>
      <c r="O413" s="883"/>
      <c r="P413" s="883"/>
      <c r="Q413" s="883"/>
    </row>
    <row r="414" spans="1:17">
      <c r="A414" s="883"/>
      <c r="B414" s="883"/>
      <c r="C414" s="883"/>
      <c r="D414" s="883"/>
      <c r="E414" s="883"/>
      <c r="F414" s="883"/>
      <c r="G414" s="883"/>
      <c r="H414" s="883"/>
      <c r="I414" s="883"/>
      <c r="J414" s="884"/>
      <c r="K414" s="883"/>
      <c r="L414" s="883"/>
      <c r="M414" s="883"/>
      <c r="N414" s="883"/>
      <c r="O414" s="883"/>
      <c r="P414" s="883"/>
      <c r="Q414" s="883"/>
    </row>
    <row r="415" spans="1:17">
      <c r="A415" s="883"/>
      <c r="B415" s="883"/>
      <c r="C415" s="883"/>
      <c r="D415" s="883"/>
      <c r="E415" s="883"/>
      <c r="F415" s="883"/>
      <c r="G415" s="883"/>
      <c r="H415" s="883"/>
      <c r="I415" s="883"/>
      <c r="J415" s="884"/>
      <c r="K415" s="883"/>
      <c r="L415" s="883"/>
      <c r="M415" s="883"/>
      <c r="N415" s="883"/>
      <c r="O415" s="883"/>
      <c r="P415" s="883"/>
      <c r="Q415" s="883"/>
    </row>
    <row r="416" spans="1:17">
      <c r="A416" s="883"/>
      <c r="B416" s="883"/>
      <c r="C416" s="883"/>
      <c r="D416" s="883"/>
      <c r="E416" s="883"/>
      <c r="F416" s="883"/>
      <c r="G416" s="883"/>
      <c r="H416" s="883"/>
      <c r="I416" s="883"/>
      <c r="J416" s="884"/>
      <c r="K416" s="883"/>
      <c r="L416" s="883"/>
      <c r="M416" s="883"/>
      <c r="N416" s="883"/>
      <c r="O416" s="883"/>
      <c r="P416" s="883"/>
      <c r="Q416" s="883"/>
    </row>
    <row r="417" spans="1:17">
      <c r="A417" s="883"/>
      <c r="B417" s="883"/>
      <c r="C417" s="883"/>
      <c r="D417" s="883"/>
      <c r="E417" s="883"/>
      <c r="F417" s="883"/>
      <c r="G417" s="883"/>
      <c r="H417" s="883"/>
      <c r="I417" s="883"/>
      <c r="J417" s="884"/>
      <c r="K417" s="883"/>
      <c r="L417" s="883"/>
      <c r="M417" s="883"/>
      <c r="N417" s="883"/>
      <c r="O417" s="883"/>
      <c r="P417" s="883"/>
      <c r="Q417" s="883"/>
    </row>
    <row r="418" spans="1:17">
      <c r="A418" s="883"/>
      <c r="B418" s="883"/>
      <c r="C418" s="883"/>
      <c r="D418" s="883"/>
      <c r="E418" s="883"/>
      <c r="F418" s="883"/>
      <c r="G418" s="883"/>
      <c r="H418" s="883"/>
      <c r="I418" s="883"/>
      <c r="J418" s="884"/>
      <c r="K418" s="883"/>
      <c r="L418" s="883"/>
      <c r="M418" s="883"/>
      <c r="N418" s="883"/>
      <c r="O418" s="883"/>
      <c r="P418" s="883"/>
      <c r="Q418" s="883"/>
    </row>
    <row r="419" spans="1:17">
      <c r="A419" s="883"/>
      <c r="B419" s="883"/>
      <c r="C419" s="883"/>
      <c r="D419" s="883"/>
      <c r="E419" s="883"/>
      <c r="F419" s="883"/>
      <c r="G419" s="883"/>
      <c r="H419" s="883"/>
      <c r="I419" s="883"/>
      <c r="J419" s="884"/>
      <c r="K419" s="883"/>
      <c r="L419" s="883"/>
      <c r="M419" s="883"/>
      <c r="N419" s="883"/>
      <c r="O419" s="883"/>
      <c r="P419" s="883"/>
      <c r="Q419" s="883"/>
    </row>
    <row r="420" spans="1:17">
      <c r="A420" s="883"/>
      <c r="B420" s="883"/>
      <c r="C420" s="883"/>
      <c r="D420" s="883"/>
      <c r="E420" s="883"/>
      <c r="F420" s="883"/>
      <c r="G420" s="883"/>
      <c r="H420" s="883"/>
      <c r="I420" s="883"/>
      <c r="J420" s="884"/>
      <c r="K420" s="883"/>
      <c r="L420" s="883"/>
      <c r="M420" s="883"/>
      <c r="N420" s="883"/>
      <c r="O420" s="883"/>
      <c r="P420" s="883"/>
      <c r="Q420" s="883"/>
    </row>
    <row r="421" spans="1:17">
      <c r="A421" s="883"/>
      <c r="B421" s="883"/>
      <c r="C421" s="883"/>
      <c r="D421" s="883"/>
      <c r="E421" s="883"/>
      <c r="F421" s="883"/>
      <c r="G421" s="883"/>
      <c r="H421" s="883"/>
      <c r="I421" s="883"/>
      <c r="J421" s="884"/>
      <c r="K421" s="883"/>
      <c r="L421" s="883"/>
      <c r="M421" s="883"/>
      <c r="N421" s="883"/>
      <c r="O421" s="883"/>
      <c r="P421" s="883"/>
      <c r="Q421" s="883"/>
    </row>
    <row r="422" spans="1:17">
      <c r="A422" s="883"/>
      <c r="B422" s="883"/>
      <c r="C422" s="883"/>
      <c r="D422" s="883"/>
      <c r="E422" s="883"/>
      <c r="F422" s="883"/>
      <c r="G422" s="883"/>
      <c r="H422" s="883"/>
      <c r="I422" s="883"/>
      <c r="J422" s="884"/>
      <c r="K422" s="883"/>
      <c r="L422" s="883"/>
      <c r="M422" s="883"/>
      <c r="N422" s="883"/>
      <c r="O422" s="883"/>
      <c r="P422" s="883"/>
      <c r="Q422" s="883"/>
    </row>
    <row r="423" spans="1:17">
      <c r="A423" s="883"/>
      <c r="B423" s="883"/>
      <c r="C423" s="883"/>
      <c r="D423" s="883"/>
      <c r="E423" s="883"/>
      <c r="F423" s="883"/>
      <c r="G423" s="883"/>
      <c r="H423" s="883"/>
      <c r="I423" s="883"/>
      <c r="J423" s="884"/>
      <c r="K423" s="883"/>
      <c r="L423" s="883"/>
      <c r="M423" s="883"/>
      <c r="N423" s="883"/>
      <c r="O423" s="883"/>
      <c r="P423" s="883"/>
      <c r="Q423" s="883"/>
    </row>
    <row r="424" spans="1:17">
      <c r="A424" s="883"/>
      <c r="B424" s="883"/>
      <c r="C424" s="883"/>
      <c r="D424" s="883"/>
      <c r="E424" s="883"/>
      <c r="F424" s="883"/>
      <c r="G424" s="883"/>
      <c r="H424" s="883"/>
      <c r="I424" s="883"/>
      <c r="J424" s="884"/>
      <c r="K424" s="883"/>
      <c r="L424" s="883"/>
      <c r="M424" s="883"/>
      <c r="N424" s="883"/>
      <c r="O424" s="883"/>
      <c r="P424" s="883"/>
      <c r="Q424" s="883"/>
    </row>
    <row r="425" spans="1:17">
      <c r="A425" s="883"/>
      <c r="B425" s="883"/>
      <c r="C425" s="883"/>
      <c r="D425" s="883"/>
      <c r="E425" s="883"/>
      <c r="F425" s="883"/>
      <c r="G425" s="883"/>
      <c r="H425" s="883"/>
      <c r="I425" s="883"/>
      <c r="J425" s="884"/>
      <c r="K425" s="883"/>
      <c r="L425" s="883"/>
      <c r="M425" s="883"/>
      <c r="N425" s="883"/>
      <c r="O425" s="883"/>
      <c r="P425" s="883"/>
      <c r="Q425" s="883"/>
    </row>
    <row r="426" spans="1:17">
      <c r="A426" s="883"/>
      <c r="B426" s="883"/>
      <c r="C426" s="883"/>
      <c r="D426" s="883"/>
      <c r="E426" s="883"/>
      <c r="F426" s="883"/>
      <c r="G426" s="883"/>
      <c r="H426" s="883"/>
      <c r="I426" s="883"/>
      <c r="J426" s="884"/>
      <c r="K426" s="883"/>
      <c r="L426" s="883"/>
      <c r="M426" s="883"/>
      <c r="N426" s="883"/>
      <c r="O426" s="883"/>
      <c r="P426" s="883"/>
      <c r="Q426" s="883"/>
    </row>
    <row r="427" spans="1:17">
      <c r="A427" s="883"/>
      <c r="B427" s="883"/>
      <c r="C427" s="883"/>
      <c r="D427" s="883"/>
      <c r="E427" s="883"/>
      <c r="F427" s="883"/>
      <c r="G427" s="883"/>
      <c r="H427" s="883"/>
      <c r="I427" s="883"/>
      <c r="J427" s="884"/>
      <c r="K427" s="883"/>
      <c r="L427" s="883"/>
      <c r="M427" s="883"/>
      <c r="N427" s="883"/>
      <c r="O427" s="883"/>
      <c r="P427" s="883"/>
      <c r="Q427" s="883"/>
    </row>
    <row r="428" spans="1:17">
      <c r="A428" s="883"/>
      <c r="B428" s="883"/>
      <c r="C428" s="883"/>
      <c r="D428" s="883"/>
      <c r="E428" s="883"/>
      <c r="F428" s="883"/>
      <c r="G428" s="883"/>
      <c r="H428" s="883"/>
      <c r="I428" s="883"/>
      <c r="J428" s="884"/>
      <c r="K428" s="883"/>
      <c r="L428" s="883"/>
      <c r="M428" s="883"/>
      <c r="N428" s="883"/>
      <c r="O428" s="883"/>
      <c r="P428" s="883"/>
      <c r="Q428" s="883"/>
    </row>
    <row r="429" spans="1:17">
      <c r="A429" s="883"/>
      <c r="B429" s="883"/>
      <c r="C429" s="883"/>
      <c r="D429" s="883"/>
      <c r="E429" s="883"/>
      <c r="F429" s="883"/>
      <c r="G429" s="883"/>
      <c r="H429" s="883"/>
      <c r="I429" s="883"/>
      <c r="J429" s="884"/>
      <c r="K429" s="883"/>
      <c r="L429" s="883"/>
      <c r="M429" s="883"/>
      <c r="N429" s="883"/>
      <c r="O429" s="883"/>
      <c r="P429" s="883"/>
      <c r="Q429" s="883"/>
    </row>
    <row r="430" spans="1:17">
      <c r="A430" s="883"/>
      <c r="B430" s="883"/>
      <c r="C430" s="883"/>
      <c r="D430" s="883"/>
      <c r="E430" s="883"/>
      <c r="F430" s="883"/>
      <c r="G430" s="883"/>
      <c r="H430" s="883"/>
      <c r="I430" s="883"/>
      <c r="J430" s="884"/>
      <c r="K430" s="883"/>
      <c r="L430" s="883"/>
      <c r="M430" s="883"/>
      <c r="N430" s="883"/>
      <c r="O430" s="883"/>
      <c r="P430" s="883"/>
      <c r="Q430" s="883"/>
    </row>
    <row r="431" spans="1:17">
      <c r="A431" s="883"/>
      <c r="B431" s="883"/>
      <c r="C431" s="883"/>
      <c r="D431" s="883"/>
      <c r="E431" s="883"/>
      <c r="F431" s="883"/>
      <c r="G431" s="883"/>
      <c r="H431" s="883"/>
      <c r="I431" s="883"/>
      <c r="J431" s="884"/>
      <c r="K431" s="883"/>
      <c r="L431" s="883"/>
      <c r="M431" s="883"/>
      <c r="N431" s="883"/>
      <c r="O431" s="883"/>
      <c r="P431" s="883"/>
      <c r="Q431" s="883"/>
    </row>
    <row r="432" spans="1:17">
      <c r="A432" s="883"/>
      <c r="B432" s="883"/>
      <c r="C432" s="883"/>
      <c r="D432" s="883"/>
      <c r="E432" s="883"/>
      <c r="F432" s="883"/>
      <c r="G432" s="883"/>
      <c r="H432" s="883"/>
      <c r="I432" s="883"/>
      <c r="J432" s="884"/>
      <c r="K432" s="883"/>
      <c r="L432" s="883"/>
      <c r="M432" s="883"/>
      <c r="N432" s="883"/>
      <c r="O432" s="883"/>
      <c r="P432" s="883"/>
      <c r="Q432" s="883"/>
    </row>
    <row r="433" spans="1:17">
      <c r="A433" s="883"/>
      <c r="B433" s="883"/>
      <c r="C433" s="883"/>
      <c r="D433" s="883"/>
      <c r="E433" s="883"/>
      <c r="F433" s="883"/>
      <c r="G433" s="883"/>
      <c r="H433" s="883"/>
      <c r="I433" s="883"/>
      <c r="J433" s="884"/>
      <c r="K433" s="883"/>
      <c r="L433" s="883"/>
      <c r="M433" s="883"/>
      <c r="N433" s="883"/>
      <c r="O433" s="883"/>
      <c r="P433" s="883"/>
      <c r="Q433" s="883"/>
    </row>
    <row r="434" spans="1:17">
      <c r="A434" s="883"/>
      <c r="B434" s="883"/>
      <c r="C434" s="883"/>
      <c r="D434" s="883"/>
      <c r="E434" s="883"/>
      <c r="F434" s="883"/>
      <c r="G434" s="883"/>
      <c r="H434" s="883"/>
      <c r="I434" s="883"/>
      <c r="J434" s="884"/>
      <c r="K434" s="883"/>
      <c r="L434" s="883"/>
      <c r="M434" s="883"/>
      <c r="N434" s="883"/>
      <c r="O434" s="883"/>
      <c r="P434" s="883"/>
      <c r="Q434" s="883"/>
    </row>
    <row r="435" spans="1:17">
      <c r="A435" s="883"/>
      <c r="B435" s="883"/>
      <c r="C435" s="883"/>
      <c r="D435" s="883"/>
      <c r="E435" s="883"/>
      <c r="F435" s="883"/>
      <c r="G435" s="883"/>
      <c r="H435" s="883"/>
      <c r="I435" s="883"/>
      <c r="J435" s="884"/>
      <c r="K435" s="883"/>
      <c r="L435" s="883"/>
      <c r="M435" s="883"/>
      <c r="N435" s="883"/>
      <c r="O435" s="883"/>
      <c r="P435" s="883"/>
      <c r="Q435" s="883"/>
    </row>
    <row r="436" spans="1:17">
      <c r="A436" s="883"/>
      <c r="B436" s="883"/>
      <c r="C436" s="883"/>
      <c r="D436" s="883"/>
      <c r="E436" s="883"/>
      <c r="F436" s="883"/>
      <c r="G436" s="883"/>
      <c r="H436" s="883"/>
      <c r="I436" s="883"/>
      <c r="J436" s="884"/>
      <c r="K436" s="883"/>
      <c r="L436" s="883"/>
      <c r="M436" s="883"/>
      <c r="N436" s="883"/>
      <c r="O436" s="883"/>
      <c r="P436" s="883"/>
      <c r="Q436" s="883"/>
    </row>
    <row r="437" spans="1:17">
      <c r="A437" s="883"/>
      <c r="B437" s="883"/>
      <c r="C437" s="883"/>
      <c r="D437" s="883"/>
      <c r="E437" s="883"/>
      <c r="F437" s="883"/>
      <c r="G437" s="883"/>
      <c r="H437" s="883"/>
      <c r="I437" s="883"/>
      <c r="J437" s="884"/>
      <c r="K437" s="883"/>
      <c r="L437" s="883"/>
      <c r="M437" s="883"/>
      <c r="N437" s="883"/>
      <c r="O437" s="883"/>
      <c r="P437" s="883"/>
      <c r="Q437" s="883"/>
    </row>
    <row r="438" spans="1:17">
      <c r="A438" s="883"/>
      <c r="B438" s="883"/>
      <c r="C438" s="883"/>
      <c r="D438" s="883"/>
      <c r="E438" s="883"/>
      <c r="F438" s="883"/>
      <c r="G438" s="883"/>
      <c r="H438" s="883"/>
      <c r="I438" s="883"/>
      <c r="J438" s="884"/>
      <c r="K438" s="883"/>
      <c r="L438" s="883"/>
      <c r="M438" s="883"/>
      <c r="N438" s="883"/>
      <c r="O438" s="883"/>
      <c r="P438" s="883"/>
      <c r="Q438" s="883"/>
    </row>
    <row r="439" spans="1:17">
      <c r="A439" s="883"/>
      <c r="B439" s="883"/>
      <c r="C439" s="883"/>
      <c r="D439" s="883"/>
      <c r="E439" s="883"/>
      <c r="F439" s="883"/>
      <c r="G439" s="883"/>
      <c r="H439" s="883"/>
      <c r="I439" s="883"/>
      <c r="J439" s="884"/>
      <c r="K439" s="883"/>
      <c r="L439" s="883"/>
      <c r="M439" s="883"/>
      <c r="N439" s="883"/>
      <c r="O439" s="883"/>
      <c r="P439" s="883"/>
      <c r="Q439" s="883"/>
    </row>
    <row r="440" spans="1:17">
      <c r="A440" s="883"/>
      <c r="B440" s="883"/>
      <c r="C440" s="883"/>
      <c r="D440" s="883"/>
      <c r="E440" s="883"/>
      <c r="F440" s="883"/>
      <c r="G440" s="883"/>
      <c r="H440" s="883"/>
      <c r="I440" s="883"/>
      <c r="J440" s="884"/>
      <c r="K440" s="883"/>
      <c r="L440" s="883"/>
      <c r="M440" s="883"/>
      <c r="N440" s="883"/>
      <c r="O440" s="883"/>
      <c r="P440" s="883"/>
      <c r="Q440" s="883"/>
    </row>
    <row r="441" spans="1:17">
      <c r="A441" s="883"/>
      <c r="B441" s="883"/>
      <c r="C441" s="883"/>
      <c r="D441" s="883"/>
      <c r="E441" s="883"/>
      <c r="F441" s="883"/>
      <c r="G441" s="883"/>
      <c r="H441" s="883"/>
      <c r="I441" s="883"/>
      <c r="J441" s="884"/>
      <c r="K441" s="883"/>
      <c r="L441" s="883"/>
      <c r="M441" s="883"/>
      <c r="N441" s="883"/>
      <c r="O441" s="883"/>
      <c r="P441" s="883"/>
      <c r="Q441" s="883"/>
    </row>
    <row r="442" spans="1:17">
      <c r="A442" s="883"/>
      <c r="B442" s="883"/>
      <c r="C442" s="883"/>
      <c r="D442" s="883"/>
      <c r="E442" s="883"/>
      <c r="F442" s="883"/>
      <c r="G442" s="883"/>
      <c r="H442" s="883"/>
      <c r="I442" s="883"/>
      <c r="J442" s="884"/>
      <c r="K442" s="883"/>
      <c r="L442" s="883"/>
      <c r="M442" s="883"/>
      <c r="N442" s="883"/>
      <c r="O442" s="883"/>
      <c r="P442" s="883"/>
      <c r="Q442" s="883"/>
    </row>
    <row r="443" spans="1:17">
      <c r="A443" s="883"/>
      <c r="B443" s="883"/>
      <c r="C443" s="883"/>
      <c r="D443" s="883"/>
      <c r="E443" s="883"/>
      <c r="F443" s="883"/>
      <c r="G443" s="883"/>
      <c r="H443" s="883"/>
      <c r="I443" s="883"/>
      <c r="J443" s="884"/>
      <c r="K443" s="883"/>
      <c r="L443" s="883"/>
      <c r="M443" s="883"/>
      <c r="N443" s="883"/>
      <c r="O443" s="883"/>
      <c r="P443" s="883"/>
      <c r="Q443" s="883"/>
    </row>
    <row r="444" spans="1:17">
      <c r="A444" s="883"/>
      <c r="B444" s="883"/>
      <c r="C444" s="883"/>
      <c r="D444" s="883"/>
      <c r="E444" s="883"/>
      <c r="F444" s="883"/>
      <c r="G444" s="883"/>
      <c r="H444" s="883"/>
      <c r="I444" s="883"/>
      <c r="J444" s="884"/>
      <c r="K444" s="883"/>
      <c r="L444" s="883"/>
      <c r="M444" s="883"/>
      <c r="N444" s="883"/>
      <c r="O444" s="883"/>
      <c r="P444" s="883"/>
      <c r="Q444" s="883"/>
    </row>
    <row r="445" spans="1:17">
      <c r="A445" s="883"/>
      <c r="B445" s="883"/>
      <c r="C445" s="883"/>
      <c r="D445" s="883"/>
      <c r="E445" s="883"/>
      <c r="F445" s="883"/>
      <c r="G445" s="883"/>
      <c r="H445" s="883"/>
      <c r="I445" s="883"/>
      <c r="J445" s="884"/>
      <c r="K445" s="883"/>
      <c r="L445" s="883"/>
      <c r="M445" s="883"/>
      <c r="N445" s="883"/>
      <c r="O445" s="883"/>
      <c r="P445" s="883"/>
      <c r="Q445" s="883"/>
    </row>
    <row r="446" spans="1:17">
      <c r="A446" s="883"/>
      <c r="B446" s="883"/>
      <c r="C446" s="883"/>
      <c r="D446" s="883"/>
      <c r="E446" s="883"/>
      <c r="F446" s="883"/>
      <c r="G446" s="883"/>
      <c r="H446" s="883"/>
      <c r="I446" s="883"/>
      <c r="J446" s="884"/>
      <c r="K446" s="883"/>
      <c r="L446" s="883"/>
      <c r="M446" s="883"/>
      <c r="N446" s="883"/>
      <c r="O446" s="883"/>
      <c r="P446" s="883"/>
      <c r="Q446" s="883"/>
    </row>
    <row r="447" spans="1:17">
      <c r="A447" s="883"/>
      <c r="B447" s="883"/>
      <c r="C447" s="883"/>
      <c r="D447" s="883"/>
      <c r="E447" s="883"/>
      <c r="F447" s="883"/>
      <c r="G447" s="883"/>
      <c r="H447" s="883"/>
      <c r="I447" s="883"/>
      <c r="J447" s="884"/>
      <c r="K447" s="883"/>
      <c r="L447" s="883"/>
      <c r="M447" s="883"/>
      <c r="N447" s="883"/>
      <c r="O447" s="883"/>
      <c r="P447" s="883"/>
      <c r="Q447" s="883"/>
    </row>
    <row r="448" spans="1:17">
      <c r="A448" s="883"/>
      <c r="B448" s="883"/>
      <c r="C448" s="883"/>
      <c r="D448" s="883"/>
      <c r="E448" s="883"/>
      <c r="F448" s="883"/>
      <c r="G448" s="883"/>
      <c r="H448" s="883"/>
      <c r="I448" s="883"/>
      <c r="J448" s="884"/>
      <c r="K448" s="883"/>
      <c r="L448" s="883"/>
      <c r="M448" s="883"/>
      <c r="N448" s="883"/>
      <c r="O448" s="883"/>
      <c r="P448" s="883"/>
      <c r="Q448" s="883"/>
    </row>
    <row r="449" spans="1:17">
      <c r="A449" s="883"/>
      <c r="B449" s="883"/>
      <c r="C449" s="883"/>
      <c r="D449" s="883"/>
      <c r="E449" s="883"/>
      <c r="F449" s="883"/>
      <c r="G449" s="883"/>
      <c r="H449" s="883"/>
      <c r="I449" s="883"/>
      <c r="J449" s="884"/>
      <c r="K449" s="883"/>
      <c r="L449" s="883"/>
      <c r="M449" s="883"/>
      <c r="N449" s="883"/>
      <c r="O449" s="883"/>
      <c r="P449" s="883"/>
      <c r="Q449" s="883"/>
    </row>
    <row r="450" spans="1:17">
      <c r="A450" s="883"/>
      <c r="B450" s="883"/>
      <c r="C450" s="883"/>
      <c r="D450" s="883"/>
      <c r="E450" s="883"/>
      <c r="F450" s="883"/>
      <c r="G450" s="883"/>
      <c r="H450" s="883"/>
      <c r="I450" s="883"/>
      <c r="J450" s="884"/>
      <c r="K450" s="883"/>
      <c r="L450" s="883"/>
      <c r="M450" s="883"/>
      <c r="N450" s="883"/>
      <c r="O450" s="883"/>
      <c r="P450" s="883"/>
      <c r="Q450" s="883"/>
    </row>
    <row r="451" spans="1:17">
      <c r="A451" s="883"/>
      <c r="B451" s="883"/>
      <c r="C451" s="883"/>
      <c r="D451" s="883"/>
      <c r="E451" s="883"/>
      <c r="F451" s="883"/>
      <c r="G451" s="883"/>
      <c r="H451" s="883"/>
      <c r="I451" s="883"/>
      <c r="J451" s="884"/>
      <c r="K451" s="883"/>
      <c r="L451" s="883"/>
      <c r="M451" s="883"/>
      <c r="N451" s="883"/>
      <c r="O451" s="883"/>
      <c r="P451" s="883"/>
      <c r="Q451" s="883"/>
    </row>
    <row r="452" spans="1:17">
      <c r="A452" s="883"/>
      <c r="B452" s="883"/>
      <c r="C452" s="883"/>
      <c r="D452" s="883"/>
      <c r="E452" s="883"/>
      <c r="F452" s="883"/>
      <c r="G452" s="883"/>
      <c r="H452" s="883"/>
      <c r="I452" s="883"/>
      <c r="J452" s="884"/>
      <c r="K452" s="883"/>
      <c r="L452" s="883"/>
      <c r="M452" s="883"/>
      <c r="N452" s="883"/>
      <c r="O452" s="883"/>
      <c r="P452" s="883"/>
      <c r="Q452" s="883"/>
    </row>
    <row r="453" spans="1:17">
      <c r="A453" s="883"/>
      <c r="B453" s="883"/>
      <c r="C453" s="883"/>
      <c r="D453" s="883"/>
      <c r="E453" s="883"/>
      <c r="F453" s="883"/>
      <c r="G453" s="883"/>
      <c r="H453" s="883"/>
      <c r="I453" s="883"/>
      <c r="J453" s="884"/>
      <c r="K453" s="883"/>
      <c r="L453" s="883"/>
      <c r="M453" s="883"/>
      <c r="N453" s="883"/>
      <c r="O453" s="883"/>
      <c r="P453" s="883"/>
      <c r="Q453" s="883"/>
    </row>
    <row r="454" spans="1:17">
      <c r="A454" s="883"/>
      <c r="B454" s="883"/>
      <c r="C454" s="883"/>
      <c r="D454" s="883"/>
      <c r="E454" s="883"/>
      <c r="F454" s="883"/>
      <c r="G454" s="883"/>
      <c r="H454" s="883"/>
      <c r="I454" s="883"/>
      <c r="J454" s="884"/>
      <c r="K454" s="883"/>
      <c r="L454" s="883"/>
      <c r="M454" s="883"/>
      <c r="N454" s="883"/>
      <c r="O454" s="883"/>
      <c r="P454" s="883"/>
      <c r="Q454" s="883"/>
    </row>
    <row r="455" spans="1:17">
      <c r="A455" s="883"/>
      <c r="B455" s="883"/>
      <c r="C455" s="883"/>
      <c r="D455" s="883"/>
      <c r="E455" s="883"/>
      <c r="F455" s="883"/>
      <c r="G455" s="883"/>
      <c r="H455" s="883"/>
      <c r="I455" s="883"/>
      <c r="J455" s="884"/>
      <c r="K455" s="883"/>
      <c r="L455" s="883"/>
      <c r="M455" s="883"/>
      <c r="N455" s="883"/>
      <c r="O455" s="883"/>
      <c r="P455" s="883"/>
      <c r="Q455" s="883"/>
    </row>
    <row r="456" spans="1:17">
      <c r="A456" s="883"/>
      <c r="B456" s="883"/>
      <c r="C456" s="883"/>
      <c r="D456" s="883"/>
      <c r="E456" s="883"/>
      <c r="F456" s="883"/>
      <c r="G456" s="883"/>
      <c r="H456" s="883"/>
      <c r="I456" s="883"/>
      <c r="J456" s="884"/>
      <c r="K456" s="883"/>
      <c r="L456" s="883"/>
      <c r="M456" s="883"/>
      <c r="N456" s="883"/>
      <c r="O456" s="883"/>
      <c r="P456" s="883"/>
      <c r="Q456" s="883"/>
    </row>
    <row r="457" spans="1:17">
      <c r="A457" s="883"/>
      <c r="B457" s="883"/>
      <c r="C457" s="883"/>
      <c r="D457" s="883"/>
      <c r="E457" s="883"/>
      <c r="F457" s="883"/>
      <c r="G457" s="883"/>
      <c r="H457" s="883"/>
      <c r="I457" s="883"/>
      <c r="J457" s="884"/>
      <c r="K457" s="883"/>
      <c r="L457" s="883"/>
      <c r="M457" s="883"/>
      <c r="N457" s="883"/>
      <c r="O457" s="883"/>
      <c r="P457" s="883"/>
      <c r="Q457" s="883"/>
    </row>
    <row r="458" spans="1:17">
      <c r="A458" s="883"/>
      <c r="B458" s="883"/>
      <c r="C458" s="883"/>
      <c r="D458" s="883"/>
      <c r="E458" s="883"/>
      <c r="F458" s="883"/>
      <c r="G458" s="883"/>
      <c r="H458" s="883"/>
      <c r="I458" s="883"/>
      <c r="J458" s="884"/>
      <c r="K458" s="883"/>
      <c r="L458" s="883"/>
      <c r="M458" s="883"/>
      <c r="N458" s="883"/>
      <c r="O458" s="883"/>
      <c r="P458" s="883"/>
      <c r="Q458" s="883"/>
    </row>
    <row r="459" spans="1:17">
      <c r="A459" s="883"/>
      <c r="B459" s="883"/>
      <c r="C459" s="883"/>
      <c r="D459" s="883"/>
      <c r="E459" s="883"/>
      <c r="F459" s="883"/>
      <c r="G459" s="883"/>
      <c r="H459" s="883"/>
      <c r="I459" s="883"/>
      <c r="J459" s="884"/>
      <c r="K459" s="883"/>
      <c r="L459" s="883"/>
      <c r="M459" s="883"/>
      <c r="N459" s="883"/>
      <c r="O459" s="883"/>
      <c r="P459" s="883"/>
      <c r="Q459" s="883"/>
    </row>
    <row r="460" spans="1:17">
      <c r="A460" s="883"/>
      <c r="B460" s="883"/>
      <c r="C460" s="883"/>
      <c r="D460" s="883"/>
      <c r="E460" s="883"/>
      <c r="F460" s="883"/>
      <c r="G460" s="883"/>
      <c r="H460" s="883"/>
      <c r="I460" s="883"/>
      <c r="J460" s="884"/>
      <c r="K460" s="883"/>
      <c r="L460" s="883"/>
      <c r="M460" s="883"/>
      <c r="N460" s="883"/>
      <c r="O460" s="883"/>
      <c r="P460" s="883"/>
      <c r="Q460" s="883"/>
    </row>
    <row r="461" spans="1:17">
      <c r="A461" s="883"/>
      <c r="B461" s="883"/>
      <c r="C461" s="883"/>
      <c r="D461" s="883"/>
      <c r="E461" s="883"/>
      <c r="F461" s="883"/>
      <c r="G461" s="883"/>
      <c r="H461" s="883"/>
      <c r="I461" s="883"/>
      <c r="J461" s="884"/>
      <c r="K461" s="883"/>
      <c r="L461" s="883"/>
      <c r="M461" s="883"/>
      <c r="N461" s="883"/>
      <c r="O461" s="883"/>
      <c r="P461" s="883"/>
      <c r="Q461" s="883"/>
    </row>
    <row r="462" spans="1:17">
      <c r="A462" s="883"/>
      <c r="B462" s="883"/>
      <c r="C462" s="883"/>
      <c r="D462" s="883"/>
      <c r="E462" s="883"/>
      <c r="F462" s="883"/>
      <c r="G462" s="883"/>
      <c r="H462" s="883"/>
      <c r="I462" s="883"/>
      <c r="J462" s="884"/>
      <c r="K462" s="883"/>
      <c r="L462" s="883"/>
      <c r="M462" s="883"/>
      <c r="N462" s="883"/>
      <c r="O462" s="883"/>
      <c r="P462" s="883"/>
      <c r="Q462" s="883"/>
    </row>
    <row r="463" spans="1:17">
      <c r="A463" s="883"/>
      <c r="B463" s="883"/>
      <c r="C463" s="883"/>
      <c r="D463" s="883"/>
      <c r="E463" s="883"/>
      <c r="F463" s="883"/>
      <c r="G463" s="883"/>
      <c r="H463" s="883"/>
      <c r="I463" s="883"/>
      <c r="J463" s="884"/>
      <c r="K463" s="883"/>
      <c r="L463" s="883"/>
      <c r="M463" s="883"/>
      <c r="N463" s="883"/>
      <c r="O463" s="883"/>
      <c r="P463" s="883"/>
      <c r="Q463" s="883"/>
    </row>
    <row r="464" spans="1:17">
      <c r="A464" s="883"/>
      <c r="B464" s="883"/>
      <c r="C464" s="883"/>
      <c r="D464" s="883"/>
      <c r="E464" s="883"/>
      <c r="F464" s="883"/>
      <c r="G464" s="883"/>
      <c r="H464" s="883"/>
      <c r="I464" s="883"/>
      <c r="J464" s="884"/>
      <c r="K464" s="883"/>
      <c r="L464" s="883"/>
      <c r="M464" s="883"/>
      <c r="N464" s="883"/>
      <c r="O464" s="883"/>
      <c r="P464" s="883"/>
      <c r="Q464" s="883"/>
    </row>
    <row r="465" spans="1:17">
      <c r="A465" s="883"/>
      <c r="B465" s="883"/>
      <c r="C465" s="883"/>
      <c r="D465" s="883"/>
      <c r="E465" s="883"/>
      <c r="F465" s="883"/>
      <c r="G465" s="883"/>
      <c r="H465" s="883"/>
      <c r="I465" s="883"/>
      <c r="J465" s="884"/>
      <c r="K465" s="883"/>
      <c r="L465" s="883"/>
      <c r="M465" s="883"/>
      <c r="N465" s="883"/>
      <c r="O465" s="883"/>
      <c r="P465" s="883"/>
      <c r="Q465" s="883"/>
    </row>
    <row r="466" spans="1:17">
      <c r="A466" s="883"/>
      <c r="B466" s="883"/>
      <c r="C466" s="883"/>
      <c r="D466" s="883"/>
      <c r="E466" s="883"/>
      <c r="F466" s="883"/>
      <c r="G466" s="883"/>
      <c r="H466" s="883"/>
      <c r="I466" s="883"/>
      <c r="J466" s="884"/>
      <c r="K466" s="883"/>
      <c r="L466" s="883"/>
      <c r="M466" s="883"/>
      <c r="N466" s="883"/>
      <c r="O466" s="883"/>
      <c r="P466" s="883"/>
      <c r="Q466" s="883"/>
    </row>
    <row r="467" spans="1:17">
      <c r="A467" s="883"/>
      <c r="B467" s="883"/>
      <c r="C467" s="883"/>
      <c r="D467" s="883"/>
      <c r="E467" s="883"/>
      <c r="F467" s="883"/>
      <c r="G467" s="883"/>
      <c r="H467" s="883"/>
      <c r="I467" s="883"/>
      <c r="J467" s="884"/>
      <c r="K467" s="883"/>
      <c r="L467" s="883"/>
      <c r="M467" s="883"/>
      <c r="N467" s="883"/>
      <c r="O467" s="883"/>
      <c r="P467" s="883"/>
      <c r="Q467" s="883"/>
    </row>
    <row r="468" spans="1:17">
      <c r="A468" s="883"/>
      <c r="B468" s="883"/>
      <c r="C468" s="883"/>
      <c r="D468" s="883"/>
      <c r="E468" s="883"/>
      <c r="F468" s="883"/>
      <c r="G468" s="883"/>
      <c r="H468" s="883"/>
      <c r="I468" s="883"/>
      <c r="J468" s="884"/>
      <c r="K468" s="883"/>
      <c r="L468" s="883"/>
      <c r="M468" s="883"/>
      <c r="N468" s="883"/>
      <c r="O468" s="883"/>
      <c r="P468" s="883"/>
      <c r="Q468" s="883"/>
    </row>
    <row r="469" spans="1:17">
      <c r="A469" s="883"/>
      <c r="B469" s="883"/>
      <c r="C469" s="883"/>
      <c r="D469" s="883"/>
      <c r="E469" s="883"/>
      <c r="F469" s="883"/>
      <c r="G469" s="883"/>
      <c r="H469" s="883"/>
      <c r="I469" s="883"/>
      <c r="J469" s="884"/>
      <c r="K469" s="883"/>
      <c r="L469" s="883"/>
      <c r="M469" s="883"/>
      <c r="N469" s="883"/>
      <c r="O469" s="883"/>
      <c r="P469" s="883"/>
      <c r="Q469" s="883"/>
    </row>
    <row r="470" spans="1:17">
      <c r="A470" s="883"/>
      <c r="B470" s="883"/>
      <c r="C470" s="883"/>
      <c r="D470" s="883"/>
      <c r="E470" s="883"/>
      <c r="F470" s="883"/>
      <c r="G470" s="883"/>
      <c r="H470" s="883"/>
      <c r="I470" s="883"/>
      <c r="J470" s="884"/>
      <c r="K470" s="883"/>
      <c r="L470" s="883"/>
      <c r="M470" s="883"/>
      <c r="N470" s="883"/>
      <c r="O470" s="883"/>
      <c r="P470" s="883"/>
      <c r="Q470" s="883"/>
    </row>
    <row r="471" spans="1:17">
      <c r="A471" s="883"/>
      <c r="B471" s="883"/>
      <c r="C471" s="883"/>
      <c r="D471" s="883"/>
      <c r="E471" s="883"/>
      <c r="F471" s="883"/>
      <c r="G471" s="883"/>
      <c r="H471" s="883"/>
      <c r="I471" s="883"/>
      <c r="J471" s="884"/>
      <c r="K471" s="883"/>
      <c r="L471" s="883"/>
      <c r="M471" s="883"/>
      <c r="N471" s="883"/>
      <c r="O471" s="883"/>
      <c r="P471" s="883"/>
      <c r="Q471" s="883"/>
    </row>
    <row r="472" spans="1:17">
      <c r="A472" s="883"/>
      <c r="B472" s="883"/>
      <c r="C472" s="883"/>
      <c r="D472" s="883"/>
      <c r="E472" s="883"/>
      <c r="F472" s="883"/>
      <c r="G472" s="883"/>
      <c r="H472" s="883"/>
      <c r="I472" s="883"/>
      <c r="J472" s="884"/>
      <c r="K472" s="883"/>
      <c r="L472" s="883"/>
      <c r="M472" s="883"/>
      <c r="N472" s="883"/>
      <c r="O472" s="883"/>
      <c r="P472" s="883"/>
      <c r="Q472" s="883"/>
    </row>
    <row r="473" spans="1:17">
      <c r="A473" s="883"/>
      <c r="B473" s="883"/>
      <c r="C473" s="883"/>
      <c r="D473" s="883"/>
      <c r="E473" s="883"/>
      <c r="F473" s="883"/>
      <c r="G473" s="883"/>
      <c r="H473" s="883"/>
      <c r="I473" s="883"/>
      <c r="J473" s="884"/>
      <c r="K473" s="883"/>
      <c r="L473" s="883"/>
      <c r="M473" s="883"/>
      <c r="N473" s="883"/>
      <c r="O473" s="883"/>
      <c r="P473" s="883"/>
      <c r="Q473" s="883"/>
    </row>
    <row r="474" spans="1:17">
      <c r="A474" s="883"/>
      <c r="B474" s="883"/>
      <c r="C474" s="883"/>
      <c r="D474" s="883"/>
      <c r="E474" s="883"/>
      <c r="F474" s="883"/>
      <c r="G474" s="883"/>
      <c r="H474" s="883"/>
      <c r="I474" s="883"/>
      <c r="J474" s="884"/>
      <c r="K474" s="883"/>
      <c r="L474" s="883"/>
      <c r="M474" s="883"/>
      <c r="N474" s="883"/>
      <c r="O474" s="883"/>
      <c r="P474" s="883"/>
      <c r="Q474" s="883"/>
    </row>
    <row r="475" spans="1:17">
      <c r="A475" s="883"/>
      <c r="B475" s="883"/>
      <c r="C475" s="883"/>
      <c r="D475" s="883"/>
      <c r="E475" s="883"/>
      <c r="F475" s="883"/>
      <c r="G475" s="883"/>
      <c r="H475" s="883"/>
      <c r="I475" s="883"/>
      <c r="J475" s="884"/>
      <c r="K475" s="883"/>
      <c r="L475" s="883"/>
      <c r="M475" s="883"/>
      <c r="N475" s="883"/>
      <c r="O475" s="883"/>
      <c r="P475" s="883"/>
      <c r="Q475" s="883"/>
    </row>
    <row r="476" spans="1:17">
      <c r="A476" s="883"/>
      <c r="B476" s="883"/>
      <c r="C476" s="883"/>
      <c r="D476" s="883"/>
      <c r="E476" s="883"/>
      <c r="F476" s="883"/>
      <c r="G476" s="883"/>
      <c r="H476" s="883"/>
      <c r="I476" s="883"/>
      <c r="J476" s="884"/>
      <c r="K476" s="883"/>
      <c r="L476" s="883"/>
      <c r="M476" s="883"/>
      <c r="N476" s="883"/>
      <c r="O476" s="883"/>
      <c r="P476" s="883"/>
      <c r="Q476" s="883"/>
    </row>
    <row r="477" spans="1:17">
      <c r="A477" s="883"/>
      <c r="B477" s="883"/>
      <c r="C477" s="883"/>
      <c r="D477" s="883"/>
      <c r="E477" s="883"/>
      <c r="F477" s="883"/>
      <c r="G477" s="883"/>
      <c r="H477" s="883"/>
      <c r="I477" s="883"/>
      <c r="J477" s="884"/>
      <c r="K477" s="883"/>
      <c r="L477" s="883"/>
      <c r="M477" s="883"/>
      <c r="N477" s="883"/>
      <c r="O477" s="883"/>
      <c r="P477" s="883"/>
      <c r="Q477" s="883"/>
    </row>
    <row r="478" spans="1:17">
      <c r="A478" s="883"/>
      <c r="B478" s="883"/>
      <c r="C478" s="883"/>
      <c r="D478" s="883"/>
      <c r="E478" s="883"/>
      <c r="F478" s="883"/>
      <c r="G478" s="883"/>
      <c r="H478" s="883"/>
      <c r="I478" s="883"/>
      <c r="J478" s="884"/>
      <c r="K478" s="883"/>
      <c r="L478" s="883"/>
      <c r="M478" s="883"/>
      <c r="N478" s="883"/>
      <c r="O478" s="883"/>
      <c r="P478" s="883"/>
      <c r="Q478" s="883"/>
    </row>
    <row r="479" spans="1:17">
      <c r="A479" s="883"/>
      <c r="B479" s="883"/>
      <c r="C479" s="883"/>
      <c r="D479" s="883"/>
      <c r="E479" s="883"/>
      <c r="F479" s="883"/>
      <c r="G479" s="883"/>
      <c r="H479" s="883"/>
      <c r="I479" s="883"/>
      <c r="J479" s="884"/>
      <c r="K479" s="883"/>
      <c r="L479" s="883"/>
      <c r="M479" s="883"/>
      <c r="N479" s="883"/>
      <c r="O479" s="883"/>
      <c r="P479" s="883"/>
      <c r="Q479" s="883"/>
    </row>
    <row r="480" spans="1:17">
      <c r="A480" s="883"/>
      <c r="B480" s="883"/>
      <c r="C480" s="883"/>
      <c r="D480" s="883"/>
      <c r="E480" s="883"/>
      <c r="F480" s="883"/>
      <c r="G480" s="883"/>
      <c r="H480" s="883"/>
      <c r="I480" s="883"/>
      <c r="J480" s="884"/>
      <c r="K480" s="883"/>
      <c r="L480" s="883"/>
      <c r="M480" s="883"/>
      <c r="N480" s="883"/>
      <c r="O480" s="883"/>
      <c r="P480" s="883"/>
      <c r="Q480" s="883"/>
    </row>
    <row r="481" spans="1:17">
      <c r="A481" s="883"/>
      <c r="B481" s="883"/>
      <c r="C481" s="883"/>
      <c r="D481" s="883"/>
      <c r="E481" s="883"/>
      <c r="F481" s="883"/>
      <c r="G481" s="883"/>
      <c r="H481" s="883"/>
      <c r="I481" s="883"/>
      <c r="J481" s="884"/>
      <c r="K481" s="883"/>
      <c r="L481" s="883"/>
      <c r="M481" s="883"/>
      <c r="N481" s="883"/>
      <c r="O481" s="883"/>
      <c r="P481" s="883"/>
      <c r="Q481" s="883"/>
    </row>
    <row r="482" spans="1:17">
      <c r="A482" s="883"/>
      <c r="B482" s="883"/>
      <c r="C482" s="883"/>
      <c r="D482" s="883"/>
      <c r="E482" s="883"/>
      <c r="F482" s="883"/>
      <c r="G482" s="883"/>
      <c r="H482" s="883"/>
      <c r="I482" s="883"/>
      <c r="J482" s="884"/>
      <c r="K482" s="883"/>
      <c r="L482" s="883"/>
      <c r="M482" s="883"/>
      <c r="N482" s="883"/>
      <c r="O482" s="883"/>
      <c r="P482" s="883"/>
      <c r="Q482" s="883"/>
    </row>
    <row r="483" spans="1:17">
      <c r="A483" s="883"/>
      <c r="B483" s="883"/>
      <c r="C483" s="883"/>
      <c r="D483" s="883"/>
      <c r="E483" s="883"/>
      <c r="F483" s="883"/>
      <c r="G483" s="883"/>
      <c r="H483" s="883"/>
      <c r="I483" s="883"/>
      <c r="J483" s="884"/>
      <c r="K483" s="883"/>
      <c r="L483" s="883"/>
      <c r="M483" s="883"/>
      <c r="N483" s="883"/>
      <c r="O483" s="883"/>
      <c r="P483" s="883"/>
      <c r="Q483" s="883"/>
    </row>
    <row r="484" spans="1:17">
      <c r="A484" s="883"/>
      <c r="B484" s="883"/>
      <c r="C484" s="883"/>
      <c r="D484" s="883"/>
      <c r="E484" s="883"/>
      <c r="F484" s="883"/>
      <c r="G484" s="883"/>
      <c r="H484" s="883"/>
      <c r="I484" s="883"/>
      <c r="J484" s="884"/>
      <c r="K484" s="883"/>
      <c r="L484" s="883"/>
      <c r="M484" s="883"/>
      <c r="N484" s="883"/>
      <c r="O484" s="883"/>
      <c r="P484" s="883"/>
      <c r="Q484" s="883"/>
    </row>
    <row r="485" spans="1:17">
      <c r="A485" s="883"/>
      <c r="B485" s="883"/>
      <c r="C485" s="883"/>
      <c r="D485" s="883"/>
      <c r="E485" s="883"/>
      <c r="F485" s="883"/>
      <c r="G485" s="883"/>
      <c r="H485" s="883"/>
      <c r="I485" s="883"/>
      <c r="J485" s="884"/>
      <c r="K485" s="883"/>
      <c r="L485" s="883"/>
      <c r="M485" s="883"/>
      <c r="N485" s="883"/>
      <c r="O485" s="883"/>
      <c r="P485" s="883"/>
      <c r="Q485" s="883"/>
    </row>
    <row r="486" spans="1:17">
      <c r="A486" s="883"/>
      <c r="B486" s="883"/>
      <c r="C486" s="883"/>
      <c r="D486" s="883"/>
      <c r="E486" s="883"/>
      <c r="F486" s="883"/>
      <c r="G486" s="883"/>
      <c r="H486" s="883"/>
      <c r="I486" s="883"/>
      <c r="J486" s="884"/>
      <c r="K486" s="883"/>
      <c r="L486" s="883"/>
      <c r="M486" s="883"/>
      <c r="N486" s="883"/>
      <c r="O486" s="883"/>
      <c r="P486" s="883"/>
      <c r="Q486" s="883"/>
    </row>
    <row r="487" spans="1:17">
      <c r="A487" s="883"/>
      <c r="B487" s="883"/>
      <c r="C487" s="883"/>
      <c r="D487" s="883"/>
      <c r="E487" s="883"/>
      <c r="F487" s="883"/>
      <c r="G487" s="883"/>
      <c r="H487" s="883"/>
      <c r="I487" s="883"/>
      <c r="J487" s="884"/>
      <c r="K487" s="883"/>
      <c r="L487" s="883"/>
      <c r="M487" s="883"/>
      <c r="N487" s="883"/>
      <c r="O487" s="883"/>
      <c r="P487" s="883"/>
      <c r="Q487" s="883"/>
    </row>
    <row r="488" spans="1:17">
      <c r="A488" s="883"/>
      <c r="B488" s="883"/>
      <c r="C488" s="883"/>
      <c r="D488" s="883"/>
      <c r="E488" s="883"/>
      <c r="F488" s="883"/>
      <c r="G488" s="883"/>
      <c r="H488" s="883"/>
      <c r="I488" s="883"/>
      <c r="J488" s="884"/>
      <c r="K488" s="883"/>
      <c r="L488" s="883"/>
      <c r="M488" s="883"/>
      <c r="N488" s="883"/>
      <c r="O488" s="883"/>
      <c r="P488" s="883"/>
      <c r="Q488" s="883"/>
    </row>
    <row r="489" spans="1:17">
      <c r="A489" s="883"/>
      <c r="B489" s="883"/>
      <c r="C489" s="883"/>
      <c r="D489" s="883"/>
      <c r="E489" s="883"/>
      <c r="F489" s="883"/>
      <c r="G489" s="883"/>
      <c r="H489" s="883"/>
      <c r="I489" s="883"/>
      <c r="J489" s="884"/>
      <c r="K489" s="883"/>
      <c r="L489" s="883"/>
      <c r="M489" s="883"/>
      <c r="N489" s="883"/>
      <c r="O489" s="883"/>
      <c r="P489" s="883"/>
      <c r="Q489" s="883"/>
    </row>
    <row r="490" spans="1:17">
      <c r="A490" s="883"/>
      <c r="B490" s="883"/>
      <c r="C490" s="883"/>
      <c r="D490" s="883"/>
      <c r="E490" s="883"/>
      <c r="F490" s="883"/>
      <c r="G490" s="883"/>
      <c r="H490" s="883"/>
      <c r="I490" s="883"/>
      <c r="J490" s="884"/>
      <c r="K490" s="883"/>
      <c r="L490" s="883"/>
      <c r="M490" s="883"/>
      <c r="N490" s="883"/>
      <c r="O490" s="883"/>
      <c r="P490" s="883"/>
      <c r="Q490" s="883"/>
    </row>
    <row r="491" spans="1:17">
      <c r="A491" s="883"/>
      <c r="B491" s="883"/>
      <c r="C491" s="883"/>
      <c r="D491" s="883"/>
      <c r="E491" s="883"/>
      <c r="F491" s="883"/>
      <c r="G491" s="883"/>
      <c r="H491" s="883"/>
      <c r="I491" s="883"/>
      <c r="J491" s="884"/>
      <c r="K491" s="883"/>
      <c r="L491" s="883"/>
      <c r="M491" s="883"/>
      <c r="N491" s="883"/>
      <c r="O491" s="883"/>
      <c r="P491" s="883"/>
      <c r="Q491" s="883"/>
    </row>
    <row r="492" spans="1:17">
      <c r="A492" s="883"/>
      <c r="B492" s="883"/>
      <c r="C492" s="883"/>
      <c r="D492" s="883"/>
      <c r="E492" s="883"/>
      <c r="F492" s="883"/>
      <c r="G492" s="883"/>
      <c r="H492" s="883"/>
      <c r="I492" s="883"/>
      <c r="J492" s="884"/>
      <c r="K492" s="883"/>
      <c r="L492" s="883"/>
      <c r="M492" s="883"/>
      <c r="N492" s="883"/>
      <c r="O492" s="883"/>
      <c r="P492" s="883"/>
      <c r="Q492" s="883"/>
    </row>
    <row r="493" spans="1:17">
      <c r="A493" s="883"/>
      <c r="B493" s="883"/>
      <c r="C493" s="883"/>
      <c r="D493" s="883"/>
      <c r="E493" s="883"/>
      <c r="F493" s="883"/>
      <c r="G493" s="883"/>
      <c r="H493" s="883"/>
      <c r="I493" s="883"/>
      <c r="J493" s="884"/>
      <c r="K493" s="883"/>
      <c r="L493" s="883"/>
      <c r="M493" s="883"/>
      <c r="N493" s="883"/>
      <c r="O493" s="883"/>
      <c r="P493" s="883"/>
      <c r="Q493" s="883"/>
    </row>
    <row r="494" spans="1:17">
      <c r="A494" s="883"/>
      <c r="B494" s="883"/>
      <c r="C494" s="883"/>
      <c r="D494" s="883"/>
      <c r="E494" s="883"/>
      <c r="F494" s="883"/>
      <c r="G494" s="883"/>
      <c r="H494" s="883"/>
      <c r="I494" s="883"/>
      <c r="J494" s="884"/>
      <c r="K494" s="883"/>
      <c r="L494" s="883"/>
      <c r="M494" s="883"/>
      <c r="N494" s="883"/>
      <c r="O494" s="883"/>
      <c r="P494" s="883"/>
      <c r="Q494" s="883"/>
    </row>
    <row r="495" spans="1:17">
      <c r="A495" s="883"/>
      <c r="B495" s="883"/>
      <c r="C495" s="883"/>
      <c r="D495" s="883"/>
      <c r="E495" s="883"/>
      <c r="F495" s="883"/>
      <c r="G495" s="883"/>
      <c r="H495" s="883"/>
      <c r="I495" s="883"/>
      <c r="J495" s="884"/>
      <c r="K495" s="883"/>
      <c r="L495" s="883"/>
      <c r="M495" s="883"/>
      <c r="N495" s="883"/>
      <c r="O495" s="883"/>
      <c r="P495" s="883"/>
      <c r="Q495" s="883"/>
    </row>
    <row r="496" spans="1:17">
      <c r="A496" s="883"/>
      <c r="B496" s="883"/>
      <c r="C496" s="883"/>
      <c r="D496" s="883"/>
      <c r="E496" s="883"/>
      <c r="F496" s="883"/>
      <c r="G496" s="883"/>
      <c r="H496" s="883"/>
      <c r="I496" s="883"/>
      <c r="J496" s="884"/>
      <c r="K496" s="883"/>
      <c r="L496" s="883"/>
      <c r="M496" s="883"/>
      <c r="N496" s="883"/>
      <c r="O496" s="883"/>
      <c r="P496" s="883"/>
      <c r="Q496" s="883"/>
    </row>
    <row r="497" spans="1:17">
      <c r="A497" s="883"/>
      <c r="B497" s="883"/>
      <c r="C497" s="883"/>
      <c r="D497" s="883"/>
      <c r="E497" s="883"/>
      <c r="F497" s="883"/>
      <c r="G497" s="883"/>
      <c r="H497" s="883"/>
      <c r="I497" s="883"/>
      <c r="J497" s="884"/>
      <c r="K497" s="883"/>
      <c r="L497" s="883"/>
      <c r="M497" s="883"/>
      <c r="N497" s="883"/>
      <c r="O497" s="883"/>
      <c r="P497" s="883"/>
      <c r="Q497" s="883"/>
    </row>
    <row r="498" spans="1:17">
      <c r="A498" s="883"/>
      <c r="B498" s="883"/>
      <c r="C498" s="883"/>
      <c r="D498" s="883"/>
      <c r="E498" s="883"/>
      <c r="F498" s="883"/>
      <c r="G498" s="883"/>
      <c r="H498" s="883"/>
      <c r="I498" s="883"/>
      <c r="J498" s="884"/>
      <c r="K498" s="883"/>
      <c r="L498" s="883"/>
      <c r="M498" s="883"/>
      <c r="N498" s="883"/>
      <c r="O498" s="883"/>
      <c r="P498" s="883"/>
      <c r="Q498" s="883"/>
    </row>
    <row r="499" spans="1:17">
      <c r="A499" s="883"/>
      <c r="B499" s="883"/>
      <c r="C499" s="883"/>
      <c r="D499" s="883"/>
      <c r="E499" s="883"/>
      <c r="F499" s="883"/>
      <c r="G499" s="883"/>
      <c r="H499" s="883"/>
      <c r="I499" s="883"/>
      <c r="J499" s="884"/>
      <c r="K499" s="883"/>
      <c r="L499" s="883"/>
      <c r="M499" s="883"/>
      <c r="N499" s="883"/>
      <c r="O499" s="883"/>
      <c r="P499" s="883"/>
      <c r="Q499" s="883"/>
    </row>
    <row r="500" spans="1:17">
      <c r="A500" s="883"/>
      <c r="B500" s="883"/>
      <c r="C500" s="883"/>
      <c r="D500" s="883"/>
      <c r="E500" s="883"/>
      <c r="F500" s="883"/>
      <c r="G500" s="883"/>
      <c r="H500" s="883"/>
      <c r="I500" s="883"/>
      <c r="J500" s="884"/>
      <c r="K500" s="883"/>
      <c r="L500" s="883"/>
      <c r="M500" s="883"/>
      <c r="N500" s="883"/>
      <c r="O500" s="883"/>
      <c r="P500" s="883"/>
      <c r="Q500" s="883"/>
    </row>
    <row r="501" spans="1:17">
      <c r="A501" s="883"/>
      <c r="B501" s="883"/>
      <c r="C501" s="883"/>
      <c r="D501" s="883"/>
      <c r="E501" s="883"/>
      <c r="F501" s="883"/>
      <c r="G501" s="883"/>
      <c r="H501" s="883"/>
      <c r="I501" s="883"/>
      <c r="J501" s="884"/>
      <c r="K501" s="883"/>
      <c r="L501" s="883"/>
      <c r="M501" s="883"/>
      <c r="N501" s="883"/>
      <c r="O501" s="883"/>
      <c r="P501" s="883"/>
      <c r="Q501" s="883"/>
    </row>
    <row r="502" spans="1:17">
      <c r="A502" s="883"/>
      <c r="B502" s="883"/>
      <c r="C502" s="883"/>
      <c r="D502" s="883"/>
      <c r="E502" s="883"/>
      <c r="F502" s="883"/>
      <c r="G502" s="883"/>
      <c r="H502" s="883"/>
      <c r="I502" s="883"/>
      <c r="J502" s="884"/>
      <c r="K502" s="883"/>
      <c r="L502" s="883"/>
      <c r="M502" s="883"/>
      <c r="N502" s="883"/>
      <c r="O502" s="883"/>
      <c r="P502" s="883"/>
      <c r="Q502" s="883"/>
    </row>
    <row r="503" spans="1:17">
      <c r="A503" s="883"/>
      <c r="B503" s="883"/>
      <c r="C503" s="883"/>
      <c r="D503" s="883"/>
      <c r="E503" s="883"/>
      <c r="F503" s="883"/>
      <c r="G503" s="883"/>
      <c r="H503" s="883"/>
      <c r="I503" s="883"/>
      <c r="J503" s="884"/>
      <c r="K503" s="883"/>
      <c r="L503" s="883"/>
      <c r="M503" s="883"/>
      <c r="N503" s="883"/>
      <c r="O503" s="883"/>
      <c r="P503" s="883"/>
      <c r="Q503" s="883"/>
    </row>
    <row r="504" spans="1:17">
      <c r="A504" s="883"/>
      <c r="B504" s="883"/>
      <c r="C504" s="883"/>
      <c r="D504" s="883"/>
      <c r="E504" s="883"/>
      <c r="F504" s="883"/>
      <c r="G504" s="883"/>
      <c r="H504" s="883"/>
      <c r="I504" s="883"/>
      <c r="J504" s="884"/>
      <c r="K504" s="883"/>
      <c r="L504" s="883"/>
      <c r="M504" s="883"/>
      <c r="N504" s="883"/>
      <c r="O504" s="883"/>
      <c r="P504" s="883"/>
      <c r="Q504" s="883"/>
    </row>
    <row r="505" spans="1:17">
      <c r="A505" s="883"/>
      <c r="B505" s="883"/>
      <c r="C505" s="883"/>
      <c r="D505" s="883"/>
      <c r="E505" s="883"/>
      <c r="F505" s="883"/>
      <c r="G505" s="883"/>
      <c r="H505" s="883"/>
      <c r="I505" s="883"/>
      <c r="J505" s="884"/>
      <c r="K505" s="883"/>
      <c r="L505" s="883"/>
      <c r="M505" s="883"/>
      <c r="N505" s="883"/>
      <c r="O505" s="883"/>
      <c r="P505" s="883"/>
      <c r="Q505" s="883"/>
    </row>
    <row r="506" spans="1:17">
      <c r="A506" s="883"/>
      <c r="B506" s="883"/>
      <c r="C506" s="883"/>
      <c r="D506" s="883"/>
      <c r="E506" s="883"/>
      <c r="F506" s="883"/>
      <c r="G506" s="883"/>
      <c r="H506" s="883"/>
      <c r="I506" s="883"/>
      <c r="J506" s="884"/>
      <c r="K506" s="883"/>
      <c r="L506" s="883"/>
      <c r="M506" s="883"/>
      <c r="N506" s="883"/>
      <c r="O506" s="883"/>
      <c r="P506" s="883"/>
      <c r="Q506" s="883"/>
    </row>
    <row r="507" spans="1:17">
      <c r="A507" s="883"/>
      <c r="B507" s="883"/>
      <c r="C507" s="883"/>
      <c r="D507" s="883"/>
      <c r="E507" s="883"/>
      <c r="F507" s="883"/>
      <c r="G507" s="883"/>
      <c r="H507" s="883"/>
      <c r="I507" s="883"/>
      <c r="J507" s="884"/>
      <c r="K507" s="883"/>
      <c r="L507" s="883"/>
      <c r="M507" s="883"/>
      <c r="N507" s="883"/>
      <c r="O507" s="883"/>
      <c r="P507" s="883"/>
      <c r="Q507" s="883"/>
    </row>
    <row r="508" spans="1:17">
      <c r="A508" s="883"/>
      <c r="B508" s="883"/>
      <c r="C508" s="883"/>
      <c r="D508" s="883"/>
      <c r="E508" s="883"/>
      <c r="F508" s="883"/>
      <c r="G508" s="883"/>
      <c r="H508" s="883"/>
      <c r="I508" s="883"/>
      <c r="J508" s="884"/>
      <c r="K508" s="883"/>
      <c r="L508" s="883"/>
      <c r="M508" s="883"/>
      <c r="N508" s="883"/>
      <c r="O508" s="883"/>
      <c r="P508" s="883"/>
      <c r="Q508" s="883"/>
    </row>
    <row r="509" spans="1:17">
      <c r="A509" s="883"/>
      <c r="B509" s="883"/>
      <c r="C509" s="883"/>
      <c r="D509" s="883"/>
      <c r="E509" s="883"/>
      <c r="F509" s="883"/>
      <c r="G509" s="883"/>
      <c r="H509" s="883"/>
      <c r="I509" s="883"/>
      <c r="J509" s="884"/>
      <c r="K509" s="883"/>
      <c r="L509" s="883"/>
      <c r="M509" s="883"/>
      <c r="N509" s="883"/>
      <c r="O509" s="883"/>
      <c r="P509" s="883"/>
      <c r="Q509" s="883"/>
    </row>
    <row r="510" spans="1:17">
      <c r="A510" s="883"/>
      <c r="B510" s="883"/>
      <c r="C510" s="883"/>
      <c r="D510" s="883"/>
      <c r="E510" s="883"/>
      <c r="F510" s="883"/>
      <c r="G510" s="883"/>
      <c r="H510" s="883"/>
      <c r="I510" s="883"/>
      <c r="J510" s="884"/>
      <c r="K510" s="883"/>
      <c r="L510" s="883"/>
      <c r="M510" s="883"/>
      <c r="N510" s="883"/>
      <c r="O510" s="883"/>
      <c r="P510" s="883"/>
      <c r="Q510" s="883"/>
    </row>
    <row r="511" spans="1:17">
      <c r="A511" s="883"/>
      <c r="B511" s="883"/>
      <c r="C511" s="883"/>
      <c r="D511" s="883"/>
      <c r="E511" s="883"/>
      <c r="F511" s="883"/>
      <c r="G511" s="883"/>
      <c r="H511" s="883"/>
      <c r="I511" s="883"/>
      <c r="J511" s="884"/>
      <c r="K511" s="883"/>
      <c r="L511" s="883"/>
      <c r="M511" s="883"/>
      <c r="N511" s="883"/>
      <c r="O511" s="883"/>
      <c r="P511" s="883"/>
      <c r="Q511" s="883"/>
    </row>
    <row r="512" spans="1:17">
      <c r="A512" s="883"/>
      <c r="B512" s="883"/>
      <c r="C512" s="883"/>
      <c r="D512" s="883"/>
      <c r="E512" s="883"/>
      <c r="F512" s="883"/>
      <c r="G512" s="883"/>
      <c r="H512" s="883"/>
      <c r="I512" s="883"/>
      <c r="J512" s="884"/>
      <c r="K512" s="883"/>
      <c r="L512" s="883"/>
      <c r="M512" s="883"/>
      <c r="N512" s="883"/>
      <c r="O512" s="883"/>
      <c r="P512" s="883"/>
      <c r="Q512" s="883"/>
    </row>
    <row r="513" spans="1:17">
      <c r="A513" s="883"/>
      <c r="B513" s="883"/>
      <c r="C513" s="883"/>
      <c r="D513" s="883"/>
      <c r="E513" s="883"/>
      <c r="F513" s="883"/>
      <c r="G513" s="883"/>
      <c r="H513" s="883"/>
      <c r="I513" s="883"/>
      <c r="J513" s="884"/>
      <c r="K513" s="883"/>
      <c r="L513" s="883"/>
      <c r="M513" s="883"/>
      <c r="N513" s="883"/>
      <c r="O513" s="883"/>
      <c r="P513" s="883"/>
      <c r="Q513" s="883"/>
    </row>
    <row r="514" spans="1:17">
      <c r="A514" s="883"/>
      <c r="B514" s="883"/>
      <c r="C514" s="883"/>
      <c r="D514" s="883"/>
      <c r="E514" s="883"/>
      <c r="F514" s="883"/>
      <c r="G514" s="883"/>
      <c r="H514" s="883"/>
      <c r="I514" s="883"/>
      <c r="J514" s="884"/>
      <c r="K514" s="883"/>
      <c r="L514" s="883"/>
      <c r="M514" s="883"/>
      <c r="N514" s="883"/>
      <c r="O514" s="883"/>
      <c r="P514" s="883"/>
      <c r="Q514" s="883"/>
    </row>
    <row r="515" spans="1:17">
      <c r="A515" s="883"/>
      <c r="B515" s="883"/>
      <c r="C515" s="883"/>
      <c r="D515" s="883"/>
      <c r="E515" s="883"/>
      <c r="F515" s="883"/>
      <c r="G515" s="883"/>
      <c r="H515" s="883"/>
      <c r="I515" s="883"/>
      <c r="J515" s="884"/>
      <c r="K515" s="883"/>
      <c r="L515" s="883"/>
      <c r="M515" s="883"/>
      <c r="N515" s="883"/>
      <c r="O515" s="883"/>
      <c r="P515" s="883"/>
      <c r="Q515" s="883"/>
    </row>
    <row r="516" spans="1:17">
      <c r="A516" s="883"/>
      <c r="B516" s="883"/>
      <c r="C516" s="883"/>
      <c r="D516" s="883"/>
      <c r="E516" s="883"/>
      <c r="F516" s="883"/>
      <c r="G516" s="883"/>
      <c r="H516" s="883"/>
      <c r="I516" s="883"/>
      <c r="J516" s="884"/>
      <c r="K516" s="883"/>
      <c r="L516" s="883"/>
      <c r="M516" s="883"/>
      <c r="N516" s="883"/>
      <c r="O516" s="883"/>
      <c r="P516" s="883"/>
      <c r="Q516" s="883"/>
    </row>
    <row r="517" spans="1:17">
      <c r="A517" s="883"/>
      <c r="B517" s="883"/>
      <c r="C517" s="883"/>
      <c r="D517" s="883"/>
      <c r="E517" s="883"/>
      <c r="F517" s="883"/>
      <c r="G517" s="883"/>
      <c r="H517" s="883"/>
      <c r="I517" s="883"/>
      <c r="J517" s="884"/>
      <c r="K517" s="883"/>
      <c r="L517" s="883"/>
      <c r="M517" s="883"/>
      <c r="N517" s="883"/>
      <c r="O517" s="883"/>
      <c r="P517" s="883"/>
      <c r="Q517" s="883"/>
    </row>
    <row r="518" spans="1:17">
      <c r="A518" s="883"/>
      <c r="B518" s="883"/>
      <c r="C518" s="883"/>
      <c r="D518" s="883"/>
      <c r="E518" s="883"/>
      <c r="F518" s="883"/>
      <c r="G518" s="883"/>
      <c r="H518" s="883"/>
      <c r="I518" s="883"/>
      <c r="J518" s="884"/>
      <c r="K518" s="883"/>
      <c r="L518" s="883"/>
      <c r="M518" s="883"/>
      <c r="N518" s="883"/>
      <c r="O518" s="883"/>
      <c r="P518" s="883"/>
      <c r="Q518" s="883"/>
    </row>
    <row r="519" spans="1:17">
      <c r="A519" s="883"/>
      <c r="B519" s="883"/>
      <c r="C519" s="883"/>
      <c r="D519" s="883"/>
      <c r="E519" s="883"/>
      <c r="F519" s="883"/>
      <c r="G519" s="883"/>
      <c r="H519" s="883"/>
      <c r="I519" s="883"/>
      <c r="J519" s="884"/>
      <c r="K519" s="883"/>
      <c r="L519" s="883"/>
      <c r="M519" s="883"/>
      <c r="N519" s="883"/>
      <c r="O519" s="883"/>
      <c r="P519" s="883"/>
      <c r="Q519" s="883"/>
    </row>
    <row r="520" spans="1:17">
      <c r="A520" s="883"/>
      <c r="B520" s="883"/>
      <c r="C520" s="883"/>
      <c r="D520" s="883"/>
      <c r="E520" s="883"/>
      <c r="F520" s="883"/>
      <c r="G520" s="883"/>
      <c r="H520" s="883"/>
      <c r="I520" s="883"/>
      <c r="J520" s="884"/>
      <c r="K520" s="883"/>
      <c r="L520" s="883"/>
      <c r="M520" s="883"/>
      <c r="N520" s="883"/>
      <c r="O520" s="883"/>
      <c r="P520" s="883"/>
      <c r="Q520" s="883"/>
    </row>
    <row r="521" spans="1:17">
      <c r="A521" s="883"/>
      <c r="B521" s="883"/>
      <c r="C521" s="883"/>
      <c r="D521" s="883"/>
      <c r="E521" s="883"/>
      <c r="F521" s="883"/>
      <c r="G521" s="883"/>
      <c r="H521" s="883"/>
      <c r="I521" s="883"/>
      <c r="J521" s="884"/>
      <c r="K521" s="883"/>
      <c r="L521" s="883"/>
      <c r="M521" s="883"/>
      <c r="N521" s="883"/>
      <c r="O521" s="883"/>
      <c r="P521" s="883"/>
      <c r="Q521" s="883"/>
    </row>
    <row r="522" spans="1:17">
      <c r="A522" s="883"/>
      <c r="B522" s="883"/>
      <c r="C522" s="883"/>
      <c r="D522" s="883"/>
      <c r="E522" s="883"/>
      <c r="F522" s="883"/>
      <c r="G522" s="883"/>
      <c r="H522" s="883"/>
      <c r="I522" s="883"/>
      <c r="J522" s="884"/>
      <c r="K522" s="883"/>
      <c r="L522" s="883"/>
      <c r="M522" s="883"/>
      <c r="N522" s="883"/>
      <c r="O522" s="883"/>
      <c r="P522" s="883"/>
      <c r="Q522" s="883"/>
    </row>
    <row r="523" spans="1:17">
      <c r="A523" s="883"/>
      <c r="B523" s="883"/>
      <c r="C523" s="883"/>
      <c r="D523" s="883"/>
      <c r="E523" s="883"/>
      <c r="F523" s="883"/>
      <c r="G523" s="883"/>
      <c r="H523" s="883"/>
      <c r="I523" s="883"/>
      <c r="J523" s="884"/>
      <c r="K523" s="883"/>
      <c r="L523" s="883"/>
      <c r="M523" s="883"/>
      <c r="N523" s="883"/>
      <c r="O523" s="883"/>
      <c r="P523" s="883"/>
      <c r="Q523" s="883"/>
    </row>
    <row r="524" spans="1:17">
      <c r="A524" s="883"/>
      <c r="B524" s="883"/>
      <c r="C524" s="883"/>
      <c r="D524" s="883"/>
      <c r="E524" s="883"/>
      <c r="F524" s="883"/>
      <c r="G524" s="883"/>
      <c r="H524" s="883"/>
      <c r="I524" s="883"/>
      <c r="J524" s="884"/>
      <c r="K524" s="883"/>
      <c r="L524" s="883"/>
      <c r="M524" s="883"/>
      <c r="N524" s="883"/>
      <c r="O524" s="883"/>
      <c r="P524" s="883"/>
      <c r="Q524" s="883"/>
    </row>
    <row r="525" spans="1:17">
      <c r="A525" s="883"/>
      <c r="B525" s="883"/>
      <c r="C525" s="883"/>
      <c r="D525" s="883"/>
      <c r="E525" s="883"/>
      <c r="F525" s="883"/>
      <c r="G525" s="883"/>
      <c r="H525" s="883"/>
      <c r="I525" s="883"/>
      <c r="J525" s="884"/>
      <c r="K525" s="883"/>
      <c r="L525" s="883"/>
      <c r="M525" s="883"/>
      <c r="N525" s="883"/>
      <c r="O525" s="883"/>
      <c r="P525" s="883"/>
      <c r="Q525" s="883"/>
    </row>
    <row r="526" spans="1:17">
      <c r="A526" s="883"/>
      <c r="B526" s="883"/>
      <c r="C526" s="883"/>
      <c r="D526" s="883"/>
      <c r="E526" s="883"/>
      <c r="F526" s="883"/>
      <c r="G526" s="883"/>
      <c r="H526" s="883"/>
      <c r="I526" s="883"/>
      <c r="J526" s="884"/>
      <c r="K526" s="883"/>
      <c r="L526" s="883"/>
      <c r="M526" s="883"/>
      <c r="N526" s="883"/>
      <c r="O526" s="883"/>
      <c r="P526" s="883"/>
      <c r="Q526" s="883"/>
    </row>
    <row r="527" spans="1:17">
      <c r="A527" s="883"/>
      <c r="B527" s="883"/>
      <c r="C527" s="883"/>
      <c r="D527" s="883"/>
      <c r="E527" s="883"/>
      <c r="F527" s="883"/>
      <c r="G527" s="883"/>
      <c r="H527" s="883"/>
      <c r="I527" s="883"/>
      <c r="J527" s="884"/>
      <c r="K527" s="883"/>
      <c r="L527" s="883"/>
      <c r="M527" s="883"/>
      <c r="N527" s="883"/>
      <c r="O527" s="883"/>
      <c r="P527" s="883"/>
      <c r="Q527" s="883"/>
    </row>
    <row r="528" spans="1:17">
      <c r="A528" s="883"/>
      <c r="B528" s="883"/>
      <c r="C528" s="883"/>
      <c r="D528" s="883"/>
      <c r="E528" s="883"/>
      <c r="F528" s="883"/>
      <c r="G528" s="883"/>
      <c r="H528" s="883"/>
      <c r="I528" s="883"/>
      <c r="J528" s="884"/>
      <c r="K528" s="883"/>
      <c r="L528" s="883"/>
      <c r="M528" s="883"/>
      <c r="N528" s="883"/>
      <c r="O528" s="883"/>
      <c r="P528" s="883"/>
      <c r="Q528" s="883"/>
    </row>
    <row r="529" spans="1:17">
      <c r="A529" s="883"/>
      <c r="B529" s="883"/>
      <c r="C529" s="883"/>
      <c r="D529" s="883"/>
      <c r="E529" s="883"/>
      <c r="F529" s="883"/>
      <c r="G529" s="883"/>
      <c r="H529" s="883"/>
      <c r="I529" s="883"/>
      <c r="J529" s="884"/>
      <c r="K529" s="883"/>
      <c r="L529" s="883"/>
      <c r="M529" s="883"/>
      <c r="N529" s="883"/>
      <c r="O529" s="883"/>
      <c r="P529" s="883"/>
      <c r="Q529" s="883"/>
    </row>
    <row r="530" spans="1:17">
      <c r="A530" s="883"/>
      <c r="B530" s="883"/>
      <c r="C530" s="883"/>
      <c r="D530" s="883"/>
      <c r="E530" s="883"/>
      <c r="F530" s="883"/>
      <c r="G530" s="883"/>
      <c r="H530" s="883"/>
      <c r="I530" s="883"/>
      <c r="J530" s="884"/>
      <c r="K530" s="883"/>
      <c r="L530" s="883"/>
      <c r="M530" s="883"/>
      <c r="N530" s="883"/>
      <c r="O530" s="883"/>
      <c r="P530" s="883"/>
      <c r="Q530" s="883"/>
    </row>
    <row r="531" spans="1:17">
      <c r="A531" s="883"/>
      <c r="B531" s="883"/>
      <c r="C531" s="883"/>
      <c r="D531" s="883"/>
      <c r="E531" s="883"/>
      <c r="F531" s="883"/>
      <c r="G531" s="883"/>
      <c r="H531" s="883"/>
      <c r="I531" s="883"/>
      <c r="J531" s="884"/>
      <c r="K531" s="883"/>
      <c r="L531" s="883"/>
      <c r="M531" s="883"/>
      <c r="N531" s="883"/>
      <c r="O531" s="883"/>
      <c r="P531" s="883"/>
      <c r="Q531" s="883"/>
    </row>
    <row r="532" spans="1:17">
      <c r="A532" s="883"/>
      <c r="B532" s="883"/>
      <c r="C532" s="883"/>
      <c r="D532" s="883"/>
      <c r="E532" s="883"/>
      <c r="F532" s="883"/>
      <c r="G532" s="883"/>
      <c r="H532" s="883"/>
      <c r="I532" s="883"/>
      <c r="J532" s="884"/>
      <c r="K532" s="883"/>
      <c r="L532" s="883"/>
      <c r="M532" s="883"/>
      <c r="N532" s="883"/>
      <c r="O532" s="883"/>
      <c r="P532" s="883"/>
      <c r="Q532" s="883"/>
    </row>
    <row r="533" spans="1:17">
      <c r="A533" s="883"/>
      <c r="B533" s="883"/>
      <c r="C533" s="883"/>
      <c r="D533" s="883"/>
      <c r="E533" s="883"/>
      <c r="F533" s="883"/>
      <c r="G533" s="883"/>
      <c r="H533" s="883"/>
      <c r="I533" s="883"/>
      <c r="J533" s="884"/>
      <c r="K533" s="883"/>
      <c r="L533" s="883"/>
      <c r="M533" s="883"/>
      <c r="N533" s="883"/>
      <c r="O533" s="883"/>
      <c r="P533" s="883"/>
      <c r="Q533" s="883"/>
    </row>
    <row r="534" spans="1:17">
      <c r="A534" s="883"/>
      <c r="B534" s="883"/>
      <c r="C534" s="883"/>
      <c r="D534" s="883"/>
      <c r="E534" s="883"/>
      <c r="F534" s="883"/>
      <c r="G534" s="883"/>
      <c r="H534" s="883"/>
      <c r="I534" s="883"/>
      <c r="J534" s="884"/>
      <c r="K534" s="883"/>
      <c r="L534" s="883"/>
      <c r="M534" s="883"/>
      <c r="N534" s="883"/>
      <c r="O534" s="883"/>
      <c r="P534" s="883"/>
      <c r="Q534" s="883"/>
    </row>
    <row r="535" spans="1:17">
      <c r="A535" s="883"/>
      <c r="B535" s="883"/>
      <c r="C535" s="883"/>
      <c r="D535" s="883"/>
      <c r="E535" s="883"/>
      <c r="F535" s="883"/>
      <c r="G535" s="883"/>
      <c r="H535" s="883"/>
      <c r="I535" s="883"/>
      <c r="J535" s="884"/>
      <c r="K535" s="883"/>
      <c r="L535" s="883"/>
      <c r="M535" s="883"/>
      <c r="N535" s="883"/>
      <c r="O535" s="883"/>
      <c r="P535" s="883"/>
      <c r="Q535" s="883"/>
    </row>
    <row r="536" spans="1:17">
      <c r="A536" s="883"/>
      <c r="B536" s="883"/>
      <c r="C536" s="883"/>
      <c r="D536" s="883"/>
      <c r="E536" s="883"/>
      <c r="F536" s="883"/>
      <c r="G536" s="883"/>
      <c r="H536" s="883"/>
      <c r="I536" s="883"/>
      <c r="J536" s="884"/>
      <c r="K536" s="883"/>
      <c r="L536" s="883"/>
      <c r="M536" s="883"/>
      <c r="N536" s="883"/>
      <c r="O536" s="883"/>
      <c r="P536" s="883"/>
      <c r="Q536" s="883"/>
    </row>
    <row r="537" spans="1:17">
      <c r="A537" s="883"/>
      <c r="B537" s="883"/>
      <c r="C537" s="883"/>
      <c r="D537" s="883"/>
      <c r="E537" s="883"/>
      <c r="F537" s="883"/>
      <c r="G537" s="883"/>
      <c r="H537" s="883"/>
      <c r="I537" s="883"/>
      <c r="J537" s="884"/>
      <c r="K537" s="883"/>
      <c r="L537" s="883"/>
      <c r="M537" s="883"/>
      <c r="N537" s="883"/>
      <c r="O537" s="883"/>
      <c r="P537" s="883"/>
      <c r="Q537" s="883"/>
    </row>
    <row r="538" spans="1:17">
      <c r="A538" s="883"/>
      <c r="B538" s="883"/>
      <c r="C538" s="883"/>
      <c r="D538" s="883"/>
      <c r="E538" s="883"/>
      <c r="F538" s="883"/>
      <c r="G538" s="883"/>
      <c r="H538" s="883"/>
      <c r="I538" s="883"/>
      <c r="J538" s="884"/>
      <c r="K538" s="883"/>
      <c r="L538" s="883"/>
      <c r="M538" s="883"/>
      <c r="N538" s="883"/>
      <c r="O538" s="883"/>
      <c r="P538" s="883"/>
      <c r="Q538" s="883"/>
    </row>
    <row r="539" spans="1:17">
      <c r="A539" s="883"/>
      <c r="B539" s="883"/>
      <c r="C539" s="883"/>
      <c r="D539" s="883"/>
      <c r="E539" s="883"/>
      <c r="F539" s="883"/>
      <c r="G539" s="883"/>
      <c r="H539" s="883"/>
      <c r="I539" s="883"/>
      <c r="J539" s="884"/>
      <c r="K539" s="883"/>
      <c r="L539" s="883"/>
      <c r="M539" s="883"/>
      <c r="N539" s="883"/>
      <c r="O539" s="883"/>
      <c r="P539" s="883"/>
      <c r="Q539" s="883"/>
    </row>
    <row r="540" spans="1:17">
      <c r="A540" s="883"/>
      <c r="B540" s="883"/>
      <c r="C540" s="883"/>
      <c r="D540" s="883"/>
      <c r="E540" s="883"/>
      <c r="F540" s="883"/>
      <c r="G540" s="883"/>
      <c r="H540" s="883"/>
      <c r="I540" s="883"/>
      <c r="J540" s="884"/>
      <c r="K540" s="883"/>
      <c r="L540" s="883"/>
      <c r="M540" s="883"/>
      <c r="N540" s="883"/>
      <c r="O540" s="883"/>
      <c r="P540" s="883"/>
      <c r="Q540" s="883"/>
    </row>
    <row r="541" spans="1:17">
      <c r="A541" s="883"/>
      <c r="B541" s="883"/>
      <c r="C541" s="883"/>
      <c r="D541" s="883"/>
      <c r="E541" s="883"/>
      <c r="F541" s="883"/>
      <c r="G541" s="883"/>
      <c r="H541" s="883"/>
      <c r="I541" s="883"/>
      <c r="J541" s="884"/>
      <c r="K541" s="883"/>
      <c r="L541" s="883"/>
      <c r="M541" s="883"/>
      <c r="N541" s="883"/>
      <c r="O541" s="883"/>
      <c r="P541" s="883"/>
      <c r="Q541" s="883"/>
    </row>
    <row r="542" spans="1:17">
      <c r="A542" s="883"/>
      <c r="B542" s="883"/>
      <c r="C542" s="883"/>
      <c r="D542" s="883"/>
      <c r="E542" s="883"/>
      <c r="F542" s="883"/>
      <c r="G542" s="883"/>
      <c r="H542" s="883"/>
      <c r="I542" s="883"/>
      <c r="J542" s="884"/>
      <c r="K542" s="883"/>
      <c r="L542" s="883"/>
      <c r="M542" s="883"/>
      <c r="N542" s="883"/>
      <c r="O542" s="883"/>
      <c r="P542" s="883"/>
      <c r="Q542" s="883"/>
    </row>
    <row r="543" spans="1:17">
      <c r="A543" s="883"/>
      <c r="B543" s="883"/>
      <c r="C543" s="883"/>
      <c r="D543" s="883"/>
      <c r="E543" s="883"/>
      <c r="F543" s="883"/>
      <c r="G543" s="883"/>
      <c r="H543" s="883"/>
      <c r="I543" s="883"/>
      <c r="J543" s="884"/>
      <c r="K543" s="883"/>
      <c r="L543" s="883"/>
      <c r="M543" s="883"/>
      <c r="N543" s="883"/>
      <c r="O543" s="883"/>
      <c r="P543" s="883"/>
      <c r="Q543" s="883"/>
    </row>
    <row r="544" spans="1:17">
      <c r="A544" s="883"/>
      <c r="B544" s="883"/>
      <c r="C544" s="883"/>
      <c r="D544" s="883"/>
      <c r="E544" s="883"/>
      <c r="F544" s="883"/>
      <c r="G544" s="883"/>
      <c r="H544" s="883"/>
      <c r="I544" s="883"/>
      <c r="J544" s="884"/>
      <c r="K544" s="883"/>
      <c r="L544" s="883"/>
      <c r="M544" s="883"/>
      <c r="N544" s="883"/>
      <c r="O544" s="883"/>
      <c r="P544" s="883"/>
      <c r="Q544" s="883"/>
    </row>
    <row r="545" spans="1:17">
      <c r="A545" s="883"/>
      <c r="B545" s="883"/>
      <c r="C545" s="883"/>
      <c r="D545" s="883"/>
      <c r="E545" s="883"/>
      <c r="F545" s="883"/>
      <c r="G545" s="883"/>
      <c r="H545" s="883"/>
      <c r="I545" s="883"/>
      <c r="J545" s="884"/>
      <c r="K545" s="883"/>
      <c r="L545" s="883"/>
      <c r="M545" s="883"/>
      <c r="N545" s="883"/>
      <c r="O545" s="883"/>
      <c r="P545" s="883"/>
      <c r="Q545" s="883"/>
    </row>
    <row r="546" spans="1:17">
      <c r="A546" s="883"/>
      <c r="B546" s="883"/>
      <c r="C546" s="883"/>
      <c r="D546" s="883"/>
      <c r="E546" s="883"/>
      <c r="F546" s="883"/>
      <c r="G546" s="883"/>
      <c r="H546" s="883"/>
      <c r="I546" s="883"/>
      <c r="J546" s="884"/>
      <c r="K546" s="883"/>
      <c r="L546" s="883"/>
      <c r="M546" s="883"/>
      <c r="N546" s="883"/>
      <c r="O546" s="883"/>
      <c r="P546" s="883"/>
      <c r="Q546" s="883"/>
    </row>
    <row r="547" spans="1:17">
      <c r="A547" s="883"/>
      <c r="B547" s="883"/>
      <c r="C547" s="883"/>
      <c r="D547" s="883"/>
      <c r="E547" s="883"/>
      <c r="F547" s="883"/>
      <c r="G547" s="883"/>
      <c r="H547" s="883"/>
      <c r="I547" s="883"/>
      <c r="J547" s="884"/>
      <c r="K547" s="883"/>
      <c r="L547" s="883"/>
      <c r="M547" s="883"/>
      <c r="N547" s="883"/>
      <c r="O547" s="883"/>
      <c r="P547" s="883"/>
      <c r="Q547" s="883"/>
    </row>
    <row r="548" spans="1:17">
      <c r="A548" s="883"/>
      <c r="B548" s="883"/>
      <c r="C548" s="883"/>
      <c r="D548" s="883"/>
      <c r="E548" s="883"/>
      <c r="F548" s="883"/>
      <c r="G548" s="883"/>
      <c r="H548" s="883"/>
      <c r="I548" s="883"/>
      <c r="J548" s="884"/>
      <c r="K548" s="883"/>
      <c r="L548" s="883"/>
      <c r="M548" s="883"/>
      <c r="N548" s="883"/>
      <c r="O548" s="883"/>
      <c r="P548" s="883"/>
      <c r="Q548" s="883"/>
    </row>
    <row r="549" spans="1:17">
      <c r="A549" s="883"/>
      <c r="B549" s="883"/>
      <c r="C549" s="883"/>
      <c r="D549" s="883"/>
      <c r="E549" s="883"/>
      <c r="F549" s="883"/>
      <c r="G549" s="883"/>
      <c r="H549" s="883"/>
      <c r="I549" s="883"/>
      <c r="J549" s="884"/>
      <c r="K549" s="883"/>
      <c r="L549" s="883"/>
      <c r="M549" s="883"/>
      <c r="N549" s="883"/>
      <c r="O549" s="883"/>
      <c r="P549" s="883"/>
      <c r="Q549" s="883"/>
    </row>
    <row r="550" spans="1:17">
      <c r="A550" s="883"/>
      <c r="B550" s="883"/>
      <c r="C550" s="883"/>
      <c r="D550" s="883"/>
      <c r="E550" s="883"/>
      <c r="F550" s="883"/>
      <c r="G550" s="883"/>
      <c r="H550" s="883"/>
      <c r="I550" s="883"/>
      <c r="J550" s="884"/>
      <c r="K550" s="883"/>
      <c r="L550" s="883"/>
      <c r="M550" s="883"/>
      <c r="N550" s="883"/>
      <c r="O550" s="883"/>
      <c r="P550" s="883"/>
      <c r="Q550" s="883"/>
    </row>
    <row r="551" spans="1:17">
      <c r="A551" s="883"/>
      <c r="B551" s="883"/>
      <c r="C551" s="883"/>
      <c r="D551" s="883"/>
      <c r="E551" s="883"/>
      <c r="F551" s="883"/>
      <c r="G551" s="883"/>
      <c r="H551" s="883"/>
      <c r="I551" s="883"/>
      <c r="J551" s="884"/>
      <c r="K551" s="883"/>
      <c r="L551" s="883"/>
      <c r="M551" s="883"/>
      <c r="N551" s="883"/>
      <c r="O551" s="883"/>
      <c r="P551" s="883"/>
      <c r="Q551" s="883"/>
    </row>
    <row r="552" spans="1:17">
      <c r="A552" s="883"/>
      <c r="B552" s="883"/>
      <c r="C552" s="883"/>
      <c r="D552" s="883"/>
      <c r="E552" s="883"/>
      <c r="F552" s="883"/>
      <c r="G552" s="883"/>
      <c r="H552" s="883"/>
      <c r="I552" s="883"/>
      <c r="J552" s="884"/>
      <c r="K552" s="883"/>
      <c r="L552" s="883"/>
      <c r="M552" s="883"/>
      <c r="N552" s="883"/>
      <c r="O552" s="883"/>
      <c r="P552" s="883"/>
      <c r="Q552" s="883"/>
    </row>
    <row r="553" spans="1:17">
      <c r="A553" s="883"/>
      <c r="B553" s="883"/>
      <c r="C553" s="883"/>
      <c r="D553" s="883"/>
      <c r="E553" s="883"/>
      <c r="F553" s="883"/>
      <c r="G553" s="883"/>
      <c r="H553" s="883"/>
      <c r="I553" s="883"/>
      <c r="J553" s="884"/>
      <c r="K553" s="883"/>
      <c r="L553" s="883"/>
      <c r="M553" s="883"/>
      <c r="N553" s="883"/>
      <c r="O553" s="883"/>
      <c r="P553" s="883"/>
      <c r="Q553" s="883"/>
    </row>
    <row r="554" spans="1:17">
      <c r="A554" s="883"/>
      <c r="B554" s="883"/>
      <c r="C554" s="883"/>
      <c r="D554" s="883"/>
      <c r="E554" s="883"/>
      <c r="F554" s="883"/>
      <c r="G554" s="883"/>
      <c r="H554" s="883"/>
      <c r="I554" s="883"/>
      <c r="J554" s="884"/>
      <c r="K554" s="883"/>
      <c r="L554" s="883"/>
      <c r="M554" s="883"/>
      <c r="N554" s="883"/>
      <c r="O554" s="883"/>
      <c r="P554" s="883"/>
      <c r="Q554" s="883"/>
    </row>
    <row r="555" spans="1:17">
      <c r="A555" s="883"/>
      <c r="B555" s="883"/>
      <c r="C555" s="883"/>
      <c r="D555" s="883"/>
      <c r="E555" s="883"/>
      <c r="F555" s="883"/>
      <c r="G555" s="883"/>
      <c r="H555" s="883"/>
      <c r="I555" s="883"/>
      <c r="J555" s="884"/>
      <c r="K555" s="883"/>
      <c r="L555" s="883"/>
      <c r="M555" s="883"/>
      <c r="N555" s="883"/>
      <c r="O555" s="883"/>
      <c r="P555" s="883"/>
      <c r="Q555" s="883"/>
    </row>
    <row r="556" spans="1:17">
      <c r="A556" s="883"/>
      <c r="B556" s="883"/>
      <c r="C556" s="883"/>
      <c r="D556" s="883"/>
      <c r="E556" s="883"/>
      <c r="F556" s="883"/>
      <c r="G556" s="883"/>
      <c r="H556" s="883"/>
      <c r="I556" s="883"/>
      <c r="J556" s="884"/>
      <c r="K556" s="883"/>
      <c r="L556" s="883"/>
      <c r="M556" s="883"/>
      <c r="N556" s="883"/>
      <c r="O556" s="883"/>
      <c r="P556" s="883"/>
      <c r="Q556" s="883"/>
    </row>
    <row r="557" spans="1:17">
      <c r="A557" s="883"/>
      <c r="B557" s="883"/>
      <c r="C557" s="883"/>
      <c r="D557" s="883"/>
      <c r="E557" s="883"/>
      <c r="F557" s="883"/>
      <c r="G557" s="883"/>
      <c r="H557" s="883"/>
      <c r="I557" s="883"/>
      <c r="J557" s="884"/>
      <c r="K557" s="883"/>
      <c r="L557" s="883"/>
      <c r="M557" s="883"/>
      <c r="N557" s="883"/>
      <c r="O557" s="883"/>
      <c r="P557" s="883"/>
      <c r="Q557" s="883"/>
    </row>
    <row r="558" spans="1:17">
      <c r="A558" s="883"/>
      <c r="B558" s="883"/>
      <c r="C558" s="883"/>
      <c r="D558" s="883"/>
      <c r="E558" s="883"/>
      <c r="F558" s="883"/>
      <c r="G558" s="883"/>
      <c r="H558" s="883"/>
      <c r="I558" s="883"/>
      <c r="J558" s="884"/>
      <c r="K558" s="883"/>
      <c r="L558" s="883"/>
      <c r="M558" s="883"/>
      <c r="N558" s="883"/>
      <c r="O558" s="883"/>
      <c r="P558" s="883"/>
      <c r="Q558" s="883"/>
    </row>
    <row r="559" spans="1:17">
      <c r="A559" s="883"/>
      <c r="B559" s="883"/>
      <c r="C559" s="883"/>
      <c r="D559" s="883"/>
      <c r="E559" s="883"/>
      <c r="F559" s="883"/>
      <c r="G559" s="883"/>
      <c r="H559" s="883"/>
      <c r="I559" s="883"/>
      <c r="J559" s="884"/>
      <c r="K559" s="883"/>
      <c r="L559" s="883"/>
      <c r="M559" s="883"/>
      <c r="N559" s="883"/>
      <c r="O559" s="883"/>
      <c r="P559" s="883"/>
      <c r="Q559" s="883"/>
    </row>
    <row r="560" spans="1:17">
      <c r="A560" s="883"/>
      <c r="B560" s="883"/>
      <c r="C560" s="883"/>
      <c r="D560" s="883"/>
      <c r="E560" s="883"/>
      <c r="F560" s="883"/>
      <c r="G560" s="883"/>
      <c r="H560" s="883"/>
      <c r="I560" s="883"/>
      <c r="J560" s="884"/>
      <c r="K560" s="883"/>
      <c r="L560" s="883"/>
      <c r="M560" s="883"/>
      <c r="N560" s="883"/>
      <c r="O560" s="883"/>
      <c r="P560" s="883"/>
      <c r="Q560" s="883"/>
    </row>
    <row r="561" spans="1:17">
      <c r="A561" s="883"/>
      <c r="B561" s="883"/>
      <c r="C561" s="883"/>
      <c r="D561" s="883"/>
      <c r="E561" s="883"/>
      <c r="F561" s="883"/>
      <c r="G561" s="883"/>
      <c r="H561" s="883"/>
      <c r="I561" s="883"/>
      <c r="J561" s="884"/>
      <c r="K561" s="883"/>
      <c r="L561" s="883"/>
      <c r="M561" s="883"/>
      <c r="N561" s="883"/>
      <c r="O561" s="883"/>
      <c r="P561" s="883"/>
      <c r="Q561" s="883"/>
    </row>
    <row r="562" spans="1:17">
      <c r="A562" s="883"/>
      <c r="B562" s="883"/>
      <c r="C562" s="883"/>
      <c r="D562" s="883"/>
      <c r="E562" s="883"/>
      <c r="F562" s="883"/>
      <c r="G562" s="883"/>
      <c r="H562" s="883"/>
      <c r="I562" s="883"/>
      <c r="J562" s="884"/>
      <c r="K562" s="883"/>
      <c r="L562" s="883"/>
      <c r="M562" s="883"/>
      <c r="N562" s="883"/>
      <c r="O562" s="883"/>
      <c r="P562" s="883"/>
      <c r="Q562" s="883"/>
    </row>
    <row r="563" spans="1:17">
      <c r="A563" s="883"/>
      <c r="B563" s="883"/>
      <c r="C563" s="883"/>
      <c r="D563" s="883"/>
      <c r="E563" s="883"/>
      <c r="F563" s="883"/>
      <c r="G563" s="883"/>
      <c r="H563" s="883"/>
      <c r="I563" s="883"/>
      <c r="J563" s="884"/>
      <c r="K563" s="883"/>
      <c r="L563" s="883"/>
      <c r="M563" s="883"/>
      <c r="N563" s="883"/>
      <c r="O563" s="883"/>
      <c r="P563" s="883"/>
      <c r="Q563" s="883"/>
    </row>
    <row r="564" spans="1:17">
      <c r="A564" s="883"/>
      <c r="B564" s="883"/>
      <c r="C564" s="883"/>
      <c r="D564" s="883"/>
      <c r="E564" s="883"/>
      <c r="F564" s="883"/>
      <c r="G564" s="883"/>
      <c r="H564" s="883"/>
      <c r="I564" s="883"/>
      <c r="J564" s="884"/>
      <c r="K564" s="883"/>
      <c r="L564" s="883"/>
      <c r="M564" s="883"/>
      <c r="N564" s="883"/>
      <c r="O564" s="883"/>
      <c r="P564" s="883"/>
      <c r="Q564" s="883"/>
    </row>
    <row r="565" spans="1:17">
      <c r="A565" s="883"/>
      <c r="B565" s="883"/>
      <c r="C565" s="883"/>
      <c r="D565" s="883"/>
      <c r="E565" s="883"/>
      <c r="F565" s="883"/>
      <c r="G565" s="883"/>
      <c r="H565" s="883"/>
      <c r="I565" s="883"/>
      <c r="J565" s="884"/>
      <c r="K565" s="883"/>
      <c r="L565" s="883"/>
      <c r="M565" s="883"/>
      <c r="N565" s="883"/>
      <c r="O565" s="883"/>
      <c r="P565" s="883"/>
      <c r="Q565" s="883"/>
    </row>
    <row r="566" spans="1:17">
      <c r="A566" s="883"/>
      <c r="B566" s="883"/>
      <c r="C566" s="883"/>
      <c r="D566" s="883"/>
      <c r="E566" s="883"/>
      <c r="F566" s="883"/>
      <c r="G566" s="883"/>
      <c r="H566" s="883"/>
      <c r="I566" s="883"/>
      <c r="J566" s="884"/>
      <c r="K566" s="883"/>
      <c r="L566" s="883"/>
      <c r="M566" s="883"/>
      <c r="N566" s="883"/>
      <c r="O566" s="883"/>
      <c r="P566" s="883"/>
      <c r="Q566" s="883"/>
    </row>
    <row r="567" spans="1:17">
      <c r="A567" s="883"/>
      <c r="B567" s="883"/>
      <c r="C567" s="883"/>
      <c r="D567" s="883"/>
      <c r="E567" s="883"/>
      <c r="F567" s="883"/>
      <c r="G567" s="883"/>
      <c r="H567" s="883"/>
      <c r="I567" s="883"/>
      <c r="J567" s="884"/>
      <c r="K567" s="883"/>
      <c r="L567" s="883"/>
      <c r="M567" s="883"/>
      <c r="N567" s="883"/>
      <c r="O567" s="883"/>
      <c r="P567" s="883"/>
      <c r="Q567" s="883"/>
    </row>
    <row r="568" spans="1:17">
      <c r="A568" s="883"/>
      <c r="B568" s="883"/>
      <c r="C568" s="883"/>
      <c r="D568" s="883"/>
      <c r="E568" s="883"/>
      <c r="F568" s="883"/>
      <c r="G568" s="883"/>
      <c r="H568" s="883"/>
      <c r="I568" s="883"/>
      <c r="J568" s="884"/>
      <c r="K568" s="883"/>
      <c r="L568" s="883"/>
      <c r="M568" s="883"/>
      <c r="N568" s="883"/>
      <c r="O568" s="883"/>
      <c r="P568" s="883"/>
      <c r="Q568" s="883"/>
    </row>
    <row r="569" spans="1:17">
      <c r="A569" s="883"/>
      <c r="B569" s="883"/>
      <c r="C569" s="883"/>
      <c r="D569" s="883"/>
      <c r="E569" s="883"/>
      <c r="F569" s="883"/>
      <c r="G569" s="883"/>
      <c r="H569" s="883"/>
      <c r="I569" s="883"/>
      <c r="J569" s="884"/>
      <c r="K569" s="883"/>
      <c r="L569" s="883"/>
      <c r="M569" s="883"/>
      <c r="N569" s="883"/>
      <c r="O569" s="883"/>
      <c r="P569" s="883"/>
      <c r="Q569" s="883"/>
    </row>
    <row r="570" spans="1:17">
      <c r="A570" s="883"/>
      <c r="B570" s="883"/>
      <c r="C570" s="883"/>
      <c r="D570" s="883"/>
      <c r="E570" s="883"/>
      <c r="F570" s="883"/>
      <c r="G570" s="883"/>
      <c r="H570" s="883"/>
      <c r="I570" s="883"/>
      <c r="J570" s="884"/>
      <c r="K570" s="883"/>
      <c r="L570" s="883"/>
      <c r="M570" s="883"/>
      <c r="N570" s="883"/>
      <c r="O570" s="883"/>
      <c r="P570" s="883"/>
      <c r="Q570" s="883"/>
    </row>
    <row r="571" spans="1:17">
      <c r="A571" s="883"/>
      <c r="B571" s="883"/>
      <c r="C571" s="883"/>
      <c r="D571" s="883"/>
      <c r="E571" s="883"/>
      <c r="F571" s="883"/>
      <c r="G571" s="883"/>
      <c r="H571" s="883"/>
      <c r="I571" s="883"/>
      <c r="J571" s="884"/>
      <c r="K571" s="883"/>
      <c r="L571" s="883"/>
      <c r="M571" s="883"/>
      <c r="N571" s="883"/>
      <c r="O571" s="883"/>
      <c r="P571" s="883"/>
      <c r="Q571" s="883"/>
    </row>
    <row r="572" spans="1:17">
      <c r="A572" s="883"/>
      <c r="B572" s="883"/>
      <c r="C572" s="883"/>
      <c r="D572" s="883"/>
      <c r="E572" s="883"/>
      <c r="F572" s="883"/>
      <c r="G572" s="883"/>
      <c r="H572" s="883"/>
      <c r="I572" s="883"/>
      <c r="J572" s="884"/>
      <c r="K572" s="883"/>
      <c r="L572" s="883"/>
      <c r="M572" s="883"/>
      <c r="N572" s="883"/>
      <c r="O572" s="883"/>
      <c r="P572" s="883"/>
      <c r="Q572" s="883"/>
    </row>
    <row r="573" spans="1:17">
      <c r="A573" s="883"/>
      <c r="B573" s="883"/>
      <c r="C573" s="883"/>
      <c r="D573" s="883"/>
      <c r="E573" s="883"/>
      <c r="F573" s="883"/>
      <c r="G573" s="883"/>
      <c r="H573" s="883"/>
      <c r="I573" s="883"/>
      <c r="J573" s="884"/>
      <c r="K573" s="883"/>
      <c r="L573" s="883"/>
      <c r="M573" s="883"/>
      <c r="N573" s="883"/>
      <c r="O573" s="883"/>
      <c r="P573" s="883"/>
      <c r="Q573" s="883"/>
    </row>
    <row r="574" spans="1:17">
      <c r="A574" s="883"/>
      <c r="B574" s="883"/>
      <c r="C574" s="883"/>
      <c r="D574" s="883"/>
      <c r="E574" s="883"/>
      <c r="F574" s="883"/>
      <c r="G574" s="883"/>
      <c r="H574" s="883"/>
      <c r="I574" s="883"/>
      <c r="J574" s="884"/>
      <c r="K574" s="883"/>
      <c r="L574" s="883"/>
      <c r="M574" s="883"/>
      <c r="N574" s="883"/>
      <c r="O574" s="883"/>
      <c r="P574" s="883"/>
      <c r="Q574" s="883"/>
    </row>
    <row r="575" spans="1:17">
      <c r="A575" s="883"/>
      <c r="B575" s="883"/>
      <c r="C575" s="883"/>
      <c r="D575" s="883"/>
      <c r="E575" s="883"/>
      <c r="F575" s="883"/>
      <c r="G575" s="883"/>
      <c r="H575" s="883"/>
      <c r="I575" s="883"/>
      <c r="J575" s="884"/>
      <c r="K575" s="883"/>
      <c r="L575" s="883"/>
      <c r="M575" s="883"/>
      <c r="N575" s="883"/>
      <c r="O575" s="883"/>
      <c r="P575" s="883"/>
      <c r="Q575" s="883"/>
    </row>
    <row r="576" spans="1:17">
      <c r="A576" s="883"/>
      <c r="B576" s="883"/>
      <c r="C576" s="883"/>
      <c r="D576" s="883"/>
      <c r="E576" s="883"/>
      <c r="F576" s="883"/>
      <c r="G576" s="883"/>
      <c r="H576" s="883"/>
      <c r="I576" s="883"/>
      <c r="J576" s="884"/>
      <c r="K576" s="883"/>
      <c r="L576" s="883"/>
      <c r="M576" s="883"/>
      <c r="N576" s="883"/>
      <c r="O576" s="883"/>
      <c r="P576" s="883"/>
      <c r="Q576" s="883"/>
    </row>
    <row r="577" spans="1:17">
      <c r="A577" s="883"/>
      <c r="B577" s="883"/>
      <c r="C577" s="883"/>
      <c r="D577" s="883"/>
      <c r="E577" s="883"/>
      <c r="F577" s="883"/>
      <c r="G577" s="883"/>
      <c r="H577" s="883"/>
      <c r="I577" s="883"/>
      <c r="J577" s="884"/>
      <c r="K577" s="883"/>
      <c r="L577" s="883"/>
      <c r="M577" s="883"/>
      <c r="N577" s="883"/>
      <c r="O577" s="883"/>
      <c r="P577" s="883"/>
      <c r="Q577" s="883"/>
    </row>
    <row r="578" spans="1:17">
      <c r="A578" s="883"/>
      <c r="B578" s="883"/>
      <c r="C578" s="883"/>
      <c r="D578" s="883"/>
      <c r="E578" s="883"/>
      <c r="F578" s="883"/>
      <c r="G578" s="883"/>
      <c r="H578" s="883"/>
      <c r="I578" s="883"/>
      <c r="J578" s="884"/>
      <c r="K578" s="883"/>
      <c r="L578" s="883"/>
      <c r="M578" s="883"/>
      <c r="N578" s="883"/>
      <c r="O578" s="883"/>
      <c r="P578" s="883"/>
      <c r="Q578" s="883"/>
    </row>
    <row r="579" spans="1:17">
      <c r="A579" s="883"/>
      <c r="B579" s="883"/>
      <c r="C579" s="883"/>
      <c r="D579" s="883"/>
      <c r="E579" s="883"/>
      <c r="F579" s="883"/>
      <c r="G579" s="883"/>
      <c r="H579" s="883"/>
      <c r="I579" s="883"/>
      <c r="J579" s="884"/>
      <c r="K579" s="883"/>
      <c r="L579" s="883"/>
      <c r="M579" s="883"/>
      <c r="N579" s="883"/>
      <c r="O579" s="883"/>
      <c r="P579" s="883"/>
      <c r="Q579" s="883"/>
    </row>
    <row r="580" spans="1:17">
      <c r="A580" s="883"/>
      <c r="B580" s="883"/>
      <c r="C580" s="883"/>
      <c r="D580" s="883"/>
      <c r="E580" s="883"/>
      <c r="F580" s="883"/>
      <c r="G580" s="883"/>
      <c r="H580" s="883"/>
      <c r="I580" s="883"/>
      <c r="J580" s="884"/>
      <c r="K580" s="883"/>
      <c r="L580" s="883"/>
      <c r="M580" s="883"/>
      <c r="N580" s="883"/>
      <c r="O580" s="883"/>
      <c r="P580" s="883"/>
      <c r="Q580" s="883"/>
    </row>
    <row r="581" spans="1:17">
      <c r="A581" s="883"/>
      <c r="B581" s="883"/>
      <c r="C581" s="883"/>
      <c r="D581" s="883"/>
      <c r="E581" s="883"/>
      <c r="F581" s="883"/>
      <c r="G581" s="883"/>
      <c r="H581" s="883"/>
      <c r="I581" s="883"/>
      <c r="J581" s="884"/>
      <c r="K581" s="883"/>
      <c r="L581" s="883"/>
      <c r="M581" s="883"/>
      <c r="N581" s="883"/>
      <c r="O581" s="883"/>
      <c r="P581" s="883"/>
      <c r="Q581" s="883"/>
    </row>
    <row r="582" spans="1:17">
      <c r="A582" s="883"/>
      <c r="B582" s="883"/>
      <c r="C582" s="883"/>
      <c r="D582" s="883"/>
      <c r="E582" s="883"/>
      <c r="F582" s="883"/>
      <c r="G582" s="883"/>
      <c r="H582" s="883"/>
      <c r="I582" s="883"/>
      <c r="J582" s="884"/>
      <c r="K582" s="883"/>
      <c r="L582" s="883"/>
      <c r="M582" s="883"/>
      <c r="N582" s="883"/>
      <c r="O582" s="883"/>
      <c r="P582" s="883"/>
      <c r="Q582" s="883"/>
    </row>
    <row r="583" spans="1:17">
      <c r="A583" s="883"/>
      <c r="B583" s="883"/>
      <c r="C583" s="883"/>
      <c r="D583" s="883"/>
      <c r="E583" s="883"/>
      <c r="F583" s="883"/>
      <c r="G583" s="883"/>
      <c r="H583" s="883"/>
      <c r="I583" s="883"/>
      <c r="J583" s="884"/>
      <c r="K583" s="883"/>
      <c r="L583" s="883"/>
      <c r="M583" s="883"/>
      <c r="N583" s="883"/>
      <c r="O583" s="883"/>
      <c r="P583" s="883"/>
      <c r="Q583" s="883"/>
    </row>
    <row r="584" spans="1:17">
      <c r="A584" s="883"/>
      <c r="B584" s="883"/>
      <c r="C584" s="883"/>
      <c r="D584" s="883"/>
      <c r="E584" s="883"/>
      <c r="F584" s="883"/>
      <c r="G584" s="883"/>
      <c r="H584" s="883"/>
      <c r="I584" s="883"/>
      <c r="J584" s="884"/>
      <c r="K584" s="883"/>
      <c r="L584" s="883"/>
      <c r="M584" s="883"/>
      <c r="N584" s="883"/>
      <c r="O584" s="883"/>
      <c r="P584" s="883"/>
      <c r="Q584" s="883"/>
    </row>
    <row r="585" spans="1:17">
      <c r="A585" s="883"/>
      <c r="B585" s="883"/>
      <c r="C585" s="883"/>
      <c r="D585" s="883"/>
      <c r="E585" s="883"/>
      <c r="F585" s="883"/>
      <c r="G585" s="883"/>
      <c r="H585" s="883"/>
      <c r="I585" s="883"/>
      <c r="J585" s="884"/>
      <c r="K585" s="883"/>
      <c r="L585" s="883"/>
      <c r="M585" s="883"/>
      <c r="N585" s="883"/>
      <c r="O585" s="883"/>
      <c r="P585" s="883"/>
      <c r="Q585" s="883"/>
    </row>
    <row r="586" spans="1:17">
      <c r="A586" s="883"/>
      <c r="B586" s="883"/>
      <c r="C586" s="883"/>
      <c r="D586" s="883"/>
      <c r="E586" s="883"/>
      <c r="F586" s="883"/>
      <c r="G586" s="883"/>
      <c r="H586" s="883"/>
      <c r="I586" s="883"/>
      <c r="J586" s="884"/>
      <c r="K586" s="883"/>
      <c r="L586" s="883"/>
      <c r="M586" s="883"/>
      <c r="N586" s="883"/>
      <c r="O586" s="883"/>
      <c r="P586" s="883"/>
      <c r="Q586" s="883"/>
    </row>
    <row r="587" spans="1:17">
      <c r="A587" s="883"/>
      <c r="B587" s="883"/>
      <c r="C587" s="883"/>
      <c r="D587" s="883"/>
      <c r="E587" s="883"/>
      <c r="F587" s="883"/>
      <c r="G587" s="883"/>
      <c r="H587" s="883"/>
      <c r="I587" s="883"/>
      <c r="J587" s="884"/>
      <c r="K587" s="883"/>
      <c r="L587" s="883"/>
      <c r="M587" s="883"/>
      <c r="N587" s="883"/>
      <c r="O587" s="883"/>
      <c r="P587" s="883"/>
      <c r="Q587" s="883"/>
    </row>
    <row r="588" spans="1:17">
      <c r="A588" s="883"/>
      <c r="B588" s="883"/>
      <c r="C588" s="883"/>
      <c r="D588" s="883"/>
      <c r="E588" s="883"/>
      <c r="F588" s="883"/>
      <c r="G588" s="883"/>
      <c r="H588" s="883"/>
      <c r="I588" s="883"/>
      <c r="J588" s="884"/>
      <c r="K588" s="883"/>
      <c r="L588" s="883"/>
      <c r="M588" s="883"/>
      <c r="N588" s="883"/>
      <c r="O588" s="883"/>
      <c r="P588" s="883"/>
      <c r="Q588" s="883"/>
    </row>
    <row r="589" spans="1:17">
      <c r="A589" s="883"/>
      <c r="B589" s="883"/>
      <c r="C589" s="883"/>
      <c r="D589" s="883"/>
      <c r="E589" s="883"/>
      <c r="F589" s="883"/>
      <c r="G589" s="883"/>
      <c r="H589" s="883"/>
      <c r="I589" s="883"/>
      <c r="J589" s="884"/>
      <c r="K589" s="883"/>
      <c r="L589" s="883"/>
      <c r="M589" s="883"/>
      <c r="N589" s="883"/>
      <c r="O589" s="883"/>
      <c r="P589" s="883"/>
      <c r="Q589" s="883"/>
    </row>
    <row r="590" spans="1:17">
      <c r="A590" s="883"/>
      <c r="B590" s="883"/>
      <c r="C590" s="883"/>
      <c r="D590" s="883"/>
      <c r="E590" s="883"/>
      <c r="F590" s="883"/>
      <c r="G590" s="883"/>
      <c r="H590" s="883"/>
      <c r="I590" s="883"/>
      <c r="J590" s="884"/>
      <c r="K590" s="883"/>
      <c r="L590" s="883"/>
      <c r="M590" s="883"/>
      <c r="N590" s="883"/>
      <c r="O590" s="883"/>
      <c r="P590" s="883"/>
      <c r="Q590" s="883"/>
    </row>
    <row r="591" spans="1:17">
      <c r="A591" s="883"/>
      <c r="B591" s="883"/>
      <c r="C591" s="883"/>
      <c r="D591" s="883"/>
      <c r="E591" s="883"/>
      <c r="F591" s="883"/>
      <c r="G591" s="883"/>
      <c r="H591" s="883"/>
      <c r="I591" s="883"/>
      <c r="J591" s="884"/>
      <c r="K591" s="883"/>
      <c r="L591" s="883"/>
      <c r="M591" s="883"/>
      <c r="N591" s="883"/>
      <c r="O591" s="883"/>
      <c r="P591" s="883"/>
      <c r="Q591" s="883"/>
    </row>
    <row r="592" spans="1:17">
      <c r="A592" s="883"/>
      <c r="B592" s="883"/>
      <c r="C592" s="883"/>
      <c r="D592" s="883"/>
      <c r="E592" s="883"/>
      <c r="F592" s="883"/>
      <c r="G592" s="883"/>
      <c r="H592" s="883"/>
      <c r="I592" s="883"/>
      <c r="J592" s="884"/>
      <c r="K592" s="883"/>
      <c r="L592" s="883"/>
      <c r="M592" s="883"/>
      <c r="N592" s="883"/>
      <c r="O592" s="883"/>
      <c r="P592" s="883"/>
      <c r="Q592" s="883"/>
    </row>
    <row r="593" spans="1:17">
      <c r="A593" s="883"/>
      <c r="B593" s="883"/>
      <c r="C593" s="883"/>
      <c r="D593" s="883"/>
      <c r="E593" s="883"/>
      <c r="F593" s="883"/>
      <c r="G593" s="883"/>
      <c r="H593" s="883"/>
      <c r="I593" s="883"/>
      <c r="J593" s="884"/>
      <c r="K593" s="883"/>
      <c r="L593" s="883"/>
      <c r="M593" s="883"/>
      <c r="N593" s="883"/>
      <c r="O593" s="883"/>
      <c r="P593" s="883"/>
      <c r="Q593" s="883"/>
    </row>
    <row r="594" spans="1:17">
      <c r="A594" s="883"/>
      <c r="B594" s="883"/>
      <c r="C594" s="883"/>
      <c r="D594" s="883"/>
      <c r="E594" s="883"/>
      <c r="F594" s="883"/>
      <c r="G594" s="883"/>
      <c r="H594" s="883"/>
      <c r="I594" s="883"/>
      <c r="J594" s="884"/>
      <c r="K594" s="883"/>
      <c r="L594" s="883"/>
      <c r="M594" s="883"/>
      <c r="N594" s="883"/>
      <c r="O594" s="883"/>
      <c r="P594" s="883"/>
      <c r="Q594" s="883"/>
    </row>
    <row r="595" spans="1:17">
      <c r="A595" s="883"/>
      <c r="B595" s="883"/>
      <c r="C595" s="883"/>
      <c r="D595" s="883"/>
      <c r="E595" s="883"/>
      <c r="F595" s="883"/>
      <c r="G595" s="883"/>
      <c r="H595" s="883"/>
      <c r="I595" s="883"/>
      <c r="J595" s="884"/>
      <c r="K595" s="883"/>
      <c r="L595" s="883"/>
      <c r="M595" s="883"/>
      <c r="N595" s="883"/>
      <c r="O595" s="883"/>
      <c r="P595" s="883"/>
      <c r="Q595" s="883"/>
    </row>
    <row r="596" spans="1:17">
      <c r="A596" s="883"/>
      <c r="B596" s="883"/>
      <c r="C596" s="883"/>
      <c r="D596" s="883"/>
      <c r="E596" s="883"/>
      <c r="F596" s="883"/>
      <c r="G596" s="883"/>
      <c r="H596" s="883"/>
      <c r="I596" s="883"/>
      <c r="J596" s="884"/>
      <c r="K596" s="883"/>
      <c r="L596" s="883"/>
      <c r="M596" s="883"/>
      <c r="N596" s="883"/>
      <c r="O596" s="883"/>
      <c r="P596" s="883"/>
      <c r="Q596" s="883"/>
    </row>
    <row r="597" spans="1:17">
      <c r="A597" s="883"/>
      <c r="B597" s="883"/>
      <c r="C597" s="883"/>
      <c r="D597" s="883"/>
      <c r="E597" s="883"/>
      <c r="F597" s="883"/>
      <c r="G597" s="883"/>
      <c r="H597" s="883"/>
      <c r="I597" s="883"/>
      <c r="J597" s="884"/>
      <c r="K597" s="883"/>
      <c r="L597" s="883"/>
      <c r="M597" s="883"/>
      <c r="N597" s="883"/>
      <c r="O597" s="883"/>
      <c r="P597" s="883"/>
      <c r="Q597" s="883"/>
    </row>
    <row r="598" spans="1:17">
      <c r="A598" s="883"/>
      <c r="B598" s="883"/>
      <c r="C598" s="883"/>
      <c r="D598" s="883"/>
      <c r="E598" s="883"/>
      <c r="F598" s="883"/>
      <c r="G598" s="883"/>
      <c r="H598" s="883"/>
      <c r="I598" s="883"/>
      <c r="J598" s="884"/>
      <c r="K598" s="883"/>
      <c r="L598" s="883"/>
      <c r="M598" s="883"/>
      <c r="N598" s="883"/>
      <c r="O598" s="883"/>
      <c r="P598" s="883"/>
      <c r="Q598" s="883"/>
    </row>
    <row r="599" spans="1:17">
      <c r="A599" s="883"/>
      <c r="B599" s="883"/>
      <c r="C599" s="883"/>
      <c r="D599" s="883"/>
      <c r="E599" s="883"/>
      <c r="F599" s="883"/>
      <c r="G599" s="883"/>
      <c r="H599" s="883"/>
      <c r="I599" s="883"/>
      <c r="J599" s="884"/>
      <c r="K599" s="883"/>
      <c r="L599" s="883"/>
      <c r="M599" s="883"/>
      <c r="N599" s="883"/>
      <c r="O599" s="883"/>
      <c r="P599" s="883"/>
      <c r="Q599" s="883"/>
    </row>
    <row r="600" spans="1:17">
      <c r="A600" s="883"/>
      <c r="B600" s="883"/>
      <c r="C600" s="883"/>
      <c r="D600" s="883"/>
      <c r="E600" s="883"/>
      <c r="F600" s="883"/>
      <c r="G600" s="883"/>
      <c r="H600" s="883"/>
      <c r="I600" s="883"/>
      <c r="J600" s="884"/>
      <c r="K600" s="883"/>
      <c r="L600" s="883"/>
      <c r="M600" s="883"/>
      <c r="N600" s="883"/>
      <c r="O600" s="883"/>
      <c r="P600" s="883"/>
      <c r="Q600" s="883"/>
    </row>
    <row r="601" spans="1:17">
      <c r="A601" s="883"/>
      <c r="B601" s="883"/>
      <c r="C601" s="883"/>
      <c r="D601" s="883"/>
      <c r="E601" s="883"/>
      <c r="F601" s="883"/>
      <c r="G601" s="883"/>
      <c r="H601" s="883"/>
      <c r="I601" s="883"/>
      <c r="J601" s="884"/>
      <c r="K601" s="883"/>
      <c r="L601" s="883"/>
      <c r="M601" s="883"/>
      <c r="N601" s="883"/>
      <c r="O601" s="883"/>
      <c r="P601" s="883"/>
      <c r="Q601" s="883"/>
    </row>
    <row r="602" spans="1:17">
      <c r="A602" s="883"/>
      <c r="B602" s="883"/>
      <c r="C602" s="883"/>
      <c r="D602" s="883"/>
      <c r="E602" s="883"/>
      <c r="F602" s="883"/>
      <c r="G602" s="883"/>
      <c r="H602" s="883"/>
      <c r="I602" s="883"/>
      <c r="J602" s="884"/>
      <c r="K602" s="883"/>
      <c r="L602" s="883"/>
      <c r="M602" s="883"/>
      <c r="N602" s="883"/>
      <c r="O602" s="883"/>
      <c r="P602" s="883"/>
      <c r="Q602" s="883"/>
    </row>
    <row r="603" spans="1:17">
      <c r="A603" s="883"/>
      <c r="B603" s="883"/>
      <c r="C603" s="883"/>
      <c r="D603" s="883"/>
      <c r="E603" s="883"/>
      <c r="F603" s="883"/>
      <c r="G603" s="883"/>
      <c r="H603" s="883"/>
      <c r="I603" s="883"/>
      <c r="J603" s="884"/>
      <c r="K603" s="883"/>
      <c r="L603" s="883"/>
      <c r="M603" s="883"/>
      <c r="N603" s="883"/>
      <c r="O603" s="883"/>
      <c r="P603" s="883"/>
      <c r="Q603" s="883"/>
    </row>
    <row r="604" spans="1:17">
      <c r="A604" s="883"/>
      <c r="B604" s="883"/>
      <c r="C604" s="883"/>
      <c r="D604" s="883"/>
      <c r="E604" s="883"/>
      <c r="F604" s="883"/>
      <c r="G604" s="883"/>
      <c r="H604" s="883"/>
      <c r="I604" s="883"/>
      <c r="J604" s="884"/>
      <c r="K604" s="883"/>
      <c r="L604" s="883"/>
      <c r="M604" s="883"/>
      <c r="N604" s="883"/>
      <c r="O604" s="883"/>
      <c r="P604" s="883"/>
      <c r="Q604" s="883"/>
    </row>
    <row r="605" spans="1:17">
      <c r="A605" s="883"/>
      <c r="B605" s="883"/>
      <c r="C605" s="883"/>
      <c r="D605" s="883"/>
      <c r="E605" s="883"/>
      <c r="F605" s="883"/>
      <c r="G605" s="883"/>
      <c r="H605" s="883"/>
      <c r="I605" s="883"/>
      <c r="J605" s="884"/>
      <c r="K605" s="883"/>
      <c r="L605" s="883"/>
      <c r="M605" s="883"/>
      <c r="N605" s="883"/>
      <c r="O605" s="883"/>
      <c r="P605" s="883"/>
      <c r="Q605" s="883"/>
    </row>
    <row r="606" spans="1:17">
      <c r="A606" s="883"/>
      <c r="B606" s="883"/>
      <c r="C606" s="883"/>
      <c r="D606" s="883"/>
      <c r="E606" s="883"/>
      <c r="F606" s="883"/>
      <c r="G606" s="883"/>
      <c r="H606" s="883"/>
      <c r="I606" s="883"/>
      <c r="J606" s="884"/>
      <c r="K606" s="883"/>
      <c r="L606" s="883"/>
      <c r="M606" s="883"/>
      <c r="N606" s="883"/>
      <c r="O606" s="883"/>
      <c r="P606" s="883"/>
      <c r="Q606" s="883"/>
    </row>
    <row r="607" spans="1:17">
      <c r="A607" s="883"/>
      <c r="B607" s="883"/>
      <c r="C607" s="883"/>
      <c r="D607" s="883"/>
      <c r="E607" s="883"/>
      <c r="F607" s="883"/>
      <c r="G607" s="883"/>
      <c r="H607" s="883"/>
      <c r="I607" s="883"/>
      <c r="J607" s="884"/>
      <c r="K607" s="883"/>
      <c r="L607" s="883"/>
      <c r="M607" s="883"/>
      <c r="N607" s="883"/>
      <c r="O607" s="883"/>
      <c r="P607" s="883"/>
      <c r="Q607" s="883"/>
    </row>
    <row r="608" spans="1:17">
      <c r="A608" s="883"/>
      <c r="B608" s="883"/>
      <c r="C608" s="883"/>
      <c r="D608" s="883"/>
      <c r="E608" s="883"/>
      <c r="F608" s="883"/>
      <c r="G608" s="883"/>
      <c r="H608" s="883"/>
      <c r="I608" s="883"/>
      <c r="J608" s="884"/>
      <c r="K608" s="883"/>
      <c r="L608" s="883"/>
      <c r="M608" s="883"/>
      <c r="N608" s="883"/>
      <c r="O608" s="883"/>
      <c r="P608" s="883"/>
      <c r="Q608" s="883"/>
    </row>
    <row r="609" spans="1:17">
      <c r="A609" s="883"/>
      <c r="B609" s="883"/>
      <c r="C609" s="883"/>
      <c r="D609" s="883"/>
      <c r="E609" s="883"/>
      <c r="F609" s="883"/>
      <c r="G609" s="883"/>
      <c r="H609" s="883"/>
      <c r="I609" s="883"/>
      <c r="J609" s="884"/>
      <c r="K609" s="883"/>
      <c r="L609" s="883"/>
      <c r="M609" s="883"/>
      <c r="N609" s="883"/>
      <c r="O609" s="883"/>
      <c r="P609" s="883"/>
      <c r="Q609" s="883"/>
    </row>
    <row r="610" spans="1:17">
      <c r="A610" s="883"/>
      <c r="B610" s="883"/>
      <c r="C610" s="883"/>
      <c r="D610" s="883"/>
      <c r="E610" s="883"/>
      <c r="F610" s="883"/>
      <c r="G610" s="883"/>
      <c r="H610" s="883"/>
      <c r="I610" s="883"/>
      <c r="J610" s="884"/>
      <c r="K610" s="883"/>
      <c r="L610" s="883"/>
      <c r="M610" s="883"/>
      <c r="N610" s="883"/>
      <c r="O610" s="883"/>
      <c r="P610" s="883"/>
      <c r="Q610" s="883"/>
    </row>
    <row r="611" spans="1:17">
      <c r="A611" s="883"/>
      <c r="B611" s="883"/>
      <c r="C611" s="883"/>
      <c r="D611" s="883"/>
      <c r="E611" s="883"/>
      <c r="F611" s="883"/>
      <c r="G611" s="883"/>
      <c r="H611" s="883"/>
      <c r="I611" s="883"/>
      <c r="J611" s="884"/>
      <c r="K611" s="883"/>
      <c r="L611" s="883"/>
      <c r="M611" s="883"/>
      <c r="N611" s="883"/>
      <c r="O611" s="883"/>
      <c r="P611" s="883"/>
      <c r="Q611" s="883"/>
    </row>
    <row r="612" spans="1:17">
      <c r="A612" s="883"/>
      <c r="B612" s="883"/>
      <c r="C612" s="883"/>
      <c r="D612" s="883"/>
      <c r="E612" s="883"/>
      <c r="F612" s="883"/>
      <c r="G612" s="883"/>
      <c r="H612" s="883"/>
      <c r="I612" s="883"/>
      <c r="J612" s="884"/>
      <c r="K612" s="883"/>
      <c r="L612" s="883"/>
      <c r="M612" s="883"/>
      <c r="N612" s="883"/>
      <c r="O612" s="883"/>
      <c r="P612" s="883"/>
      <c r="Q612" s="883"/>
    </row>
    <row r="613" spans="1:17">
      <c r="A613" s="883"/>
      <c r="B613" s="883"/>
      <c r="C613" s="883"/>
      <c r="D613" s="883"/>
      <c r="E613" s="883"/>
      <c r="F613" s="883"/>
      <c r="G613" s="883"/>
      <c r="H613" s="883"/>
      <c r="I613" s="883"/>
      <c r="J613" s="884"/>
      <c r="K613" s="883"/>
      <c r="L613" s="883"/>
      <c r="M613" s="883"/>
      <c r="N613" s="883"/>
      <c r="O613" s="883"/>
      <c r="P613" s="883"/>
      <c r="Q613" s="883"/>
    </row>
    <row r="614" spans="1:17">
      <c r="A614" s="883"/>
      <c r="B614" s="883"/>
      <c r="C614" s="883"/>
      <c r="D614" s="883"/>
      <c r="E614" s="883"/>
      <c r="F614" s="883"/>
      <c r="G614" s="883"/>
      <c r="H614" s="883"/>
      <c r="I614" s="883"/>
      <c r="J614" s="884"/>
      <c r="K614" s="883"/>
      <c r="L614" s="883"/>
      <c r="M614" s="883"/>
      <c r="N614" s="883"/>
      <c r="O614" s="883"/>
      <c r="P614" s="883"/>
      <c r="Q614" s="883"/>
    </row>
    <row r="615" spans="1:17">
      <c r="A615" s="883"/>
      <c r="B615" s="883"/>
      <c r="C615" s="883"/>
      <c r="D615" s="883"/>
      <c r="E615" s="883"/>
      <c r="F615" s="883"/>
      <c r="G615" s="883"/>
      <c r="H615" s="883"/>
      <c r="I615" s="883"/>
      <c r="J615" s="884"/>
      <c r="K615" s="883"/>
      <c r="L615" s="883"/>
      <c r="M615" s="883"/>
      <c r="N615" s="883"/>
      <c r="O615" s="883"/>
      <c r="P615" s="883"/>
      <c r="Q615" s="883"/>
    </row>
    <row r="616" spans="1:17">
      <c r="A616" s="883"/>
      <c r="B616" s="883"/>
      <c r="C616" s="883"/>
      <c r="D616" s="883"/>
      <c r="E616" s="883"/>
      <c r="F616" s="883"/>
      <c r="G616" s="883"/>
      <c r="H616" s="883"/>
      <c r="I616" s="883"/>
      <c r="J616" s="884"/>
      <c r="K616" s="883"/>
      <c r="L616" s="883"/>
      <c r="M616" s="883"/>
      <c r="N616" s="883"/>
      <c r="O616" s="883"/>
      <c r="P616" s="883"/>
      <c r="Q616" s="883"/>
    </row>
    <row r="617" spans="1:17">
      <c r="A617" s="883"/>
      <c r="B617" s="883"/>
      <c r="C617" s="883"/>
      <c r="D617" s="883"/>
      <c r="E617" s="883"/>
      <c r="F617" s="883"/>
      <c r="G617" s="883"/>
      <c r="H617" s="883"/>
      <c r="I617" s="883"/>
      <c r="J617" s="884"/>
      <c r="K617" s="883"/>
      <c r="L617" s="883"/>
      <c r="M617" s="883"/>
      <c r="N617" s="883"/>
      <c r="O617" s="883"/>
      <c r="P617" s="883"/>
      <c r="Q617" s="883"/>
    </row>
    <row r="618" spans="1:17">
      <c r="A618" s="883"/>
      <c r="B618" s="883"/>
      <c r="C618" s="883"/>
      <c r="D618" s="883"/>
      <c r="E618" s="883"/>
      <c r="F618" s="883"/>
      <c r="G618" s="883"/>
      <c r="H618" s="883"/>
      <c r="I618" s="883"/>
      <c r="J618" s="884"/>
      <c r="K618" s="883"/>
      <c r="L618" s="883"/>
      <c r="M618" s="883"/>
      <c r="N618" s="883"/>
      <c r="O618" s="883"/>
      <c r="P618" s="883"/>
      <c r="Q618" s="883"/>
    </row>
    <row r="619" spans="1:17">
      <c r="A619" s="883"/>
      <c r="B619" s="883"/>
      <c r="C619" s="883"/>
      <c r="D619" s="883"/>
      <c r="E619" s="883"/>
      <c r="F619" s="883"/>
      <c r="G619" s="883"/>
      <c r="H619" s="883"/>
      <c r="I619" s="883"/>
      <c r="J619" s="884"/>
      <c r="K619" s="883"/>
      <c r="L619" s="883"/>
      <c r="M619" s="883"/>
      <c r="N619" s="883"/>
      <c r="O619" s="883"/>
      <c r="P619" s="883"/>
      <c r="Q619" s="883"/>
    </row>
    <row r="620" spans="1:17">
      <c r="A620" s="883"/>
      <c r="B620" s="883"/>
      <c r="C620" s="883"/>
      <c r="D620" s="883"/>
      <c r="E620" s="883"/>
      <c r="F620" s="883"/>
      <c r="G620" s="883"/>
      <c r="H620" s="883"/>
      <c r="I620" s="883"/>
      <c r="J620" s="884"/>
      <c r="K620" s="883"/>
      <c r="L620" s="883"/>
      <c r="M620" s="883"/>
      <c r="N620" s="883"/>
      <c r="O620" s="883"/>
      <c r="P620" s="883"/>
      <c r="Q620" s="883"/>
    </row>
    <row r="621" spans="1:17">
      <c r="A621" s="883"/>
      <c r="B621" s="883"/>
      <c r="C621" s="883"/>
      <c r="D621" s="883"/>
      <c r="E621" s="883"/>
      <c r="F621" s="883"/>
      <c r="G621" s="883"/>
      <c r="H621" s="883"/>
      <c r="I621" s="883"/>
      <c r="J621" s="884"/>
      <c r="K621" s="883"/>
      <c r="L621" s="883"/>
      <c r="M621" s="883"/>
      <c r="N621" s="883"/>
      <c r="O621" s="883"/>
      <c r="P621" s="883"/>
      <c r="Q621" s="883"/>
    </row>
    <row r="622" spans="1:17">
      <c r="A622" s="883"/>
      <c r="B622" s="883"/>
      <c r="C622" s="883"/>
      <c r="D622" s="883"/>
      <c r="E622" s="883"/>
      <c r="F622" s="883"/>
      <c r="G622" s="883"/>
      <c r="H622" s="883"/>
      <c r="I622" s="883"/>
      <c r="J622" s="884"/>
      <c r="K622" s="883"/>
      <c r="L622" s="883"/>
      <c r="M622" s="883"/>
      <c r="N622" s="883"/>
      <c r="O622" s="883"/>
      <c r="P622" s="883"/>
      <c r="Q622" s="883"/>
    </row>
    <row r="623" spans="1:17">
      <c r="A623" s="883"/>
      <c r="B623" s="883"/>
      <c r="C623" s="883"/>
      <c r="D623" s="883"/>
      <c r="E623" s="883"/>
      <c r="F623" s="883"/>
      <c r="G623" s="883"/>
      <c r="H623" s="883"/>
      <c r="I623" s="883"/>
      <c r="J623" s="884"/>
      <c r="K623" s="883"/>
      <c r="L623" s="883"/>
      <c r="M623" s="883"/>
      <c r="N623" s="883"/>
      <c r="O623" s="883"/>
      <c r="P623" s="883"/>
      <c r="Q623" s="883"/>
    </row>
    <row r="624" spans="1:17">
      <c r="A624" s="883"/>
      <c r="B624" s="883"/>
      <c r="C624" s="883"/>
      <c r="D624" s="883"/>
      <c r="E624" s="883"/>
      <c r="F624" s="883"/>
      <c r="G624" s="883"/>
      <c r="H624" s="883"/>
      <c r="I624" s="883"/>
      <c r="J624" s="884"/>
      <c r="K624" s="883"/>
      <c r="L624" s="883"/>
      <c r="M624" s="883"/>
      <c r="N624" s="883"/>
      <c r="O624" s="883"/>
      <c r="P624" s="883"/>
      <c r="Q624" s="883"/>
    </row>
    <row r="625" spans="1:17">
      <c r="A625" s="883"/>
      <c r="B625" s="883"/>
      <c r="C625" s="883"/>
      <c r="D625" s="883"/>
      <c r="E625" s="883"/>
      <c r="F625" s="883"/>
      <c r="G625" s="883"/>
      <c r="H625" s="883"/>
      <c r="I625" s="883"/>
      <c r="J625" s="884"/>
      <c r="K625" s="883"/>
      <c r="L625" s="883"/>
      <c r="M625" s="883"/>
      <c r="N625" s="883"/>
      <c r="O625" s="883"/>
      <c r="P625" s="883"/>
      <c r="Q625" s="883"/>
    </row>
    <row r="626" spans="1:17">
      <c r="A626" s="883"/>
      <c r="B626" s="883"/>
      <c r="C626" s="883"/>
      <c r="D626" s="883"/>
      <c r="E626" s="883"/>
      <c r="F626" s="883"/>
      <c r="G626" s="883"/>
      <c r="H626" s="883"/>
      <c r="I626" s="883"/>
      <c r="J626" s="884"/>
      <c r="K626" s="883"/>
      <c r="L626" s="883"/>
      <c r="M626" s="883"/>
      <c r="N626" s="883"/>
      <c r="O626" s="883"/>
      <c r="P626" s="883"/>
      <c r="Q626" s="883"/>
    </row>
    <row r="627" spans="1:17">
      <c r="A627" s="883"/>
      <c r="B627" s="883"/>
      <c r="C627" s="883"/>
      <c r="D627" s="883"/>
      <c r="E627" s="883"/>
      <c r="F627" s="883"/>
      <c r="G627" s="883"/>
      <c r="H627" s="883"/>
      <c r="I627" s="883"/>
      <c r="J627" s="884"/>
      <c r="K627" s="883"/>
      <c r="L627" s="883"/>
      <c r="M627" s="883"/>
      <c r="N627" s="883"/>
      <c r="O627" s="883"/>
      <c r="P627" s="883"/>
      <c r="Q627" s="883"/>
    </row>
    <row r="628" spans="1:17">
      <c r="A628" s="883"/>
      <c r="B628" s="883"/>
      <c r="C628" s="883"/>
      <c r="D628" s="883"/>
      <c r="E628" s="883"/>
      <c r="F628" s="883"/>
      <c r="G628" s="883"/>
      <c r="H628" s="883"/>
      <c r="I628" s="883"/>
      <c r="J628" s="884"/>
      <c r="K628" s="883"/>
      <c r="L628" s="883"/>
      <c r="M628" s="883"/>
      <c r="N628" s="883"/>
      <c r="O628" s="883"/>
      <c r="P628" s="883"/>
      <c r="Q628" s="883"/>
    </row>
    <row r="629" spans="1:17">
      <c r="A629" s="883"/>
      <c r="B629" s="883"/>
      <c r="C629" s="883"/>
      <c r="D629" s="883"/>
      <c r="E629" s="883"/>
      <c r="F629" s="883"/>
      <c r="G629" s="883"/>
      <c r="H629" s="883"/>
      <c r="I629" s="883"/>
      <c r="J629" s="884"/>
      <c r="K629" s="883"/>
      <c r="L629" s="883"/>
      <c r="M629" s="883"/>
      <c r="N629" s="883"/>
      <c r="O629" s="883"/>
      <c r="P629" s="883"/>
      <c r="Q629" s="883"/>
    </row>
    <row r="630" spans="1:17">
      <c r="A630" s="883"/>
      <c r="B630" s="883"/>
      <c r="C630" s="883"/>
      <c r="D630" s="883"/>
      <c r="E630" s="883"/>
      <c r="F630" s="883"/>
      <c r="G630" s="883"/>
      <c r="H630" s="883"/>
      <c r="I630" s="883"/>
      <c r="J630" s="884"/>
      <c r="K630" s="883"/>
      <c r="L630" s="883"/>
      <c r="M630" s="883"/>
      <c r="N630" s="883"/>
      <c r="O630" s="883"/>
      <c r="P630" s="883"/>
      <c r="Q630" s="883"/>
    </row>
    <row r="631" spans="1:17">
      <c r="A631" s="883"/>
      <c r="B631" s="883"/>
      <c r="C631" s="883"/>
      <c r="D631" s="883"/>
      <c r="E631" s="883"/>
      <c r="F631" s="883"/>
      <c r="G631" s="883"/>
      <c r="H631" s="883"/>
      <c r="I631" s="883"/>
      <c r="J631" s="884"/>
      <c r="K631" s="883"/>
      <c r="L631" s="883"/>
      <c r="M631" s="883"/>
      <c r="N631" s="883"/>
      <c r="O631" s="883"/>
      <c r="P631" s="883"/>
      <c r="Q631" s="883"/>
    </row>
    <row r="632" spans="1:17">
      <c r="A632" s="883"/>
      <c r="B632" s="883"/>
      <c r="C632" s="883"/>
      <c r="D632" s="883"/>
      <c r="E632" s="883"/>
      <c r="F632" s="883"/>
      <c r="G632" s="883"/>
      <c r="H632" s="883"/>
      <c r="I632" s="883"/>
      <c r="J632" s="884"/>
      <c r="K632" s="883"/>
      <c r="L632" s="883"/>
      <c r="M632" s="883"/>
      <c r="N632" s="883"/>
      <c r="O632" s="883"/>
      <c r="P632" s="883"/>
      <c r="Q632" s="883"/>
    </row>
    <row r="633" spans="1:17">
      <c r="A633" s="883"/>
      <c r="B633" s="883"/>
      <c r="C633" s="883"/>
      <c r="D633" s="883"/>
      <c r="E633" s="883"/>
      <c r="F633" s="883"/>
      <c r="G633" s="883"/>
      <c r="H633" s="883"/>
      <c r="I633" s="883"/>
      <c r="J633" s="884"/>
      <c r="K633" s="883"/>
      <c r="L633" s="883"/>
      <c r="M633" s="883"/>
      <c r="N633" s="883"/>
      <c r="O633" s="883"/>
      <c r="P633" s="883"/>
      <c r="Q633" s="883"/>
    </row>
    <row r="634" spans="1:17">
      <c r="A634" s="883"/>
      <c r="B634" s="883"/>
      <c r="C634" s="883"/>
      <c r="D634" s="883"/>
      <c r="E634" s="883"/>
      <c r="F634" s="883"/>
      <c r="G634" s="883"/>
      <c r="H634" s="883"/>
      <c r="I634" s="883"/>
      <c r="J634" s="884"/>
      <c r="K634" s="883"/>
      <c r="L634" s="883"/>
      <c r="M634" s="883"/>
      <c r="N634" s="883"/>
      <c r="O634" s="883"/>
      <c r="P634" s="883"/>
      <c r="Q634" s="883"/>
    </row>
    <row r="635" spans="1:17">
      <c r="A635" s="883"/>
      <c r="B635" s="883"/>
      <c r="C635" s="883"/>
      <c r="D635" s="883"/>
      <c r="E635" s="883"/>
      <c r="F635" s="883"/>
      <c r="G635" s="883"/>
      <c r="H635" s="883"/>
      <c r="I635" s="883"/>
      <c r="J635" s="884"/>
      <c r="K635" s="883"/>
      <c r="L635" s="883"/>
      <c r="M635" s="883"/>
      <c r="N635" s="883"/>
      <c r="O635" s="883"/>
      <c r="P635" s="883"/>
      <c r="Q635" s="883"/>
    </row>
    <row r="636" spans="1:17">
      <c r="A636" s="883"/>
      <c r="B636" s="883"/>
      <c r="C636" s="883"/>
      <c r="D636" s="883"/>
      <c r="E636" s="883"/>
      <c r="F636" s="883"/>
      <c r="G636" s="883"/>
      <c r="H636" s="883"/>
      <c r="I636" s="883"/>
      <c r="J636" s="884"/>
      <c r="K636" s="883"/>
      <c r="L636" s="883"/>
      <c r="M636" s="883"/>
      <c r="N636" s="883"/>
      <c r="O636" s="883"/>
      <c r="P636" s="883"/>
      <c r="Q636" s="883"/>
    </row>
    <row r="637" spans="1:17">
      <c r="A637" s="883"/>
      <c r="B637" s="883"/>
      <c r="C637" s="883"/>
      <c r="D637" s="883"/>
      <c r="E637" s="883"/>
      <c r="F637" s="883"/>
      <c r="G637" s="883"/>
      <c r="H637" s="883"/>
      <c r="I637" s="883"/>
      <c r="J637" s="884"/>
      <c r="K637" s="883"/>
      <c r="L637" s="883"/>
      <c r="M637" s="883"/>
      <c r="N637" s="883"/>
      <c r="O637" s="883"/>
      <c r="P637" s="883"/>
      <c r="Q637" s="883"/>
    </row>
    <row r="638" spans="1:17">
      <c r="A638" s="883"/>
      <c r="B638" s="883"/>
      <c r="C638" s="883"/>
      <c r="D638" s="883"/>
      <c r="E638" s="883"/>
      <c r="F638" s="883"/>
      <c r="G638" s="883"/>
      <c r="H638" s="883"/>
      <c r="I638" s="883"/>
      <c r="J638" s="884"/>
      <c r="K638" s="883"/>
      <c r="L638" s="883"/>
      <c r="M638" s="883"/>
      <c r="N638" s="883"/>
      <c r="O638" s="883"/>
      <c r="P638" s="883"/>
      <c r="Q638" s="883"/>
    </row>
    <row r="639" spans="1:17">
      <c r="A639" s="883"/>
      <c r="B639" s="883"/>
      <c r="C639" s="883"/>
      <c r="D639" s="883"/>
      <c r="E639" s="883"/>
      <c r="F639" s="883"/>
      <c r="G639" s="883"/>
      <c r="H639" s="883"/>
      <c r="I639" s="883"/>
      <c r="J639" s="884"/>
      <c r="K639" s="883"/>
      <c r="L639" s="883"/>
      <c r="M639" s="883"/>
      <c r="N639" s="883"/>
      <c r="O639" s="883"/>
      <c r="P639" s="883"/>
      <c r="Q639" s="883"/>
    </row>
    <row r="640" spans="1:17">
      <c r="A640" s="883"/>
      <c r="B640" s="883"/>
      <c r="C640" s="883"/>
      <c r="D640" s="883"/>
      <c r="E640" s="883"/>
      <c r="F640" s="883"/>
      <c r="G640" s="883"/>
      <c r="H640" s="883"/>
      <c r="I640" s="883"/>
      <c r="J640" s="884"/>
      <c r="K640" s="883"/>
      <c r="L640" s="883"/>
      <c r="M640" s="883"/>
      <c r="N640" s="883"/>
      <c r="O640" s="883"/>
      <c r="P640" s="883"/>
      <c r="Q640" s="883"/>
    </row>
    <row r="641" spans="1:17">
      <c r="A641" s="883"/>
      <c r="B641" s="883"/>
      <c r="C641" s="883"/>
      <c r="D641" s="883"/>
      <c r="E641" s="883"/>
      <c r="F641" s="883"/>
      <c r="G641" s="883"/>
      <c r="H641" s="883"/>
      <c r="I641" s="883"/>
      <c r="J641" s="884"/>
      <c r="K641" s="883"/>
      <c r="L641" s="883"/>
      <c r="M641" s="883"/>
      <c r="N641" s="883"/>
      <c r="O641" s="883"/>
      <c r="P641" s="883"/>
      <c r="Q641" s="883"/>
    </row>
    <row r="642" spans="1:17">
      <c r="A642" s="883"/>
      <c r="B642" s="883"/>
      <c r="C642" s="883"/>
      <c r="D642" s="883"/>
      <c r="E642" s="883"/>
      <c r="F642" s="883"/>
      <c r="G642" s="883"/>
      <c r="H642" s="883"/>
      <c r="I642" s="883"/>
      <c r="J642" s="884"/>
      <c r="K642" s="883"/>
      <c r="L642" s="883"/>
      <c r="M642" s="883"/>
      <c r="N642" s="883"/>
      <c r="O642" s="883"/>
      <c r="P642" s="883"/>
      <c r="Q642" s="883"/>
    </row>
    <row r="643" spans="1:17">
      <c r="A643" s="883"/>
      <c r="B643" s="883"/>
      <c r="C643" s="883"/>
      <c r="D643" s="883"/>
      <c r="E643" s="883"/>
      <c r="F643" s="883"/>
      <c r="G643" s="883"/>
      <c r="H643" s="883"/>
      <c r="I643" s="883"/>
      <c r="J643" s="884"/>
      <c r="K643" s="883"/>
      <c r="L643" s="883"/>
      <c r="M643" s="883"/>
      <c r="N643" s="883"/>
      <c r="O643" s="883"/>
      <c r="P643" s="883"/>
      <c r="Q643" s="883"/>
    </row>
    <row r="644" spans="1:17">
      <c r="A644" s="883"/>
      <c r="B644" s="883"/>
      <c r="C644" s="883"/>
      <c r="D644" s="883"/>
      <c r="E644" s="883"/>
      <c r="F644" s="883"/>
      <c r="G644" s="883"/>
      <c r="H644" s="883"/>
      <c r="I644" s="883"/>
      <c r="J644" s="884"/>
      <c r="K644" s="883"/>
      <c r="L644" s="883"/>
      <c r="M644" s="883"/>
      <c r="N644" s="883"/>
      <c r="O644" s="883"/>
      <c r="P644" s="883"/>
      <c r="Q644" s="883"/>
    </row>
    <row r="645" spans="1:17">
      <c r="A645" s="883"/>
      <c r="B645" s="883"/>
      <c r="C645" s="883"/>
      <c r="D645" s="883"/>
      <c r="E645" s="883"/>
      <c r="F645" s="883"/>
      <c r="G645" s="883"/>
      <c r="H645" s="883"/>
      <c r="I645" s="883"/>
      <c r="J645" s="884"/>
      <c r="K645" s="883"/>
      <c r="L645" s="883"/>
      <c r="M645" s="883"/>
      <c r="N645" s="883"/>
      <c r="O645" s="883"/>
      <c r="P645" s="883"/>
      <c r="Q645" s="883"/>
    </row>
    <row r="646" spans="1:17">
      <c r="A646" s="883"/>
      <c r="B646" s="883"/>
      <c r="C646" s="883"/>
      <c r="D646" s="883"/>
      <c r="E646" s="883"/>
      <c r="F646" s="883"/>
      <c r="G646" s="883"/>
      <c r="H646" s="883"/>
      <c r="I646" s="883"/>
      <c r="J646" s="884"/>
      <c r="K646" s="883"/>
      <c r="L646" s="883"/>
      <c r="M646" s="883"/>
      <c r="N646" s="883"/>
      <c r="O646" s="883"/>
      <c r="P646" s="883"/>
      <c r="Q646" s="883"/>
    </row>
    <row r="647" spans="1:17">
      <c r="A647" s="883"/>
      <c r="B647" s="883"/>
      <c r="C647" s="883"/>
      <c r="D647" s="883"/>
      <c r="E647" s="883"/>
      <c r="F647" s="883"/>
      <c r="G647" s="883"/>
      <c r="H647" s="883"/>
      <c r="I647" s="883"/>
      <c r="J647" s="884"/>
      <c r="K647" s="883"/>
      <c r="L647" s="883"/>
      <c r="M647" s="883"/>
      <c r="N647" s="883"/>
      <c r="O647" s="883"/>
      <c r="P647" s="883"/>
      <c r="Q647" s="883"/>
    </row>
    <row r="648" spans="1:17">
      <c r="A648" s="883"/>
      <c r="B648" s="883"/>
      <c r="C648" s="883"/>
      <c r="D648" s="883"/>
      <c r="E648" s="883"/>
      <c r="F648" s="883"/>
      <c r="G648" s="883"/>
      <c r="H648" s="883"/>
      <c r="I648" s="883"/>
      <c r="J648" s="884"/>
      <c r="K648" s="883"/>
      <c r="L648" s="883"/>
      <c r="M648" s="883"/>
      <c r="N648" s="883"/>
      <c r="O648" s="883"/>
      <c r="P648" s="883"/>
      <c r="Q648" s="883"/>
    </row>
    <row r="649" spans="1:17">
      <c r="A649" s="883"/>
      <c r="B649" s="883"/>
      <c r="C649" s="883"/>
      <c r="D649" s="883"/>
      <c r="E649" s="883"/>
      <c r="F649" s="883"/>
      <c r="G649" s="883"/>
      <c r="H649" s="883"/>
      <c r="I649" s="883"/>
      <c r="J649" s="884"/>
      <c r="K649" s="883"/>
      <c r="L649" s="883"/>
      <c r="M649" s="883"/>
      <c r="N649" s="883"/>
      <c r="O649" s="883"/>
      <c r="P649" s="883"/>
      <c r="Q649" s="883"/>
    </row>
    <row r="650" spans="1:17">
      <c r="A650" s="883"/>
      <c r="B650" s="883"/>
      <c r="C650" s="883"/>
      <c r="D650" s="883"/>
      <c r="E650" s="883"/>
      <c r="F650" s="883"/>
      <c r="G650" s="883"/>
      <c r="H650" s="883"/>
      <c r="I650" s="883"/>
      <c r="J650" s="884"/>
      <c r="K650" s="883"/>
      <c r="L650" s="883"/>
      <c r="M650" s="883"/>
      <c r="N650" s="883"/>
      <c r="O650" s="883"/>
      <c r="P650" s="883"/>
      <c r="Q650" s="883"/>
    </row>
    <row r="651" spans="1:17">
      <c r="A651" s="883"/>
      <c r="B651" s="883"/>
      <c r="C651" s="883"/>
      <c r="D651" s="883"/>
      <c r="E651" s="883"/>
      <c r="F651" s="883"/>
      <c r="G651" s="883"/>
      <c r="H651" s="883"/>
      <c r="I651" s="883"/>
      <c r="J651" s="884"/>
      <c r="K651" s="883"/>
      <c r="L651" s="883"/>
      <c r="M651" s="883"/>
      <c r="N651" s="883"/>
      <c r="O651" s="883"/>
      <c r="P651" s="883"/>
      <c r="Q651" s="883"/>
    </row>
    <row r="652" spans="1:17">
      <c r="A652" s="883"/>
      <c r="B652" s="883"/>
      <c r="C652" s="883"/>
      <c r="D652" s="883"/>
      <c r="E652" s="883"/>
      <c r="F652" s="883"/>
      <c r="G652" s="883"/>
      <c r="H652" s="883"/>
      <c r="I652" s="883"/>
      <c r="J652" s="884"/>
      <c r="K652" s="883"/>
      <c r="L652" s="883"/>
      <c r="M652" s="883"/>
      <c r="N652" s="883"/>
      <c r="O652" s="883"/>
      <c r="P652" s="883"/>
      <c r="Q652" s="883"/>
    </row>
    <row r="653" spans="1:17">
      <c r="A653" s="883"/>
      <c r="B653" s="883"/>
      <c r="C653" s="883"/>
      <c r="D653" s="883"/>
      <c r="E653" s="883"/>
      <c r="F653" s="883"/>
      <c r="G653" s="883"/>
      <c r="H653" s="883"/>
      <c r="I653" s="883"/>
      <c r="J653" s="884"/>
      <c r="K653" s="883"/>
      <c r="L653" s="883"/>
      <c r="M653" s="883"/>
      <c r="N653" s="883"/>
      <c r="O653" s="883"/>
      <c r="P653" s="883"/>
      <c r="Q653" s="883"/>
    </row>
    <row r="654" spans="1:17">
      <c r="A654" s="883"/>
      <c r="B654" s="883"/>
      <c r="C654" s="883"/>
      <c r="D654" s="883"/>
      <c r="E654" s="883"/>
      <c r="F654" s="883"/>
      <c r="G654" s="883"/>
      <c r="H654" s="883"/>
      <c r="I654" s="883"/>
      <c r="J654" s="884"/>
      <c r="K654" s="883"/>
      <c r="L654" s="883"/>
      <c r="M654" s="883"/>
      <c r="N654" s="883"/>
      <c r="O654" s="883"/>
      <c r="P654" s="883"/>
      <c r="Q654" s="883"/>
    </row>
    <row r="655" spans="1:17">
      <c r="A655" s="883"/>
      <c r="B655" s="883"/>
      <c r="C655" s="883"/>
      <c r="D655" s="883"/>
      <c r="E655" s="883"/>
      <c r="F655" s="883"/>
      <c r="G655" s="883"/>
      <c r="H655" s="883"/>
      <c r="I655" s="883"/>
      <c r="J655" s="884"/>
      <c r="K655" s="883"/>
      <c r="L655" s="883"/>
      <c r="M655" s="883"/>
      <c r="N655" s="883"/>
      <c r="O655" s="883"/>
      <c r="P655" s="883"/>
      <c r="Q655" s="883"/>
    </row>
    <row r="656" spans="1:17">
      <c r="A656" s="883"/>
      <c r="B656" s="883"/>
      <c r="C656" s="883"/>
      <c r="D656" s="883"/>
      <c r="E656" s="883"/>
      <c r="F656" s="883"/>
      <c r="G656" s="883"/>
      <c r="H656" s="883"/>
      <c r="I656" s="883"/>
      <c r="J656" s="884"/>
      <c r="K656" s="883"/>
      <c r="L656" s="883"/>
      <c r="M656" s="883"/>
      <c r="N656" s="883"/>
      <c r="O656" s="883"/>
      <c r="P656" s="883"/>
      <c r="Q656" s="883"/>
    </row>
    <row r="657" spans="1:17">
      <c r="A657" s="883"/>
      <c r="B657" s="883"/>
      <c r="C657" s="883"/>
      <c r="D657" s="883"/>
      <c r="E657" s="883"/>
      <c r="F657" s="883"/>
      <c r="G657" s="883"/>
      <c r="H657" s="883"/>
      <c r="I657" s="883"/>
      <c r="J657" s="884"/>
      <c r="K657" s="883"/>
      <c r="L657" s="883"/>
      <c r="M657" s="883"/>
      <c r="N657" s="883"/>
      <c r="O657" s="883"/>
      <c r="P657" s="883"/>
      <c r="Q657" s="883"/>
    </row>
    <row r="658" spans="1:17">
      <c r="A658" s="883"/>
      <c r="B658" s="883"/>
      <c r="C658" s="883"/>
      <c r="D658" s="883"/>
      <c r="E658" s="883"/>
      <c r="F658" s="883"/>
      <c r="G658" s="883"/>
      <c r="H658" s="883"/>
      <c r="I658" s="883"/>
      <c r="J658" s="884"/>
      <c r="K658" s="883"/>
      <c r="L658" s="883"/>
      <c r="M658" s="883"/>
      <c r="N658" s="883"/>
      <c r="O658" s="883"/>
      <c r="P658" s="883"/>
      <c r="Q658" s="883"/>
    </row>
    <row r="659" spans="1:17">
      <c r="A659" s="883"/>
      <c r="B659" s="883"/>
      <c r="C659" s="883"/>
      <c r="D659" s="883"/>
      <c r="E659" s="883"/>
      <c r="F659" s="883"/>
      <c r="G659" s="883"/>
      <c r="H659" s="883"/>
      <c r="I659" s="883"/>
      <c r="J659" s="884"/>
      <c r="K659" s="883"/>
      <c r="L659" s="883"/>
      <c r="M659" s="883"/>
      <c r="N659" s="883"/>
      <c r="O659" s="883"/>
      <c r="P659" s="883"/>
      <c r="Q659" s="883"/>
    </row>
    <row r="660" spans="1:17">
      <c r="A660" s="883"/>
      <c r="B660" s="883"/>
      <c r="C660" s="883"/>
      <c r="D660" s="883"/>
      <c r="E660" s="883"/>
      <c r="F660" s="883"/>
      <c r="G660" s="883"/>
      <c r="H660" s="883"/>
      <c r="I660" s="883"/>
      <c r="J660" s="884"/>
      <c r="K660" s="883"/>
      <c r="L660" s="883"/>
      <c r="M660" s="883"/>
      <c r="N660" s="883"/>
      <c r="O660" s="883"/>
      <c r="P660" s="883"/>
      <c r="Q660" s="883"/>
    </row>
    <row r="661" spans="1:17">
      <c r="A661" s="883"/>
      <c r="B661" s="883"/>
      <c r="C661" s="883"/>
      <c r="D661" s="883"/>
      <c r="E661" s="883"/>
      <c r="F661" s="883"/>
      <c r="G661" s="883"/>
      <c r="H661" s="883"/>
      <c r="I661" s="883"/>
      <c r="J661" s="884"/>
      <c r="K661" s="883"/>
      <c r="L661" s="883"/>
      <c r="M661" s="883"/>
      <c r="N661" s="883"/>
      <c r="O661" s="883"/>
      <c r="P661" s="883"/>
      <c r="Q661" s="883"/>
    </row>
    <row r="662" spans="1:17">
      <c r="A662" s="883"/>
      <c r="B662" s="883"/>
      <c r="C662" s="883"/>
      <c r="D662" s="883"/>
      <c r="E662" s="883"/>
      <c r="F662" s="883"/>
      <c r="G662" s="883"/>
      <c r="H662" s="883"/>
      <c r="I662" s="883"/>
      <c r="J662" s="884"/>
      <c r="K662" s="883"/>
      <c r="L662" s="883"/>
      <c r="M662" s="883"/>
      <c r="N662" s="883"/>
      <c r="O662" s="883"/>
      <c r="P662" s="883"/>
      <c r="Q662" s="883"/>
    </row>
    <row r="663" spans="1:17">
      <c r="A663" s="883"/>
      <c r="B663" s="883"/>
      <c r="C663" s="883"/>
      <c r="D663" s="883"/>
      <c r="E663" s="883"/>
      <c r="F663" s="883"/>
      <c r="G663" s="883"/>
      <c r="H663" s="883"/>
      <c r="I663" s="883"/>
      <c r="J663" s="884"/>
      <c r="K663" s="883"/>
      <c r="L663" s="883"/>
      <c r="M663" s="883"/>
      <c r="N663" s="883"/>
      <c r="O663" s="883"/>
      <c r="P663" s="883"/>
      <c r="Q663" s="883"/>
    </row>
    <row r="664" spans="1:17">
      <c r="A664" s="883"/>
      <c r="B664" s="883"/>
      <c r="C664" s="883"/>
      <c r="D664" s="883"/>
      <c r="E664" s="883"/>
      <c r="F664" s="883"/>
      <c r="G664" s="883"/>
      <c r="H664" s="883"/>
      <c r="I664" s="883"/>
      <c r="J664" s="884"/>
      <c r="K664" s="883"/>
      <c r="L664" s="883"/>
      <c r="M664" s="883"/>
      <c r="N664" s="883"/>
      <c r="O664" s="883"/>
      <c r="P664" s="883"/>
      <c r="Q664" s="883"/>
    </row>
    <row r="665" spans="1:17">
      <c r="A665" s="883"/>
      <c r="B665" s="883"/>
      <c r="C665" s="883"/>
      <c r="D665" s="883"/>
      <c r="E665" s="883"/>
      <c r="F665" s="883"/>
      <c r="G665" s="883"/>
      <c r="H665" s="883"/>
      <c r="I665" s="883"/>
      <c r="J665" s="884"/>
      <c r="K665" s="883"/>
      <c r="L665" s="883"/>
      <c r="M665" s="883"/>
      <c r="N665" s="883"/>
      <c r="O665" s="883"/>
      <c r="P665" s="883"/>
      <c r="Q665" s="883"/>
    </row>
    <row r="666" spans="1:17">
      <c r="A666" s="883"/>
      <c r="B666" s="883"/>
      <c r="C666" s="883"/>
      <c r="D666" s="883"/>
      <c r="E666" s="883"/>
      <c r="F666" s="883"/>
      <c r="G666" s="883"/>
      <c r="H666" s="883"/>
      <c r="I666" s="883"/>
      <c r="J666" s="884"/>
      <c r="K666" s="883"/>
      <c r="L666" s="883"/>
      <c r="M666" s="883"/>
      <c r="N666" s="883"/>
      <c r="O666" s="883"/>
      <c r="P666" s="883"/>
      <c r="Q666" s="883"/>
    </row>
    <row r="667" spans="1:17">
      <c r="A667" s="883"/>
      <c r="B667" s="883"/>
      <c r="C667" s="883"/>
      <c r="D667" s="883"/>
      <c r="E667" s="883"/>
      <c r="F667" s="883"/>
      <c r="G667" s="883"/>
      <c r="H667" s="883"/>
      <c r="I667" s="883"/>
      <c r="J667" s="884"/>
      <c r="K667" s="883"/>
      <c r="L667" s="883"/>
      <c r="M667" s="883"/>
      <c r="N667" s="883"/>
      <c r="O667" s="883"/>
      <c r="P667" s="883"/>
      <c r="Q667" s="883"/>
    </row>
    <row r="668" spans="1:17">
      <c r="A668" s="883"/>
      <c r="B668" s="883"/>
      <c r="C668" s="883"/>
      <c r="D668" s="883"/>
      <c r="E668" s="883"/>
      <c r="F668" s="883"/>
      <c r="G668" s="883"/>
      <c r="H668" s="883"/>
      <c r="I668" s="883"/>
      <c r="J668" s="884"/>
      <c r="K668" s="883"/>
      <c r="L668" s="883"/>
      <c r="M668" s="883"/>
      <c r="N668" s="883"/>
      <c r="O668" s="883"/>
      <c r="P668" s="883"/>
      <c r="Q668" s="883"/>
    </row>
    <row r="669" spans="1:17">
      <c r="A669" s="883"/>
      <c r="B669" s="883"/>
      <c r="C669" s="883"/>
      <c r="D669" s="883"/>
      <c r="E669" s="883"/>
      <c r="F669" s="883"/>
      <c r="G669" s="883"/>
      <c r="H669" s="883"/>
      <c r="I669" s="883"/>
      <c r="J669" s="884"/>
      <c r="K669" s="883"/>
      <c r="L669" s="883"/>
      <c r="M669" s="883"/>
      <c r="N669" s="883"/>
      <c r="O669" s="883"/>
      <c r="P669" s="883"/>
      <c r="Q669" s="883"/>
    </row>
    <row r="670" spans="1:17">
      <c r="A670" s="883"/>
      <c r="B670" s="883"/>
      <c r="C670" s="883"/>
      <c r="D670" s="883"/>
      <c r="E670" s="883"/>
      <c r="F670" s="883"/>
      <c r="G670" s="883"/>
      <c r="H670" s="883"/>
      <c r="I670" s="883"/>
      <c r="J670" s="884"/>
      <c r="K670" s="883"/>
      <c r="L670" s="883"/>
      <c r="M670" s="883"/>
      <c r="N670" s="883"/>
      <c r="O670" s="883"/>
      <c r="P670" s="883"/>
      <c r="Q670" s="883"/>
    </row>
    <row r="671" spans="1:17">
      <c r="A671" s="883"/>
      <c r="B671" s="883"/>
      <c r="C671" s="883"/>
      <c r="D671" s="883"/>
      <c r="E671" s="883"/>
      <c r="F671" s="883"/>
      <c r="G671" s="883"/>
      <c r="H671" s="883"/>
      <c r="I671" s="883"/>
      <c r="J671" s="884"/>
      <c r="K671" s="883"/>
      <c r="L671" s="883"/>
      <c r="M671" s="883"/>
      <c r="N671" s="883"/>
      <c r="O671" s="883"/>
      <c r="P671" s="883"/>
      <c r="Q671" s="883"/>
    </row>
    <row r="672" spans="1:17">
      <c r="A672" s="883"/>
      <c r="B672" s="883"/>
      <c r="C672" s="883"/>
      <c r="D672" s="883"/>
      <c r="E672" s="883"/>
      <c r="F672" s="883"/>
      <c r="G672" s="883"/>
      <c r="H672" s="883"/>
      <c r="I672" s="883"/>
      <c r="J672" s="884"/>
      <c r="K672" s="883"/>
      <c r="L672" s="883"/>
      <c r="M672" s="883"/>
      <c r="N672" s="883"/>
      <c r="O672" s="883"/>
      <c r="P672" s="883"/>
      <c r="Q672" s="883"/>
    </row>
    <row r="673" spans="1:17">
      <c r="A673" s="883"/>
      <c r="B673" s="883"/>
      <c r="C673" s="883"/>
      <c r="D673" s="883"/>
      <c r="E673" s="883"/>
      <c r="F673" s="883"/>
      <c r="G673" s="883"/>
      <c r="H673" s="883"/>
      <c r="I673" s="883"/>
      <c r="J673" s="884"/>
      <c r="K673" s="883"/>
      <c r="L673" s="883"/>
      <c r="M673" s="883"/>
      <c r="N673" s="883"/>
      <c r="O673" s="883"/>
      <c r="P673" s="883"/>
      <c r="Q673" s="883"/>
    </row>
    <row r="674" spans="1:17">
      <c r="A674" s="883"/>
      <c r="B674" s="883"/>
      <c r="C674" s="883"/>
      <c r="D674" s="883"/>
      <c r="E674" s="883"/>
      <c r="F674" s="883"/>
      <c r="G674" s="883"/>
      <c r="H674" s="883"/>
      <c r="I674" s="883"/>
      <c r="J674" s="884"/>
      <c r="K674" s="883"/>
      <c r="L674" s="883"/>
      <c r="M674" s="883"/>
      <c r="N674" s="883"/>
      <c r="O674" s="883"/>
      <c r="P674" s="883"/>
      <c r="Q674" s="883"/>
    </row>
    <row r="675" spans="1:17">
      <c r="A675" s="883"/>
      <c r="B675" s="883"/>
      <c r="C675" s="883"/>
      <c r="D675" s="883"/>
      <c r="E675" s="883"/>
      <c r="F675" s="883"/>
      <c r="G675" s="883"/>
      <c r="H675" s="883"/>
      <c r="I675" s="883"/>
      <c r="J675" s="884"/>
      <c r="K675" s="883"/>
      <c r="L675" s="883"/>
      <c r="M675" s="883"/>
      <c r="N675" s="883"/>
      <c r="O675" s="883"/>
      <c r="P675" s="883"/>
      <c r="Q675" s="883"/>
    </row>
    <row r="676" spans="1:17">
      <c r="A676" s="883"/>
      <c r="B676" s="883"/>
      <c r="C676" s="883"/>
      <c r="D676" s="883"/>
      <c r="E676" s="883"/>
      <c r="F676" s="883"/>
      <c r="G676" s="883"/>
      <c r="H676" s="883"/>
      <c r="I676" s="883"/>
      <c r="J676" s="884"/>
      <c r="K676" s="883"/>
      <c r="L676" s="883"/>
      <c r="M676" s="883"/>
      <c r="N676" s="883"/>
      <c r="O676" s="883"/>
      <c r="P676" s="883"/>
      <c r="Q676" s="883"/>
    </row>
    <row r="677" spans="1:17">
      <c r="A677" s="883"/>
      <c r="B677" s="883"/>
      <c r="C677" s="883"/>
      <c r="D677" s="883"/>
      <c r="E677" s="883"/>
      <c r="F677" s="883"/>
      <c r="G677" s="883"/>
      <c r="H677" s="883"/>
      <c r="I677" s="883"/>
      <c r="J677" s="884"/>
      <c r="K677" s="883"/>
      <c r="L677" s="883"/>
      <c r="M677" s="883"/>
      <c r="N677" s="883"/>
      <c r="O677" s="883"/>
      <c r="P677" s="883"/>
      <c r="Q677" s="883"/>
    </row>
    <row r="678" spans="1:17">
      <c r="A678" s="883"/>
      <c r="B678" s="883"/>
      <c r="C678" s="883"/>
      <c r="D678" s="883"/>
      <c r="E678" s="883"/>
      <c r="F678" s="883"/>
      <c r="G678" s="883"/>
      <c r="H678" s="883"/>
      <c r="I678" s="883"/>
      <c r="J678" s="884"/>
      <c r="K678" s="883"/>
      <c r="L678" s="883"/>
      <c r="M678" s="883"/>
      <c r="N678" s="883"/>
      <c r="O678" s="883"/>
      <c r="P678" s="883"/>
      <c r="Q678" s="883"/>
    </row>
    <row r="679" spans="1:17">
      <c r="A679" s="883"/>
      <c r="B679" s="883"/>
      <c r="C679" s="883"/>
      <c r="D679" s="883"/>
      <c r="E679" s="883"/>
      <c r="F679" s="883"/>
      <c r="G679" s="883"/>
      <c r="H679" s="883"/>
      <c r="I679" s="883"/>
      <c r="J679" s="884"/>
      <c r="K679" s="883"/>
      <c r="L679" s="883"/>
      <c r="M679" s="883"/>
      <c r="N679" s="883"/>
      <c r="O679" s="883"/>
      <c r="P679" s="883"/>
      <c r="Q679" s="883"/>
    </row>
    <row r="680" spans="1:17">
      <c r="A680" s="883"/>
      <c r="B680" s="883"/>
      <c r="C680" s="883"/>
      <c r="D680" s="883"/>
      <c r="E680" s="883"/>
      <c r="F680" s="883"/>
      <c r="G680" s="883"/>
      <c r="H680" s="883"/>
      <c r="I680" s="883"/>
      <c r="J680" s="884"/>
      <c r="K680" s="883"/>
      <c r="L680" s="883"/>
      <c r="M680" s="883"/>
      <c r="N680" s="883"/>
      <c r="O680" s="883"/>
      <c r="P680" s="883"/>
      <c r="Q680" s="883"/>
    </row>
    <row r="681" spans="1:17">
      <c r="A681" s="883"/>
      <c r="B681" s="883"/>
      <c r="C681" s="883"/>
      <c r="D681" s="883"/>
      <c r="E681" s="883"/>
      <c r="F681" s="883"/>
      <c r="G681" s="883"/>
      <c r="H681" s="883"/>
      <c r="I681" s="883"/>
      <c r="J681" s="884"/>
      <c r="K681" s="883"/>
      <c r="L681" s="883"/>
      <c r="M681" s="883"/>
      <c r="N681" s="883"/>
      <c r="O681" s="883"/>
      <c r="P681" s="883"/>
      <c r="Q681" s="883"/>
    </row>
    <row r="682" spans="1:17">
      <c r="A682" s="883"/>
      <c r="B682" s="883"/>
      <c r="C682" s="883"/>
      <c r="D682" s="883"/>
      <c r="E682" s="883"/>
      <c r="F682" s="883"/>
      <c r="G682" s="883"/>
      <c r="H682" s="883"/>
      <c r="I682" s="883"/>
      <c r="J682" s="884"/>
      <c r="K682" s="883"/>
      <c r="L682" s="883"/>
      <c r="M682" s="883"/>
      <c r="N682" s="883"/>
      <c r="O682" s="883"/>
      <c r="P682" s="883"/>
      <c r="Q682" s="883"/>
    </row>
    <row r="683" spans="1:17">
      <c r="A683" s="883"/>
      <c r="B683" s="883"/>
      <c r="C683" s="883"/>
      <c r="D683" s="883"/>
      <c r="E683" s="883"/>
      <c r="F683" s="883"/>
      <c r="G683" s="883"/>
      <c r="H683" s="883"/>
      <c r="I683" s="883"/>
      <c r="J683" s="884"/>
      <c r="K683" s="883"/>
      <c r="L683" s="883"/>
      <c r="M683" s="883"/>
      <c r="N683" s="883"/>
      <c r="O683" s="883"/>
      <c r="P683" s="883"/>
      <c r="Q683" s="883"/>
    </row>
    <row r="684" spans="1:17">
      <c r="A684" s="883"/>
      <c r="B684" s="883"/>
      <c r="C684" s="883"/>
      <c r="D684" s="883"/>
      <c r="E684" s="883"/>
      <c r="F684" s="883"/>
      <c r="G684" s="883"/>
      <c r="H684" s="883"/>
      <c r="I684" s="883"/>
      <c r="J684" s="884"/>
      <c r="K684" s="883"/>
      <c r="L684" s="883"/>
      <c r="M684" s="883"/>
      <c r="N684" s="883"/>
      <c r="O684" s="883"/>
      <c r="P684" s="883"/>
      <c r="Q684" s="883"/>
    </row>
    <row r="685" spans="1:17">
      <c r="A685" s="883"/>
      <c r="B685" s="883"/>
      <c r="C685" s="883"/>
      <c r="D685" s="883"/>
      <c r="E685" s="883"/>
      <c r="F685" s="883"/>
      <c r="G685" s="883"/>
      <c r="H685" s="883"/>
      <c r="I685" s="883"/>
      <c r="J685" s="884"/>
      <c r="K685" s="883"/>
      <c r="L685" s="883"/>
      <c r="M685" s="883"/>
      <c r="N685" s="883"/>
      <c r="O685" s="883"/>
      <c r="P685" s="883"/>
      <c r="Q685" s="883"/>
    </row>
    <row r="686" spans="1:17">
      <c r="A686" s="883"/>
      <c r="B686" s="883"/>
      <c r="C686" s="883"/>
      <c r="D686" s="883"/>
      <c r="E686" s="883"/>
      <c r="F686" s="883"/>
      <c r="G686" s="883"/>
      <c r="H686" s="883"/>
      <c r="I686" s="883"/>
      <c r="J686" s="884"/>
      <c r="K686" s="883"/>
      <c r="L686" s="883"/>
      <c r="M686" s="883"/>
      <c r="N686" s="883"/>
      <c r="O686" s="883"/>
      <c r="P686" s="883"/>
      <c r="Q686" s="883"/>
    </row>
    <row r="687" spans="1:17">
      <c r="A687" s="883"/>
      <c r="B687" s="883"/>
      <c r="C687" s="883"/>
      <c r="D687" s="883"/>
      <c r="E687" s="883"/>
      <c r="F687" s="883"/>
      <c r="G687" s="883"/>
      <c r="H687" s="883"/>
      <c r="I687" s="883"/>
      <c r="J687" s="884"/>
      <c r="K687" s="883"/>
      <c r="L687" s="883"/>
      <c r="M687" s="883"/>
      <c r="N687" s="883"/>
      <c r="O687" s="883"/>
      <c r="P687" s="883"/>
      <c r="Q687" s="883"/>
    </row>
    <row r="688" spans="1:17">
      <c r="A688" s="883"/>
      <c r="B688" s="883"/>
      <c r="C688" s="883"/>
      <c r="D688" s="883"/>
      <c r="E688" s="883"/>
      <c r="F688" s="883"/>
      <c r="G688" s="883"/>
      <c r="H688" s="883"/>
      <c r="I688" s="883"/>
      <c r="J688" s="884"/>
      <c r="K688" s="883"/>
      <c r="L688" s="883"/>
      <c r="M688" s="883"/>
      <c r="N688" s="883"/>
      <c r="O688" s="883"/>
      <c r="P688" s="883"/>
      <c r="Q688" s="883"/>
    </row>
    <row r="689" spans="1:17">
      <c r="A689" s="883"/>
      <c r="B689" s="883"/>
      <c r="C689" s="883"/>
      <c r="D689" s="883"/>
      <c r="E689" s="883"/>
      <c r="F689" s="883"/>
      <c r="G689" s="883"/>
      <c r="H689" s="883"/>
      <c r="I689" s="883"/>
      <c r="J689" s="884"/>
      <c r="K689" s="883"/>
      <c r="L689" s="883"/>
      <c r="M689" s="883"/>
      <c r="N689" s="883"/>
      <c r="O689" s="883"/>
      <c r="P689" s="883"/>
      <c r="Q689" s="883"/>
    </row>
    <row r="690" spans="1:17">
      <c r="A690" s="883"/>
      <c r="B690" s="883"/>
      <c r="C690" s="883"/>
      <c r="D690" s="883"/>
      <c r="E690" s="883"/>
      <c r="F690" s="883"/>
      <c r="G690" s="883"/>
      <c r="H690" s="883"/>
      <c r="I690" s="883"/>
      <c r="J690" s="884"/>
      <c r="K690" s="883"/>
      <c r="L690" s="883"/>
      <c r="M690" s="883"/>
      <c r="N690" s="883"/>
      <c r="O690" s="883"/>
      <c r="P690" s="883"/>
      <c r="Q690" s="883"/>
    </row>
    <row r="691" spans="1:17">
      <c r="A691" s="883"/>
      <c r="B691" s="883"/>
      <c r="C691" s="883"/>
      <c r="D691" s="883"/>
      <c r="E691" s="883"/>
      <c r="F691" s="883"/>
      <c r="G691" s="883"/>
      <c r="H691" s="883"/>
      <c r="I691" s="883"/>
      <c r="J691" s="884"/>
      <c r="K691" s="883"/>
      <c r="L691" s="883"/>
      <c r="M691" s="883"/>
      <c r="N691" s="883"/>
      <c r="O691" s="883"/>
      <c r="P691" s="883"/>
      <c r="Q691" s="883"/>
    </row>
    <row r="692" spans="1:17">
      <c r="A692" s="883"/>
      <c r="B692" s="883"/>
      <c r="C692" s="883"/>
      <c r="D692" s="883"/>
      <c r="E692" s="883"/>
      <c r="F692" s="883"/>
      <c r="G692" s="883"/>
      <c r="H692" s="883"/>
      <c r="I692" s="883"/>
      <c r="J692" s="884"/>
      <c r="K692" s="883"/>
      <c r="L692" s="883"/>
      <c r="M692" s="883"/>
      <c r="N692" s="883"/>
      <c r="O692" s="883"/>
      <c r="P692" s="883"/>
      <c r="Q692" s="883"/>
    </row>
    <row r="693" spans="1:17">
      <c r="A693" s="883"/>
      <c r="B693" s="883"/>
      <c r="C693" s="883"/>
      <c r="D693" s="883"/>
      <c r="E693" s="883"/>
      <c r="F693" s="883"/>
      <c r="G693" s="883"/>
      <c r="H693" s="883"/>
      <c r="I693" s="883"/>
      <c r="J693" s="884"/>
      <c r="K693" s="883"/>
      <c r="L693" s="883"/>
      <c r="M693" s="883"/>
      <c r="N693" s="883"/>
      <c r="O693" s="883"/>
      <c r="P693" s="883"/>
      <c r="Q693" s="883"/>
    </row>
    <row r="694" spans="1:17">
      <c r="A694" s="883"/>
      <c r="B694" s="883"/>
      <c r="C694" s="883"/>
      <c r="D694" s="883"/>
      <c r="E694" s="883"/>
      <c r="F694" s="883"/>
      <c r="G694" s="883"/>
      <c r="H694" s="883"/>
      <c r="I694" s="883"/>
      <c r="J694" s="884"/>
      <c r="K694" s="883"/>
      <c r="L694" s="883"/>
      <c r="M694" s="883"/>
      <c r="N694" s="883"/>
      <c r="O694" s="883"/>
      <c r="P694" s="883"/>
      <c r="Q694" s="883"/>
    </row>
    <row r="695" spans="1:17">
      <c r="A695" s="883"/>
      <c r="B695" s="883"/>
      <c r="C695" s="883"/>
      <c r="D695" s="883"/>
      <c r="E695" s="883"/>
      <c r="F695" s="883"/>
      <c r="G695" s="883"/>
      <c r="H695" s="883"/>
      <c r="I695" s="883"/>
      <c r="J695" s="884"/>
      <c r="K695" s="883"/>
      <c r="L695" s="883"/>
      <c r="M695" s="883"/>
      <c r="N695" s="883"/>
      <c r="O695" s="883"/>
      <c r="P695" s="883"/>
      <c r="Q695" s="883"/>
    </row>
    <row r="696" spans="1:17">
      <c r="A696" s="883"/>
      <c r="B696" s="883"/>
      <c r="C696" s="883"/>
      <c r="D696" s="883"/>
      <c r="E696" s="883"/>
      <c r="F696" s="883"/>
      <c r="G696" s="883"/>
      <c r="H696" s="883"/>
      <c r="I696" s="883"/>
      <c r="J696" s="884"/>
      <c r="K696" s="883"/>
      <c r="L696" s="883"/>
      <c r="M696" s="883"/>
      <c r="N696" s="883"/>
      <c r="O696" s="883"/>
      <c r="P696" s="883"/>
      <c r="Q696" s="883"/>
    </row>
    <row r="697" spans="1:17">
      <c r="A697" s="883"/>
      <c r="B697" s="883"/>
      <c r="C697" s="883"/>
      <c r="D697" s="883"/>
      <c r="E697" s="883"/>
      <c r="F697" s="883"/>
      <c r="G697" s="883"/>
      <c r="H697" s="883"/>
      <c r="I697" s="883"/>
      <c r="J697" s="884"/>
      <c r="K697" s="883"/>
      <c r="L697" s="883"/>
      <c r="M697" s="883"/>
      <c r="N697" s="883"/>
      <c r="O697" s="883"/>
      <c r="P697" s="883"/>
      <c r="Q697" s="883"/>
    </row>
    <row r="698" spans="1:17">
      <c r="A698" s="883"/>
      <c r="B698" s="883"/>
      <c r="C698" s="883"/>
      <c r="D698" s="883"/>
      <c r="E698" s="883"/>
      <c r="F698" s="883"/>
      <c r="G698" s="883"/>
      <c r="H698" s="883"/>
      <c r="I698" s="883"/>
      <c r="J698" s="884"/>
      <c r="K698" s="883"/>
      <c r="L698" s="883"/>
      <c r="M698" s="883"/>
      <c r="N698" s="883"/>
      <c r="O698" s="883"/>
      <c r="P698" s="883"/>
      <c r="Q698" s="883"/>
    </row>
    <row r="699" spans="1:17">
      <c r="A699" s="883"/>
      <c r="B699" s="883"/>
      <c r="C699" s="883"/>
      <c r="D699" s="883"/>
      <c r="E699" s="883"/>
      <c r="F699" s="883"/>
      <c r="G699" s="883"/>
      <c r="H699" s="883"/>
      <c r="I699" s="883"/>
      <c r="J699" s="884"/>
      <c r="K699" s="883"/>
      <c r="L699" s="883"/>
      <c r="M699" s="883"/>
      <c r="N699" s="883"/>
      <c r="O699" s="883"/>
      <c r="P699" s="883"/>
      <c r="Q699" s="883"/>
    </row>
    <row r="700" spans="1:17">
      <c r="A700" s="883"/>
      <c r="B700" s="883"/>
      <c r="C700" s="883"/>
      <c r="D700" s="883"/>
      <c r="E700" s="883"/>
      <c r="F700" s="883"/>
      <c r="G700" s="883"/>
      <c r="H700" s="883"/>
      <c r="I700" s="883"/>
      <c r="J700" s="884"/>
      <c r="K700" s="883"/>
      <c r="L700" s="883"/>
      <c r="M700" s="883"/>
      <c r="N700" s="883"/>
      <c r="O700" s="883"/>
      <c r="P700" s="883"/>
      <c r="Q700" s="883"/>
    </row>
    <row r="701" spans="1:17">
      <c r="A701" s="883"/>
      <c r="B701" s="883"/>
      <c r="C701" s="883"/>
      <c r="D701" s="883"/>
      <c r="E701" s="883"/>
      <c r="F701" s="883"/>
      <c r="G701" s="883"/>
      <c r="H701" s="883"/>
      <c r="I701" s="883"/>
      <c r="J701" s="884"/>
      <c r="K701" s="883"/>
      <c r="L701" s="883"/>
      <c r="M701" s="883"/>
      <c r="N701" s="883"/>
      <c r="O701" s="883"/>
      <c r="P701" s="883"/>
      <c r="Q701" s="883"/>
    </row>
    <row r="702" spans="1:17">
      <c r="A702" s="883"/>
      <c r="B702" s="883"/>
      <c r="C702" s="883"/>
      <c r="D702" s="883"/>
      <c r="E702" s="883"/>
      <c r="F702" s="883"/>
      <c r="G702" s="883"/>
      <c r="H702" s="883"/>
      <c r="I702" s="883"/>
      <c r="J702" s="884"/>
      <c r="K702" s="883"/>
      <c r="L702" s="883"/>
      <c r="M702" s="883"/>
      <c r="N702" s="883"/>
      <c r="O702" s="883"/>
      <c r="P702" s="883"/>
      <c r="Q702" s="883"/>
    </row>
    <row r="703" spans="1:17">
      <c r="A703" s="883"/>
      <c r="B703" s="883"/>
      <c r="C703" s="883"/>
      <c r="D703" s="883"/>
      <c r="E703" s="883"/>
      <c r="F703" s="883"/>
      <c r="G703" s="883"/>
      <c r="H703" s="883"/>
      <c r="I703" s="883"/>
      <c r="J703" s="884"/>
      <c r="K703" s="883"/>
      <c r="L703" s="883"/>
      <c r="M703" s="883"/>
      <c r="N703" s="883"/>
      <c r="O703" s="883"/>
      <c r="P703" s="883"/>
      <c r="Q703" s="883"/>
    </row>
    <row r="704" spans="1:17">
      <c r="A704" s="883"/>
      <c r="B704" s="883"/>
      <c r="C704" s="883"/>
      <c r="D704" s="883"/>
      <c r="E704" s="883"/>
      <c r="F704" s="883"/>
      <c r="G704" s="883"/>
      <c r="H704" s="883"/>
      <c r="I704" s="883"/>
      <c r="J704" s="884"/>
      <c r="K704" s="883"/>
      <c r="L704" s="883"/>
      <c r="M704" s="883"/>
      <c r="N704" s="883"/>
      <c r="O704" s="883"/>
      <c r="P704" s="883"/>
      <c r="Q704" s="883"/>
    </row>
    <row r="705" spans="1:17">
      <c r="A705" s="883"/>
      <c r="B705" s="883"/>
      <c r="C705" s="883"/>
      <c r="D705" s="883"/>
      <c r="E705" s="883"/>
      <c r="F705" s="883"/>
      <c r="G705" s="883"/>
      <c r="H705" s="883"/>
      <c r="I705" s="883"/>
      <c r="J705" s="884"/>
      <c r="K705" s="883"/>
      <c r="L705" s="883"/>
      <c r="M705" s="883"/>
      <c r="N705" s="883"/>
      <c r="O705" s="883"/>
      <c r="P705" s="883"/>
      <c r="Q705" s="883"/>
    </row>
    <row r="706" spans="1:17">
      <c r="A706" s="883"/>
      <c r="B706" s="883"/>
      <c r="C706" s="883"/>
      <c r="D706" s="883"/>
      <c r="E706" s="883"/>
      <c r="F706" s="883"/>
      <c r="G706" s="883"/>
      <c r="H706" s="883"/>
      <c r="I706" s="883"/>
      <c r="J706" s="884"/>
      <c r="K706" s="883"/>
      <c r="L706" s="883"/>
      <c r="M706" s="883"/>
      <c r="N706" s="883"/>
      <c r="O706" s="883"/>
      <c r="P706" s="883"/>
      <c r="Q706" s="883"/>
    </row>
    <row r="707" spans="1:17">
      <c r="A707" s="883"/>
      <c r="B707" s="883"/>
      <c r="C707" s="883"/>
      <c r="D707" s="883"/>
      <c r="E707" s="883"/>
      <c r="F707" s="883"/>
      <c r="G707" s="883"/>
      <c r="H707" s="883"/>
      <c r="I707" s="883"/>
      <c r="J707" s="884"/>
      <c r="K707" s="883"/>
      <c r="L707" s="883"/>
      <c r="M707" s="883"/>
      <c r="N707" s="883"/>
      <c r="O707" s="883"/>
      <c r="P707" s="883"/>
      <c r="Q707" s="883"/>
    </row>
    <row r="708" spans="1:17">
      <c r="A708" s="883"/>
      <c r="B708" s="883"/>
      <c r="C708" s="883"/>
      <c r="D708" s="883"/>
      <c r="E708" s="883"/>
      <c r="F708" s="883"/>
      <c r="G708" s="883"/>
      <c r="H708" s="883"/>
      <c r="I708" s="883"/>
      <c r="J708" s="884"/>
      <c r="K708" s="883"/>
      <c r="L708" s="883"/>
      <c r="M708" s="883"/>
      <c r="N708" s="883"/>
      <c r="O708" s="883"/>
      <c r="P708" s="883"/>
      <c r="Q708" s="883"/>
    </row>
    <row r="709" spans="1:17">
      <c r="A709" s="883"/>
      <c r="B709" s="883"/>
      <c r="C709" s="883"/>
      <c r="D709" s="883"/>
      <c r="E709" s="883"/>
      <c r="F709" s="883"/>
      <c r="G709" s="883"/>
      <c r="H709" s="883"/>
      <c r="I709" s="883"/>
      <c r="J709" s="884"/>
      <c r="K709" s="883"/>
      <c r="L709" s="883"/>
      <c r="M709" s="883"/>
      <c r="N709" s="883"/>
      <c r="O709" s="883"/>
      <c r="P709" s="883"/>
      <c r="Q709" s="883"/>
    </row>
    <row r="710" spans="1:17">
      <c r="A710" s="883"/>
      <c r="B710" s="883"/>
      <c r="C710" s="883"/>
      <c r="D710" s="883"/>
      <c r="E710" s="883"/>
      <c r="F710" s="883"/>
      <c r="G710" s="883"/>
      <c r="H710" s="883"/>
      <c r="I710" s="883"/>
      <c r="J710" s="884"/>
      <c r="K710" s="883"/>
      <c r="L710" s="883"/>
      <c r="M710" s="883"/>
      <c r="N710" s="883"/>
      <c r="O710" s="883"/>
      <c r="P710" s="883"/>
      <c r="Q710" s="883"/>
    </row>
    <row r="711" spans="1:17">
      <c r="A711" s="883"/>
      <c r="B711" s="883"/>
      <c r="C711" s="883"/>
      <c r="D711" s="883"/>
      <c r="E711" s="883"/>
      <c r="F711" s="883"/>
      <c r="G711" s="883"/>
      <c r="H711" s="883"/>
      <c r="I711" s="883"/>
      <c r="J711" s="884"/>
      <c r="K711" s="883"/>
      <c r="L711" s="883"/>
      <c r="M711" s="883"/>
      <c r="N711" s="883"/>
      <c r="O711" s="883"/>
      <c r="P711" s="883"/>
      <c r="Q711" s="883"/>
    </row>
    <row r="712" spans="1:17">
      <c r="A712" s="883"/>
      <c r="B712" s="883"/>
      <c r="C712" s="883"/>
      <c r="D712" s="883"/>
      <c r="E712" s="883"/>
      <c r="F712" s="883"/>
      <c r="G712" s="883"/>
      <c r="H712" s="883"/>
      <c r="I712" s="883"/>
      <c r="J712" s="884"/>
      <c r="K712" s="883"/>
      <c r="L712" s="883"/>
      <c r="M712" s="883"/>
      <c r="N712" s="883"/>
      <c r="O712" s="883"/>
      <c r="P712" s="883"/>
      <c r="Q712" s="883"/>
    </row>
    <row r="713" spans="1:17">
      <c r="A713" s="883"/>
      <c r="B713" s="883"/>
      <c r="C713" s="883"/>
      <c r="D713" s="883"/>
      <c r="E713" s="883"/>
      <c r="F713" s="883"/>
      <c r="G713" s="883"/>
      <c r="H713" s="883"/>
      <c r="I713" s="883"/>
      <c r="J713" s="884"/>
      <c r="K713" s="883"/>
      <c r="L713" s="883"/>
      <c r="M713" s="883"/>
      <c r="N713" s="883"/>
      <c r="O713" s="883"/>
      <c r="P713" s="883"/>
      <c r="Q713" s="883"/>
    </row>
    <row r="714" spans="1:17">
      <c r="A714" s="883"/>
      <c r="B714" s="883"/>
      <c r="C714" s="883"/>
      <c r="D714" s="883"/>
      <c r="E714" s="883"/>
      <c r="F714" s="883"/>
      <c r="G714" s="883"/>
      <c r="H714" s="883"/>
      <c r="I714" s="883"/>
      <c r="J714" s="884"/>
      <c r="K714" s="883"/>
      <c r="L714" s="883"/>
      <c r="M714" s="883"/>
      <c r="N714" s="883"/>
      <c r="O714" s="883"/>
      <c r="P714" s="883"/>
      <c r="Q714" s="883"/>
    </row>
    <row r="715" spans="1:17">
      <c r="A715" s="883"/>
      <c r="B715" s="883"/>
      <c r="C715" s="883"/>
      <c r="D715" s="883"/>
      <c r="E715" s="883"/>
      <c r="F715" s="883"/>
      <c r="G715" s="883"/>
      <c r="H715" s="883"/>
      <c r="I715" s="883"/>
      <c r="J715" s="884"/>
      <c r="K715" s="883"/>
      <c r="L715" s="883"/>
      <c r="M715" s="883"/>
      <c r="N715" s="883"/>
      <c r="O715" s="883"/>
      <c r="P715" s="883"/>
      <c r="Q715" s="883"/>
    </row>
    <row r="716" spans="1:17">
      <c r="A716" s="883"/>
      <c r="B716" s="883"/>
      <c r="C716" s="883"/>
      <c r="D716" s="883"/>
      <c r="E716" s="883"/>
      <c r="F716" s="883"/>
      <c r="G716" s="883"/>
      <c r="H716" s="883"/>
      <c r="I716" s="883"/>
      <c r="J716" s="884"/>
      <c r="K716" s="883"/>
      <c r="L716" s="883"/>
      <c r="M716" s="883"/>
      <c r="N716" s="883"/>
      <c r="O716" s="883"/>
      <c r="P716" s="883"/>
      <c r="Q716" s="883"/>
    </row>
    <row r="717" spans="1:17">
      <c r="A717" s="883"/>
      <c r="B717" s="883"/>
      <c r="C717" s="883"/>
      <c r="D717" s="883"/>
      <c r="E717" s="883"/>
      <c r="F717" s="883"/>
      <c r="G717" s="883"/>
      <c r="H717" s="883"/>
      <c r="I717" s="883"/>
      <c r="J717" s="884"/>
      <c r="K717" s="883"/>
      <c r="L717" s="883"/>
      <c r="M717" s="883"/>
      <c r="N717" s="883"/>
      <c r="O717" s="883"/>
      <c r="P717" s="883"/>
      <c r="Q717" s="883"/>
    </row>
    <row r="718" spans="1:17">
      <c r="A718" s="883"/>
      <c r="B718" s="883"/>
      <c r="C718" s="883"/>
      <c r="D718" s="883"/>
      <c r="E718" s="883"/>
      <c r="F718" s="883"/>
      <c r="G718" s="883"/>
      <c r="H718" s="883"/>
      <c r="I718" s="883"/>
      <c r="J718" s="884"/>
      <c r="K718" s="883"/>
      <c r="L718" s="883"/>
      <c r="M718" s="883"/>
      <c r="N718" s="883"/>
      <c r="O718" s="883"/>
      <c r="P718" s="883"/>
      <c r="Q718" s="883"/>
    </row>
    <row r="719" spans="1:17">
      <c r="A719" s="883"/>
      <c r="B719" s="883"/>
      <c r="C719" s="883"/>
      <c r="D719" s="883"/>
      <c r="E719" s="883"/>
      <c r="F719" s="883"/>
      <c r="G719" s="883"/>
      <c r="H719" s="883"/>
      <c r="I719" s="883"/>
      <c r="J719" s="884"/>
      <c r="K719" s="883"/>
      <c r="L719" s="883"/>
      <c r="M719" s="883"/>
      <c r="N719" s="883"/>
      <c r="O719" s="883"/>
      <c r="P719" s="883"/>
      <c r="Q719" s="883"/>
    </row>
    <row r="720" spans="1:17">
      <c r="A720" s="883"/>
      <c r="B720" s="883"/>
      <c r="C720" s="883"/>
      <c r="D720" s="883"/>
      <c r="E720" s="883"/>
      <c r="F720" s="883"/>
      <c r="G720" s="883"/>
      <c r="H720" s="883"/>
      <c r="I720" s="883"/>
      <c r="J720" s="884"/>
      <c r="K720" s="883"/>
      <c r="L720" s="883"/>
      <c r="M720" s="883"/>
      <c r="N720" s="883"/>
      <c r="O720" s="883"/>
      <c r="P720" s="883"/>
      <c r="Q720" s="883"/>
    </row>
    <row r="721" spans="1:17">
      <c r="A721" s="883"/>
      <c r="B721" s="883"/>
      <c r="C721" s="883"/>
      <c r="D721" s="883"/>
      <c r="E721" s="883"/>
      <c r="F721" s="883"/>
      <c r="G721" s="883"/>
      <c r="H721" s="883"/>
      <c r="I721" s="883"/>
      <c r="J721" s="884"/>
      <c r="K721" s="883"/>
      <c r="L721" s="883"/>
      <c r="M721" s="883"/>
      <c r="N721" s="883"/>
      <c r="O721" s="883"/>
      <c r="P721" s="883"/>
      <c r="Q721" s="883"/>
    </row>
    <row r="722" spans="1:17">
      <c r="A722" s="883"/>
      <c r="B722" s="883"/>
      <c r="C722" s="883"/>
      <c r="D722" s="883"/>
      <c r="E722" s="883"/>
      <c r="F722" s="883"/>
      <c r="G722" s="883"/>
      <c r="H722" s="883"/>
      <c r="I722" s="883"/>
      <c r="J722" s="884"/>
      <c r="K722" s="883"/>
      <c r="L722" s="883"/>
      <c r="M722" s="883"/>
      <c r="N722" s="883"/>
      <c r="O722" s="883"/>
      <c r="P722" s="883"/>
      <c r="Q722" s="883"/>
    </row>
    <row r="723" spans="1:17">
      <c r="A723" s="883"/>
      <c r="B723" s="883"/>
      <c r="C723" s="883"/>
      <c r="D723" s="883"/>
      <c r="E723" s="883"/>
      <c r="F723" s="883"/>
      <c r="G723" s="883"/>
      <c r="H723" s="883"/>
      <c r="I723" s="883"/>
      <c r="J723" s="884"/>
      <c r="K723" s="883"/>
      <c r="L723" s="883"/>
      <c r="M723" s="883"/>
      <c r="N723" s="883"/>
      <c r="O723" s="883"/>
      <c r="P723" s="883"/>
      <c r="Q723" s="883"/>
    </row>
    <row r="724" spans="1:17">
      <c r="A724" s="883"/>
      <c r="B724" s="883"/>
      <c r="C724" s="883"/>
      <c r="D724" s="883"/>
      <c r="E724" s="883"/>
      <c r="F724" s="883"/>
      <c r="G724" s="883"/>
      <c r="H724" s="883"/>
      <c r="I724" s="883"/>
      <c r="J724" s="884"/>
      <c r="K724" s="883"/>
      <c r="L724" s="883"/>
      <c r="M724" s="883"/>
      <c r="N724" s="883"/>
      <c r="O724" s="883"/>
      <c r="P724" s="883"/>
      <c r="Q724" s="883"/>
    </row>
    <row r="725" spans="1:17">
      <c r="A725" s="883"/>
      <c r="B725" s="883"/>
      <c r="C725" s="883"/>
      <c r="D725" s="883"/>
      <c r="E725" s="883"/>
      <c r="F725" s="883"/>
      <c r="G725" s="883"/>
      <c r="H725" s="883"/>
      <c r="I725" s="883"/>
      <c r="J725" s="884"/>
      <c r="K725" s="883"/>
      <c r="L725" s="883"/>
      <c r="M725" s="883"/>
      <c r="N725" s="883"/>
      <c r="O725" s="883"/>
      <c r="P725" s="883"/>
      <c r="Q725" s="883"/>
    </row>
    <row r="726" spans="1:17">
      <c r="A726" s="883"/>
      <c r="B726" s="883"/>
      <c r="C726" s="883"/>
      <c r="D726" s="883"/>
      <c r="E726" s="883"/>
      <c r="F726" s="883"/>
      <c r="G726" s="883"/>
      <c r="H726" s="883"/>
      <c r="I726" s="883"/>
      <c r="J726" s="884"/>
      <c r="K726" s="883"/>
      <c r="L726" s="883"/>
      <c r="M726" s="883"/>
      <c r="N726" s="883"/>
      <c r="O726" s="883"/>
      <c r="P726" s="883"/>
      <c r="Q726" s="883"/>
    </row>
    <row r="727" spans="1:17">
      <c r="A727" s="883"/>
      <c r="B727" s="883"/>
      <c r="C727" s="883"/>
      <c r="D727" s="883"/>
      <c r="E727" s="883"/>
      <c r="F727" s="883"/>
      <c r="G727" s="883"/>
      <c r="H727" s="883"/>
      <c r="I727" s="883"/>
      <c r="J727" s="884"/>
      <c r="K727" s="883"/>
      <c r="L727" s="883"/>
      <c r="M727" s="883"/>
      <c r="N727" s="883"/>
      <c r="O727" s="883"/>
      <c r="P727" s="883"/>
      <c r="Q727" s="883"/>
    </row>
    <row r="728" spans="1:17">
      <c r="A728" s="883"/>
      <c r="B728" s="883"/>
      <c r="C728" s="883"/>
      <c r="D728" s="883"/>
      <c r="E728" s="883"/>
      <c r="F728" s="883"/>
      <c r="G728" s="883"/>
      <c r="H728" s="883"/>
      <c r="I728" s="883"/>
      <c r="J728" s="884"/>
      <c r="K728" s="883"/>
      <c r="L728" s="883"/>
      <c r="M728" s="883"/>
      <c r="N728" s="883"/>
      <c r="O728" s="883"/>
      <c r="P728" s="883"/>
      <c r="Q728" s="883"/>
    </row>
    <row r="729" spans="1:17">
      <c r="A729" s="883"/>
      <c r="B729" s="883"/>
      <c r="C729" s="883"/>
      <c r="D729" s="883"/>
      <c r="E729" s="883"/>
      <c r="F729" s="883"/>
      <c r="G729" s="883"/>
      <c r="H729" s="883"/>
      <c r="I729" s="883"/>
      <c r="J729" s="884"/>
      <c r="K729" s="883"/>
      <c r="L729" s="883"/>
      <c r="M729" s="883"/>
      <c r="N729" s="883"/>
      <c r="O729" s="883"/>
      <c r="P729" s="883"/>
      <c r="Q729" s="883"/>
    </row>
    <row r="730" spans="1:17">
      <c r="A730" s="883"/>
      <c r="B730" s="883"/>
      <c r="C730" s="883"/>
      <c r="D730" s="883"/>
      <c r="E730" s="883"/>
      <c r="F730" s="883"/>
      <c r="G730" s="883"/>
      <c r="H730" s="883"/>
      <c r="I730" s="883"/>
      <c r="J730" s="884"/>
      <c r="K730" s="883"/>
      <c r="L730" s="883"/>
      <c r="M730" s="883"/>
      <c r="N730" s="883"/>
      <c r="O730" s="883"/>
      <c r="P730" s="883"/>
      <c r="Q730" s="883"/>
    </row>
    <row r="731" spans="1:17">
      <c r="A731" s="883"/>
      <c r="B731" s="883"/>
      <c r="C731" s="883"/>
      <c r="D731" s="883"/>
      <c r="E731" s="883"/>
      <c r="F731" s="883"/>
      <c r="G731" s="883"/>
      <c r="H731" s="883"/>
      <c r="I731" s="883"/>
      <c r="J731" s="884"/>
      <c r="K731" s="883"/>
      <c r="L731" s="883"/>
      <c r="M731" s="883"/>
      <c r="N731" s="883"/>
      <c r="O731" s="883"/>
      <c r="P731" s="883"/>
      <c r="Q731" s="883"/>
    </row>
    <row r="732" spans="1:17">
      <c r="A732" s="883"/>
      <c r="B732" s="883"/>
      <c r="C732" s="883"/>
      <c r="D732" s="883"/>
      <c r="E732" s="883"/>
      <c r="F732" s="883"/>
      <c r="G732" s="883"/>
      <c r="H732" s="883"/>
      <c r="I732" s="883"/>
      <c r="J732" s="884"/>
      <c r="K732" s="883"/>
      <c r="L732" s="883"/>
      <c r="M732" s="883"/>
      <c r="N732" s="883"/>
      <c r="O732" s="883"/>
      <c r="P732" s="883"/>
      <c r="Q732" s="883"/>
    </row>
    <row r="733" spans="1:17">
      <c r="A733" s="883"/>
      <c r="B733" s="883"/>
      <c r="C733" s="883"/>
      <c r="D733" s="883"/>
      <c r="E733" s="883"/>
      <c r="F733" s="883"/>
      <c r="G733" s="883"/>
      <c r="H733" s="883"/>
      <c r="I733" s="883"/>
      <c r="J733" s="884"/>
      <c r="K733" s="883"/>
      <c r="L733" s="883"/>
      <c r="M733" s="883"/>
      <c r="N733" s="883"/>
      <c r="O733" s="883"/>
      <c r="P733" s="883"/>
      <c r="Q733" s="883"/>
    </row>
    <row r="734" spans="1:17">
      <c r="A734" s="883"/>
      <c r="B734" s="883"/>
      <c r="C734" s="883"/>
      <c r="D734" s="883"/>
      <c r="E734" s="883"/>
      <c r="F734" s="883"/>
      <c r="G734" s="883"/>
      <c r="H734" s="883"/>
      <c r="I734" s="883"/>
      <c r="J734" s="884"/>
      <c r="K734" s="883"/>
      <c r="L734" s="883"/>
      <c r="M734" s="883"/>
      <c r="N734" s="883"/>
      <c r="O734" s="883"/>
      <c r="P734" s="883"/>
      <c r="Q734" s="883"/>
    </row>
    <row r="735" spans="1:17">
      <c r="A735" s="883"/>
      <c r="B735" s="883"/>
      <c r="C735" s="883"/>
      <c r="D735" s="883"/>
      <c r="E735" s="883"/>
      <c r="F735" s="883"/>
      <c r="G735" s="883"/>
      <c r="H735" s="883"/>
      <c r="I735" s="883"/>
      <c r="J735" s="884"/>
      <c r="K735" s="883"/>
      <c r="L735" s="883"/>
      <c r="M735" s="883"/>
      <c r="N735" s="883"/>
      <c r="O735" s="883"/>
      <c r="P735" s="883"/>
      <c r="Q735" s="883"/>
    </row>
    <row r="736" spans="1:17">
      <c r="A736" s="883"/>
      <c r="B736" s="883"/>
      <c r="C736" s="883"/>
      <c r="D736" s="883"/>
      <c r="E736" s="883"/>
      <c r="F736" s="883"/>
      <c r="G736" s="883"/>
      <c r="H736" s="883"/>
      <c r="I736" s="883"/>
      <c r="J736" s="884"/>
      <c r="K736" s="883"/>
      <c r="L736" s="883"/>
      <c r="M736" s="883"/>
      <c r="N736" s="883"/>
      <c r="O736" s="883"/>
      <c r="P736" s="883"/>
      <c r="Q736" s="883"/>
    </row>
    <row r="737" spans="1:17">
      <c r="A737" s="883"/>
      <c r="B737" s="883"/>
      <c r="C737" s="883"/>
      <c r="D737" s="883"/>
      <c r="E737" s="883"/>
      <c r="F737" s="883"/>
      <c r="G737" s="883"/>
      <c r="H737" s="883"/>
      <c r="I737" s="883"/>
      <c r="J737" s="884"/>
      <c r="K737" s="883"/>
      <c r="L737" s="883"/>
      <c r="M737" s="883"/>
      <c r="N737" s="883"/>
      <c r="O737" s="883"/>
      <c r="P737" s="883"/>
      <c r="Q737" s="883"/>
    </row>
    <row r="738" spans="1:17">
      <c r="A738" s="883"/>
      <c r="B738" s="883"/>
      <c r="C738" s="883"/>
      <c r="D738" s="883"/>
      <c r="E738" s="883"/>
      <c r="F738" s="883"/>
      <c r="G738" s="883"/>
      <c r="H738" s="883"/>
      <c r="I738" s="883"/>
      <c r="J738" s="884"/>
      <c r="K738" s="883"/>
      <c r="L738" s="883"/>
      <c r="M738" s="883"/>
      <c r="N738" s="883"/>
      <c r="O738" s="883"/>
      <c r="P738" s="883"/>
      <c r="Q738" s="883"/>
    </row>
    <row r="739" spans="1:17">
      <c r="A739" s="883"/>
      <c r="B739" s="883"/>
      <c r="C739" s="883"/>
      <c r="D739" s="883"/>
      <c r="E739" s="883"/>
      <c r="F739" s="883"/>
      <c r="G739" s="883"/>
      <c r="H739" s="883"/>
      <c r="I739" s="883"/>
      <c r="J739" s="884"/>
      <c r="K739" s="883"/>
      <c r="L739" s="883"/>
      <c r="M739" s="883"/>
      <c r="N739" s="883"/>
      <c r="O739" s="883"/>
      <c r="P739" s="883"/>
      <c r="Q739" s="883"/>
    </row>
    <row r="740" spans="1:17">
      <c r="A740" s="883"/>
      <c r="B740" s="883"/>
      <c r="C740" s="883"/>
      <c r="D740" s="883"/>
      <c r="E740" s="883"/>
      <c r="F740" s="883"/>
      <c r="G740" s="883"/>
      <c r="H740" s="883"/>
      <c r="I740" s="883"/>
      <c r="J740" s="884"/>
      <c r="K740" s="883"/>
      <c r="L740" s="883"/>
      <c r="M740" s="883"/>
      <c r="N740" s="883"/>
      <c r="O740" s="883"/>
      <c r="P740" s="883"/>
      <c r="Q740" s="883"/>
    </row>
    <row r="741" spans="1:17">
      <c r="A741" s="883"/>
      <c r="B741" s="883"/>
      <c r="C741" s="883"/>
      <c r="D741" s="883"/>
      <c r="E741" s="883"/>
      <c r="F741" s="883"/>
      <c r="G741" s="883"/>
      <c r="H741" s="883"/>
      <c r="I741" s="883"/>
      <c r="J741" s="884"/>
      <c r="K741" s="883"/>
      <c r="L741" s="883"/>
      <c r="M741" s="883"/>
      <c r="N741" s="883"/>
      <c r="O741" s="883"/>
      <c r="P741" s="883"/>
      <c r="Q741" s="883"/>
    </row>
    <row r="742" spans="1:17">
      <c r="A742" s="883"/>
      <c r="B742" s="883"/>
      <c r="C742" s="883"/>
      <c r="D742" s="883"/>
      <c r="E742" s="883"/>
      <c r="F742" s="883"/>
      <c r="G742" s="883"/>
      <c r="H742" s="883"/>
      <c r="I742" s="883"/>
      <c r="J742" s="884"/>
      <c r="K742" s="883"/>
      <c r="L742" s="883"/>
      <c r="M742" s="883"/>
      <c r="N742" s="883"/>
      <c r="O742" s="883"/>
      <c r="P742" s="883"/>
      <c r="Q742" s="883"/>
    </row>
    <row r="743" spans="1:17">
      <c r="A743" s="883"/>
      <c r="B743" s="883"/>
      <c r="C743" s="883"/>
      <c r="D743" s="883"/>
      <c r="E743" s="883"/>
      <c r="F743" s="883"/>
      <c r="G743" s="883"/>
      <c r="H743" s="883"/>
      <c r="I743" s="883"/>
      <c r="J743" s="884"/>
      <c r="K743" s="883"/>
      <c r="L743" s="883"/>
      <c r="M743" s="883"/>
      <c r="N743" s="883"/>
      <c r="O743" s="883"/>
      <c r="P743" s="883"/>
      <c r="Q743" s="883"/>
    </row>
    <row r="744" spans="1:17">
      <c r="A744" s="883"/>
      <c r="B744" s="883"/>
      <c r="C744" s="883"/>
      <c r="D744" s="883"/>
      <c r="E744" s="883"/>
      <c r="F744" s="883"/>
      <c r="G744" s="883"/>
      <c r="H744" s="883"/>
      <c r="I744" s="883"/>
      <c r="J744" s="884"/>
      <c r="K744" s="883"/>
      <c r="L744" s="883"/>
      <c r="M744" s="883"/>
      <c r="N744" s="883"/>
      <c r="O744" s="883"/>
      <c r="P744" s="883"/>
      <c r="Q744" s="883"/>
    </row>
    <row r="745" spans="1:17">
      <c r="A745" s="883"/>
      <c r="B745" s="883"/>
      <c r="C745" s="883"/>
      <c r="D745" s="883"/>
      <c r="E745" s="883"/>
      <c r="F745" s="883"/>
      <c r="G745" s="883"/>
      <c r="H745" s="883"/>
      <c r="I745" s="883"/>
      <c r="J745" s="884"/>
      <c r="K745" s="883"/>
      <c r="L745" s="883"/>
      <c r="M745" s="883"/>
      <c r="N745" s="883"/>
      <c r="O745" s="883"/>
      <c r="P745" s="883"/>
      <c r="Q745" s="883"/>
    </row>
    <row r="746" spans="1:17">
      <c r="A746" s="883"/>
      <c r="B746" s="883"/>
      <c r="C746" s="883"/>
      <c r="D746" s="883"/>
      <c r="E746" s="883"/>
      <c r="F746" s="883"/>
      <c r="G746" s="883"/>
      <c r="H746" s="883"/>
      <c r="I746" s="883"/>
      <c r="J746" s="884"/>
      <c r="K746" s="883"/>
      <c r="L746" s="883"/>
      <c r="M746" s="883"/>
      <c r="N746" s="883"/>
      <c r="O746" s="883"/>
      <c r="P746" s="883"/>
      <c r="Q746" s="883"/>
    </row>
    <row r="747" spans="1:17">
      <c r="A747" s="883"/>
      <c r="B747" s="883"/>
      <c r="C747" s="883"/>
      <c r="D747" s="883"/>
      <c r="E747" s="883"/>
      <c r="F747" s="883"/>
      <c r="G747" s="883"/>
      <c r="H747" s="883"/>
      <c r="I747" s="883"/>
      <c r="J747" s="884"/>
      <c r="K747" s="883"/>
      <c r="L747" s="883"/>
      <c r="M747" s="883"/>
      <c r="N747" s="883"/>
      <c r="O747" s="883"/>
      <c r="P747" s="883"/>
      <c r="Q747" s="883"/>
    </row>
    <row r="748" spans="1:17">
      <c r="A748" s="883"/>
      <c r="B748" s="883"/>
      <c r="C748" s="883"/>
      <c r="D748" s="883"/>
      <c r="E748" s="883"/>
      <c r="F748" s="883"/>
      <c r="G748" s="883"/>
      <c r="H748" s="883"/>
      <c r="I748" s="883"/>
      <c r="J748" s="884"/>
      <c r="K748" s="883"/>
      <c r="L748" s="883"/>
      <c r="M748" s="883"/>
      <c r="N748" s="883"/>
      <c r="O748" s="883"/>
      <c r="P748" s="883"/>
      <c r="Q748" s="883"/>
    </row>
    <row r="749" spans="1:17">
      <c r="A749" s="883"/>
      <c r="B749" s="883"/>
      <c r="C749" s="883"/>
      <c r="D749" s="883"/>
      <c r="E749" s="883"/>
      <c r="F749" s="883"/>
      <c r="G749" s="883"/>
      <c r="H749" s="883"/>
      <c r="I749" s="883"/>
      <c r="J749" s="884"/>
      <c r="K749" s="883"/>
      <c r="L749" s="883"/>
      <c r="M749" s="883"/>
      <c r="N749" s="883"/>
      <c r="O749" s="883"/>
      <c r="P749" s="883"/>
      <c r="Q749" s="883"/>
    </row>
    <row r="750" spans="1:17">
      <c r="A750" s="883"/>
      <c r="B750" s="883"/>
      <c r="C750" s="883"/>
      <c r="D750" s="883"/>
      <c r="E750" s="883"/>
      <c r="F750" s="883"/>
      <c r="G750" s="883"/>
      <c r="H750" s="883"/>
      <c r="I750" s="883"/>
      <c r="J750" s="884"/>
      <c r="K750" s="883"/>
      <c r="L750" s="883"/>
      <c r="M750" s="883"/>
      <c r="N750" s="883"/>
      <c r="O750" s="883"/>
      <c r="P750" s="883"/>
      <c r="Q750" s="883"/>
    </row>
    <row r="751" spans="1:17">
      <c r="A751" s="883"/>
      <c r="B751" s="883"/>
      <c r="C751" s="883"/>
      <c r="D751" s="883"/>
      <c r="E751" s="883"/>
      <c r="F751" s="883"/>
      <c r="G751" s="883"/>
      <c r="H751" s="883"/>
      <c r="I751" s="883"/>
      <c r="J751" s="884"/>
      <c r="K751" s="883"/>
      <c r="L751" s="883"/>
      <c r="M751" s="883"/>
      <c r="N751" s="883"/>
      <c r="O751" s="883"/>
      <c r="P751" s="883"/>
      <c r="Q751" s="883"/>
    </row>
    <row r="752" spans="1:17">
      <c r="A752" s="883"/>
      <c r="B752" s="883"/>
      <c r="C752" s="883"/>
      <c r="D752" s="883"/>
      <c r="E752" s="883"/>
      <c r="F752" s="883"/>
      <c r="G752" s="883"/>
      <c r="H752" s="883"/>
      <c r="I752" s="883"/>
      <c r="J752" s="884"/>
      <c r="K752" s="883"/>
      <c r="L752" s="883"/>
      <c r="M752" s="883"/>
      <c r="N752" s="883"/>
      <c r="O752" s="883"/>
      <c r="P752" s="883"/>
      <c r="Q752" s="883"/>
    </row>
    <row r="753" spans="1:17">
      <c r="A753" s="883"/>
      <c r="B753" s="883"/>
      <c r="C753" s="883"/>
      <c r="D753" s="883"/>
      <c r="E753" s="883"/>
      <c r="F753" s="883"/>
      <c r="G753" s="883"/>
      <c r="H753" s="883"/>
      <c r="I753" s="883"/>
      <c r="J753" s="884"/>
      <c r="K753" s="883"/>
      <c r="L753" s="883"/>
      <c r="M753" s="883"/>
      <c r="N753" s="883"/>
      <c r="O753" s="883"/>
      <c r="P753" s="883"/>
      <c r="Q753" s="883"/>
    </row>
    <row r="754" spans="1:17">
      <c r="A754" s="883"/>
      <c r="B754" s="883"/>
      <c r="C754" s="883"/>
      <c r="D754" s="883"/>
      <c r="E754" s="883"/>
      <c r="F754" s="883"/>
      <c r="G754" s="883"/>
      <c r="H754" s="883"/>
      <c r="I754" s="883"/>
      <c r="J754" s="884"/>
      <c r="K754" s="883"/>
      <c r="L754" s="883"/>
      <c r="M754" s="883"/>
      <c r="N754" s="883"/>
      <c r="O754" s="883"/>
      <c r="P754" s="883"/>
      <c r="Q754" s="883"/>
    </row>
    <row r="755" spans="1:17">
      <c r="A755" s="883"/>
      <c r="B755" s="883"/>
      <c r="C755" s="883"/>
      <c r="D755" s="883"/>
      <c r="E755" s="883"/>
      <c r="F755" s="883"/>
      <c r="G755" s="883"/>
      <c r="H755" s="883"/>
      <c r="I755" s="883"/>
      <c r="J755" s="884"/>
      <c r="K755" s="883"/>
      <c r="L755" s="883"/>
      <c r="M755" s="883"/>
      <c r="N755" s="883"/>
      <c r="O755" s="883"/>
      <c r="P755" s="883"/>
      <c r="Q755" s="883"/>
    </row>
    <row r="756" spans="1:17">
      <c r="A756" s="883"/>
      <c r="B756" s="883"/>
      <c r="C756" s="883"/>
      <c r="D756" s="883"/>
      <c r="E756" s="883"/>
      <c r="F756" s="883"/>
      <c r="G756" s="883"/>
      <c r="H756" s="883"/>
      <c r="I756" s="883"/>
      <c r="J756" s="884"/>
      <c r="K756" s="883"/>
      <c r="L756" s="883"/>
      <c r="M756" s="883"/>
      <c r="N756" s="883"/>
      <c r="O756" s="883"/>
      <c r="P756" s="883"/>
      <c r="Q756" s="883"/>
    </row>
    <row r="757" spans="1:17">
      <c r="A757" s="883"/>
      <c r="B757" s="883"/>
      <c r="C757" s="883"/>
      <c r="D757" s="883"/>
      <c r="E757" s="883"/>
      <c r="F757" s="883"/>
      <c r="G757" s="883"/>
      <c r="H757" s="883"/>
      <c r="I757" s="883"/>
      <c r="J757" s="884"/>
      <c r="K757" s="883"/>
      <c r="L757" s="883"/>
      <c r="M757" s="883"/>
      <c r="N757" s="883"/>
      <c r="O757" s="883"/>
      <c r="P757" s="883"/>
      <c r="Q757" s="883"/>
    </row>
    <row r="758" spans="1:17">
      <c r="A758" s="883"/>
      <c r="B758" s="883"/>
      <c r="C758" s="883"/>
      <c r="D758" s="883"/>
      <c r="E758" s="883"/>
      <c r="F758" s="883"/>
      <c r="G758" s="883"/>
      <c r="H758" s="883"/>
      <c r="I758" s="883"/>
      <c r="J758" s="884"/>
      <c r="K758" s="883"/>
      <c r="L758" s="883"/>
      <c r="M758" s="883"/>
      <c r="N758" s="883"/>
      <c r="O758" s="883"/>
      <c r="P758" s="883"/>
      <c r="Q758" s="883"/>
    </row>
    <row r="759" spans="1:17">
      <c r="A759" s="883"/>
      <c r="B759" s="883"/>
      <c r="C759" s="883"/>
      <c r="D759" s="883"/>
      <c r="E759" s="883"/>
      <c r="F759" s="883"/>
      <c r="G759" s="883"/>
      <c r="H759" s="883"/>
      <c r="I759" s="883"/>
      <c r="J759" s="884"/>
      <c r="K759" s="883"/>
      <c r="L759" s="883"/>
      <c r="M759" s="883"/>
      <c r="N759" s="883"/>
      <c r="O759" s="883"/>
      <c r="P759" s="883"/>
      <c r="Q759" s="883"/>
    </row>
    <row r="760" spans="1:17">
      <c r="A760" s="883"/>
      <c r="B760" s="883"/>
      <c r="C760" s="883"/>
      <c r="D760" s="883"/>
      <c r="E760" s="883"/>
      <c r="F760" s="883"/>
      <c r="G760" s="883"/>
      <c r="H760" s="883"/>
      <c r="I760" s="883"/>
      <c r="J760" s="884"/>
      <c r="K760" s="883"/>
      <c r="L760" s="883"/>
      <c r="M760" s="883"/>
      <c r="N760" s="883"/>
      <c r="O760" s="883"/>
      <c r="P760" s="883"/>
      <c r="Q760" s="883"/>
    </row>
    <row r="761" spans="1:17">
      <c r="A761" s="883"/>
      <c r="B761" s="883"/>
      <c r="C761" s="883"/>
      <c r="D761" s="883"/>
      <c r="E761" s="883"/>
      <c r="F761" s="883"/>
      <c r="G761" s="883"/>
      <c r="H761" s="883"/>
      <c r="I761" s="883"/>
      <c r="J761" s="884"/>
      <c r="K761" s="883"/>
      <c r="L761" s="883"/>
      <c r="M761" s="883"/>
      <c r="N761" s="883"/>
      <c r="O761" s="883"/>
      <c r="P761" s="883"/>
      <c r="Q761" s="883"/>
    </row>
    <row r="762" spans="1:17">
      <c r="A762" s="883"/>
      <c r="B762" s="883"/>
      <c r="C762" s="883"/>
      <c r="D762" s="883"/>
      <c r="E762" s="883"/>
      <c r="F762" s="883"/>
      <c r="G762" s="883"/>
      <c r="H762" s="883"/>
      <c r="I762" s="883"/>
      <c r="J762" s="884"/>
      <c r="K762" s="883"/>
      <c r="L762" s="883"/>
      <c r="M762" s="883"/>
      <c r="N762" s="883"/>
      <c r="O762" s="883"/>
      <c r="P762" s="883"/>
      <c r="Q762" s="883"/>
    </row>
    <row r="763" spans="1:17">
      <c r="A763" s="883"/>
      <c r="B763" s="883"/>
      <c r="C763" s="883"/>
      <c r="D763" s="883"/>
      <c r="E763" s="883"/>
      <c r="F763" s="883"/>
      <c r="G763" s="883"/>
      <c r="H763" s="883"/>
      <c r="I763" s="883"/>
      <c r="J763" s="884"/>
      <c r="K763" s="883"/>
      <c r="L763" s="883"/>
      <c r="M763" s="883"/>
      <c r="N763" s="883"/>
      <c r="O763" s="883"/>
      <c r="P763" s="883"/>
      <c r="Q763" s="883"/>
    </row>
    <row r="764" spans="1:17">
      <c r="A764" s="883"/>
      <c r="B764" s="883"/>
      <c r="C764" s="883"/>
      <c r="D764" s="883"/>
      <c r="E764" s="883"/>
      <c r="F764" s="883"/>
      <c r="G764" s="883"/>
      <c r="H764" s="883"/>
      <c r="I764" s="883"/>
      <c r="J764" s="884"/>
      <c r="K764" s="883"/>
      <c r="L764" s="883"/>
      <c r="M764" s="883"/>
      <c r="N764" s="883"/>
      <c r="O764" s="883"/>
      <c r="P764" s="883"/>
      <c r="Q764" s="883"/>
    </row>
    <row r="765" spans="1:17">
      <c r="A765" s="883"/>
      <c r="B765" s="883"/>
      <c r="C765" s="883"/>
      <c r="D765" s="883"/>
      <c r="E765" s="883"/>
      <c r="F765" s="883"/>
      <c r="G765" s="883"/>
      <c r="H765" s="883"/>
      <c r="I765" s="883"/>
      <c r="J765" s="884"/>
      <c r="K765" s="883"/>
      <c r="L765" s="883"/>
      <c r="M765" s="883"/>
      <c r="N765" s="883"/>
      <c r="O765" s="883"/>
      <c r="P765" s="883"/>
      <c r="Q765" s="883"/>
    </row>
    <row r="766" spans="1:17">
      <c r="A766" s="883"/>
      <c r="B766" s="883"/>
      <c r="C766" s="883"/>
      <c r="D766" s="883"/>
      <c r="E766" s="883"/>
      <c r="F766" s="883"/>
      <c r="G766" s="883"/>
      <c r="H766" s="883"/>
      <c r="I766" s="883"/>
      <c r="J766" s="884"/>
      <c r="K766" s="883"/>
      <c r="L766" s="883"/>
      <c r="M766" s="883"/>
      <c r="N766" s="883"/>
      <c r="O766" s="883"/>
      <c r="P766" s="883"/>
      <c r="Q766" s="883"/>
    </row>
    <row r="767" spans="1:17">
      <c r="A767" s="883"/>
      <c r="B767" s="883"/>
      <c r="C767" s="883"/>
      <c r="D767" s="883"/>
      <c r="E767" s="883"/>
      <c r="F767" s="883"/>
      <c r="G767" s="883"/>
      <c r="H767" s="883"/>
      <c r="I767" s="883"/>
      <c r="J767" s="884"/>
      <c r="K767" s="883"/>
      <c r="L767" s="883"/>
      <c r="M767" s="883"/>
      <c r="N767" s="883"/>
      <c r="O767" s="883"/>
      <c r="P767" s="883"/>
      <c r="Q767" s="883"/>
    </row>
    <row r="768" spans="1:17">
      <c r="A768" s="883"/>
      <c r="B768" s="883"/>
      <c r="C768" s="883"/>
      <c r="D768" s="883"/>
      <c r="E768" s="883"/>
      <c r="F768" s="883"/>
      <c r="G768" s="883"/>
      <c r="H768" s="883"/>
      <c r="I768" s="883"/>
      <c r="J768" s="884"/>
      <c r="K768" s="883"/>
      <c r="L768" s="883"/>
      <c r="M768" s="883"/>
      <c r="N768" s="883"/>
      <c r="O768" s="883"/>
      <c r="P768" s="883"/>
      <c r="Q768" s="883"/>
    </row>
    <row r="769" spans="1:17">
      <c r="A769" s="883"/>
      <c r="B769" s="883"/>
      <c r="C769" s="883"/>
      <c r="D769" s="883"/>
      <c r="E769" s="883"/>
      <c r="F769" s="883"/>
      <c r="G769" s="883"/>
      <c r="H769" s="883"/>
      <c r="I769" s="883"/>
      <c r="J769" s="884"/>
      <c r="K769" s="883"/>
      <c r="L769" s="883"/>
      <c r="M769" s="883"/>
      <c r="N769" s="883"/>
      <c r="O769" s="883"/>
      <c r="P769" s="883"/>
      <c r="Q769" s="883"/>
    </row>
    <row r="770" spans="1:17">
      <c r="A770" s="883"/>
      <c r="B770" s="883"/>
      <c r="C770" s="883"/>
      <c r="D770" s="883"/>
      <c r="E770" s="883"/>
      <c r="F770" s="883"/>
      <c r="G770" s="883"/>
      <c r="H770" s="883"/>
      <c r="I770" s="883"/>
      <c r="J770" s="884"/>
      <c r="K770" s="883"/>
      <c r="L770" s="883"/>
      <c r="M770" s="883"/>
      <c r="N770" s="883"/>
      <c r="O770" s="883"/>
      <c r="P770" s="883"/>
      <c r="Q770" s="883"/>
    </row>
    <row r="771" spans="1:17">
      <c r="A771" s="883"/>
      <c r="B771" s="883"/>
      <c r="C771" s="883"/>
      <c r="D771" s="883"/>
      <c r="E771" s="883"/>
      <c r="F771" s="883"/>
      <c r="G771" s="883"/>
      <c r="H771" s="883"/>
      <c r="I771" s="883"/>
      <c r="J771" s="884"/>
      <c r="K771" s="883"/>
      <c r="L771" s="883"/>
      <c r="M771" s="883"/>
      <c r="N771" s="883"/>
      <c r="O771" s="883"/>
      <c r="P771" s="883"/>
      <c r="Q771" s="883"/>
    </row>
    <row r="772" spans="1:17">
      <c r="A772" s="883"/>
      <c r="B772" s="883"/>
      <c r="C772" s="883"/>
      <c r="D772" s="883"/>
      <c r="E772" s="883"/>
      <c r="F772" s="883"/>
      <c r="G772" s="883"/>
      <c r="H772" s="883"/>
      <c r="I772" s="883"/>
      <c r="J772" s="884"/>
      <c r="K772" s="883"/>
      <c r="L772" s="883"/>
      <c r="M772" s="883"/>
      <c r="N772" s="883"/>
      <c r="O772" s="883"/>
      <c r="P772" s="883"/>
      <c r="Q772" s="883"/>
    </row>
    <row r="773" spans="1:17">
      <c r="A773" s="883"/>
      <c r="B773" s="883"/>
      <c r="C773" s="883"/>
      <c r="D773" s="883"/>
      <c r="E773" s="883"/>
      <c r="F773" s="883"/>
      <c r="G773" s="883"/>
      <c r="H773" s="883"/>
      <c r="I773" s="883"/>
      <c r="J773" s="884"/>
      <c r="K773" s="883"/>
      <c r="L773" s="883"/>
      <c r="M773" s="883"/>
      <c r="N773" s="883"/>
      <c r="O773" s="883"/>
      <c r="P773" s="883"/>
      <c r="Q773" s="883"/>
    </row>
    <row r="774" spans="1:17">
      <c r="A774" s="883"/>
      <c r="B774" s="883"/>
      <c r="C774" s="883"/>
      <c r="D774" s="883"/>
      <c r="E774" s="883"/>
      <c r="F774" s="883"/>
      <c r="G774" s="883"/>
      <c r="H774" s="883"/>
      <c r="I774" s="883"/>
      <c r="J774" s="884"/>
      <c r="K774" s="883"/>
      <c r="L774" s="883"/>
      <c r="M774" s="883"/>
      <c r="N774" s="883"/>
      <c r="O774" s="883"/>
      <c r="P774" s="883"/>
      <c r="Q774" s="883"/>
    </row>
    <row r="775" spans="1:17">
      <c r="A775" s="883"/>
      <c r="B775" s="883"/>
      <c r="C775" s="883"/>
      <c r="D775" s="883"/>
      <c r="E775" s="883"/>
      <c r="F775" s="883"/>
      <c r="G775" s="883"/>
      <c r="H775" s="883"/>
      <c r="I775" s="883"/>
      <c r="J775" s="884"/>
      <c r="K775" s="883"/>
      <c r="L775" s="883"/>
      <c r="M775" s="883"/>
      <c r="N775" s="883"/>
      <c r="O775" s="883"/>
      <c r="P775" s="883"/>
      <c r="Q775" s="883"/>
    </row>
    <row r="776" spans="1:17">
      <c r="A776" s="883"/>
      <c r="B776" s="883"/>
      <c r="C776" s="883"/>
      <c r="D776" s="883"/>
      <c r="E776" s="883"/>
      <c r="F776" s="883"/>
      <c r="G776" s="883"/>
      <c r="H776" s="883"/>
      <c r="I776" s="883"/>
      <c r="J776" s="884"/>
      <c r="K776" s="883"/>
      <c r="L776" s="883"/>
      <c r="M776" s="883"/>
      <c r="N776" s="883"/>
      <c r="O776" s="883"/>
      <c r="P776" s="883"/>
      <c r="Q776" s="883"/>
    </row>
    <row r="777" spans="1:17">
      <c r="A777" s="883"/>
      <c r="B777" s="883"/>
      <c r="C777" s="883"/>
      <c r="D777" s="883"/>
      <c r="E777" s="883"/>
      <c r="F777" s="883"/>
      <c r="G777" s="883"/>
      <c r="H777" s="883"/>
      <c r="I777" s="883"/>
      <c r="J777" s="884"/>
      <c r="K777" s="883"/>
      <c r="L777" s="883"/>
      <c r="M777" s="883"/>
      <c r="N777" s="883"/>
      <c r="O777" s="883"/>
      <c r="P777" s="883"/>
      <c r="Q777" s="883"/>
    </row>
    <row r="778" spans="1:17">
      <c r="A778" s="883"/>
      <c r="B778" s="883"/>
      <c r="C778" s="883"/>
      <c r="D778" s="883"/>
      <c r="E778" s="883"/>
      <c r="F778" s="883"/>
      <c r="G778" s="883"/>
      <c r="H778" s="883"/>
      <c r="I778" s="883"/>
      <c r="J778" s="884"/>
      <c r="K778" s="883"/>
      <c r="L778" s="883"/>
      <c r="M778" s="883"/>
      <c r="N778" s="883"/>
      <c r="O778" s="883"/>
      <c r="P778" s="883"/>
      <c r="Q778" s="883"/>
    </row>
    <row r="779" spans="1:17">
      <c r="A779" s="883"/>
      <c r="B779" s="883"/>
      <c r="C779" s="883"/>
      <c r="D779" s="883"/>
      <c r="E779" s="883"/>
      <c r="F779" s="883"/>
      <c r="G779" s="883"/>
      <c r="H779" s="883"/>
      <c r="I779" s="883"/>
      <c r="J779" s="884"/>
      <c r="K779" s="883"/>
      <c r="L779" s="883"/>
      <c r="M779" s="883"/>
      <c r="N779" s="883"/>
      <c r="O779" s="883"/>
      <c r="P779" s="883"/>
      <c r="Q779" s="883"/>
    </row>
    <row r="780" spans="1:17">
      <c r="A780" s="883"/>
      <c r="B780" s="883"/>
      <c r="C780" s="883"/>
      <c r="D780" s="883"/>
      <c r="E780" s="883"/>
      <c r="F780" s="883"/>
      <c r="G780" s="883"/>
      <c r="H780" s="883"/>
      <c r="I780" s="883"/>
      <c r="J780" s="884"/>
      <c r="K780" s="883"/>
      <c r="L780" s="883"/>
      <c r="M780" s="883"/>
      <c r="N780" s="883"/>
      <c r="O780" s="883"/>
      <c r="P780" s="883"/>
      <c r="Q780" s="883"/>
    </row>
    <row r="781" spans="1:17">
      <c r="A781" s="883"/>
      <c r="B781" s="883"/>
      <c r="C781" s="883"/>
      <c r="D781" s="883"/>
      <c r="E781" s="883"/>
      <c r="F781" s="883"/>
      <c r="G781" s="883"/>
      <c r="H781" s="883"/>
      <c r="I781" s="883"/>
      <c r="J781" s="884"/>
      <c r="K781" s="883"/>
      <c r="L781" s="883"/>
      <c r="M781" s="883"/>
      <c r="N781" s="883"/>
      <c r="O781" s="883"/>
      <c r="P781" s="883"/>
      <c r="Q781" s="883"/>
    </row>
    <row r="782" spans="1:17">
      <c r="A782" s="883"/>
      <c r="B782" s="883"/>
      <c r="C782" s="883"/>
      <c r="D782" s="883"/>
      <c r="E782" s="883"/>
      <c r="F782" s="883"/>
      <c r="G782" s="883"/>
      <c r="H782" s="883"/>
      <c r="I782" s="883"/>
      <c r="J782" s="884"/>
      <c r="K782" s="883"/>
      <c r="L782" s="883"/>
      <c r="M782" s="883"/>
      <c r="N782" s="883"/>
      <c r="O782" s="883"/>
      <c r="P782" s="883"/>
      <c r="Q782" s="883"/>
    </row>
    <row r="783" spans="1:17">
      <c r="A783" s="883"/>
      <c r="B783" s="883"/>
      <c r="C783" s="883"/>
      <c r="D783" s="883"/>
      <c r="E783" s="883"/>
      <c r="F783" s="883"/>
      <c r="G783" s="883"/>
      <c r="H783" s="883"/>
      <c r="I783" s="883"/>
      <c r="J783" s="884"/>
      <c r="K783" s="883"/>
      <c r="L783" s="883"/>
      <c r="M783" s="883"/>
      <c r="N783" s="883"/>
      <c r="O783" s="883"/>
      <c r="P783" s="883"/>
      <c r="Q783" s="883"/>
    </row>
    <row r="784" spans="1:17">
      <c r="A784" s="883"/>
      <c r="B784" s="883"/>
      <c r="C784" s="883"/>
      <c r="D784" s="883"/>
      <c r="E784" s="883"/>
      <c r="F784" s="883"/>
      <c r="G784" s="883"/>
      <c r="H784" s="883"/>
      <c r="I784" s="883"/>
      <c r="J784" s="884"/>
      <c r="K784" s="883"/>
      <c r="L784" s="883"/>
      <c r="M784" s="883"/>
      <c r="N784" s="883"/>
      <c r="O784" s="883"/>
      <c r="P784" s="883"/>
      <c r="Q784" s="883"/>
    </row>
    <row r="785" spans="1:17">
      <c r="A785" s="883"/>
      <c r="B785" s="883"/>
      <c r="C785" s="883"/>
      <c r="D785" s="883"/>
      <c r="E785" s="883"/>
      <c r="F785" s="883"/>
      <c r="G785" s="883"/>
      <c r="H785" s="883"/>
      <c r="I785" s="883"/>
      <c r="J785" s="884"/>
      <c r="K785" s="883"/>
      <c r="L785" s="883"/>
      <c r="M785" s="883"/>
      <c r="N785" s="883"/>
      <c r="O785" s="883"/>
      <c r="P785" s="883"/>
      <c r="Q785" s="883"/>
    </row>
    <row r="786" spans="1:17">
      <c r="A786" s="883"/>
      <c r="B786" s="883"/>
      <c r="C786" s="883"/>
      <c r="D786" s="883"/>
      <c r="E786" s="883"/>
      <c r="F786" s="883"/>
      <c r="G786" s="883"/>
      <c r="H786" s="883"/>
      <c r="I786" s="883"/>
      <c r="J786" s="884"/>
      <c r="K786" s="883"/>
      <c r="L786" s="883"/>
      <c r="M786" s="883"/>
      <c r="N786" s="883"/>
      <c r="O786" s="883"/>
      <c r="P786" s="883"/>
      <c r="Q786" s="883"/>
    </row>
    <row r="787" spans="1:17">
      <c r="A787" s="883"/>
      <c r="B787" s="883"/>
      <c r="C787" s="883"/>
      <c r="D787" s="883"/>
      <c r="E787" s="883"/>
      <c r="F787" s="883"/>
      <c r="G787" s="883"/>
      <c r="H787" s="883"/>
      <c r="I787" s="883"/>
      <c r="J787" s="884"/>
      <c r="K787" s="883"/>
      <c r="L787" s="883"/>
      <c r="M787" s="883"/>
      <c r="N787" s="883"/>
      <c r="O787" s="883"/>
      <c r="P787" s="883"/>
      <c r="Q787" s="883"/>
    </row>
    <row r="788" spans="1:17">
      <c r="A788" s="883"/>
      <c r="B788" s="883"/>
      <c r="C788" s="883"/>
      <c r="D788" s="883"/>
      <c r="E788" s="883"/>
      <c r="F788" s="883"/>
      <c r="G788" s="883"/>
      <c r="H788" s="883"/>
      <c r="I788" s="883"/>
      <c r="J788" s="884"/>
      <c r="K788" s="883"/>
      <c r="L788" s="883"/>
      <c r="M788" s="883"/>
      <c r="N788" s="883"/>
      <c r="O788" s="883"/>
      <c r="P788" s="883"/>
      <c r="Q788" s="883"/>
    </row>
    <row r="789" spans="1:17">
      <c r="A789" s="883"/>
      <c r="B789" s="883"/>
      <c r="C789" s="883"/>
      <c r="D789" s="883"/>
      <c r="E789" s="883"/>
      <c r="F789" s="883"/>
      <c r="G789" s="883"/>
      <c r="H789" s="883"/>
      <c r="I789" s="883"/>
      <c r="J789" s="884"/>
      <c r="K789" s="883"/>
      <c r="L789" s="883"/>
      <c r="M789" s="883"/>
      <c r="N789" s="883"/>
      <c r="O789" s="883"/>
      <c r="P789" s="883"/>
      <c r="Q789" s="883"/>
    </row>
    <row r="790" spans="1:17">
      <c r="A790" s="883"/>
      <c r="B790" s="883"/>
      <c r="C790" s="883"/>
      <c r="D790" s="883"/>
      <c r="E790" s="883"/>
      <c r="F790" s="883"/>
      <c r="G790" s="883"/>
      <c r="H790" s="883"/>
      <c r="I790" s="883"/>
      <c r="J790" s="884"/>
      <c r="K790" s="883"/>
      <c r="L790" s="883"/>
      <c r="M790" s="883"/>
      <c r="N790" s="883"/>
      <c r="O790" s="883"/>
      <c r="P790" s="883"/>
      <c r="Q790" s="883"/>
    </row>
    <row r="791" spans="1:17">
      <c r="A791" s="883"/>
      <c r="B791" s="883"/>
      <c r="C791" s="883"/>
      <c r="D791" s="883"/>
      <c r="E791" s="883"/>
      <c r="F791" s="883"/>
      <c r="G791" s="883"/>
      <c r="H791" s="883"/>
      <c r="I791" s="883"/>
      <c r="J791" s="884"/>
      <c r="K791" s="883"/>
      <c r="L791" s="883"/>
      <c r="M791" s="883"/>
      <c r="N791" s="883"/>
      <c r="O791" s="883"/>
      <c r="P791" s="883"/>
      <c r="Q791" s="883"/>
    </row>
    <row r="792" spans="1:17">
      <c r="A792" s="883"/>
      <c r="B792" s="883"/>
      <c r="C792" s="883"/>
      <c r="D792" s="883"/>
      <c r="E792" s="883"/>
      <c r="F792" s="883"/>
      <c r="G792" s="883"/>
      <c r="H792" s="883"/>
      <c r="I792" s="883"/>
      <c r="J792" s="884"/>
      <c r="K792" s="883"/>
      <c r="L792" s="883"/>
      <c r="M792" s="883"/>
      <c r="N792" s="883"/>
      <c r="O792" s="883"/>
      <c r="P792" s="883"/>
      <c r="Q792" s="883"/>
    </row>
    <row r="793" spans="1:17">
      <c r="A793" s="883"/>
      <c r="B793" s="883"/>
      <c r="C793" s="883"/>
      <c r="D793" s="883"/>
      <c r="E793" s="883"/>
      <c r="F793" s="883"/>
      <c r="G793" s="883"/>
      <c r="H793" s="883"/>
      <c r="I793" s="883"/>
      <c r="J793" s="884"/>
      <c r="K793" s="883"/>
      <c r="L793" s="883"/>
      <c r="M793" s="883"/>
      <c r="N793" s="883"/>
      <c r="O793" s="883"/>
      <c r="P793" s="883"/>
      <c r="Q793" s="883"/>
    </row>
    <row r="794" spans="1:17">
      <c r="A794" s="883"/>
      <c r="B794" s="883"/>
      <c r="C794" s="883"/>
      <c r="D794" s="883"/>
      <c r="E794" s="883"/>
      <c r="F794" s="883"/>
      <c r="G794" s="883"/>
      <c r="H794" s="883"/>
      <c r="I794" s="883"/>
      <c r="J794" s="884"/>
      <c r="K794" s="883"/>
      <c r="L794" s="883"/>
      <c r="M794" s="883"/>
      <c r="N794" s="883"/>
      <c r="O794" s="883"/>
      <c r="P794" s="883"/>
      <c r="Q794" s="883"/>
    </row>
    <row r="795" spans="1:17">
      <c r="A795" s="883"/>
      <c r="B795" s="883"/>
      <c r="C795" s="883"/>
      <c r="D795" s="883"/>
      <c r="E795" s="883"/>
      <c r="F795" s="883"/>
      <c r="G795" s="883"/>
      <c r="H795" s="883"/>
      <c r="I795" s="883"/>
      <c r="J795" s="884"/>
      <c r="K795" s="883"/>
      <c r="L795" s="883"/>
      <c r="M795" s="883"/>
      <c r="N795" s="883"/>
      <c r="O795" s="883"/>
      <c r="P795" s="883"/>
      <c r="Q795" s="883"/>
    </row>
    <row r="796" spans="1:17">
      <c r="A796" s="883"/>
      <c r="B796" s="883"/>
      <c r="C796" s="883"/>
      <c r="D796" s="883"/>
      <c r="E796" s="883"/>
      <c r="F796" s="883"/>
      <c r="G796" s="883"/>
      <c r="H796" s="883"/>
      <c r="I796" s="883"/>
      <c r="J796" s="884"/>
      <c r="K796" s="883"/>
      <c r="L796" s="883"/>
      <c r="M796" s="883"/>
      <c r="N796" s="883"/>
      <c r="O796" s="883"/>
      <c r="P796" s="883"/>
      <c r="Q796" s="883"/>
    </row>
    <row r="797" spans="1:17">
      <c r="A797" s="883"/>
      <c r="B797" s="883"/>
      <c r="C797" s="883"/>
      <c r="D797" s="883"/>
      <c r="E797" s="883"/>
      <c r="F797" s="883"/>
      <c r="G797" s="883"/>
      <c r="H797" s="883"/>
      <c r="I797" s="883"/>
      <c r="J797" s="884"/>
      <c r="K797" s="883"/>
      <c r="L797" s="883"/>
      <c r="M797" s="883"/>
      <c r="N797" s="883"/>
      <c r="O797" s="883"/>
      <c r="P797" s="883"/>
      <c r="Q797" s="883"/>
    </row>
    <row r="798" spans="1:17">
      <c r="A798" s="883"/>
      <c r="B798" s="883"/>
      <c r="C798" s="883"/>
      <c r="D798" s="883"/>
      <c r="E798" s="883"/>
      <c r="F798" s="883"/>
      <c r="G798" s="883"/>
      <c r="H798" s="883"/>
      <c r="I798" s="883"/>
      <c r="J798" s="884"/>
      <c r="K798" s="883"/>
      <c r="L798" s="883"/>
      <c r="M798" s="883"/>
      <c r="N798" s="883"/>
      <c r="O798" s="883"/>
      <c r="P798" s="883"/>
      <c r="Q798" s="883"/>
    </row>
    <row r="799" spans="1:17">
      <c r="A799" s="883"/>
      <c r="B799" s="883"/>
      <c r="C799" s="883"/>
      <c r="D799" s="883"/>
      <c r="E799" s="883"/>
      <c r="F799" s="883"/>
      <c r="G799" s="883"/>
      <c r="H799" s="883"/>
      <c r="I799" s="883"/>
      <c r="J799" s="884"/>
      <c r="K799" s="883"/>
      <c r="L799" s="883"/>
      <c r="M799" s="883"/>
      <c r="N799" s="883"/>
      <c r="O799" s="883"/>
      <c r="P799" s="883"/>
      <c r="Q799" s="883"/>
    </row>
    <row r="800" spans="1:17">
      <c r="A800" s="883"/>
      <c r="B800" s="883"/>
      <c r="C800" s="883"/>
      <c r="D800" s="883"/>
      <c r="E800" s="883"/>
      <c r="F800" s="883"/>
      <c r="G800" s="883"/>
      <c r="H800" s="883"/>
      <c r="I800" s="883"/>
      <c r="J800" s="884"/>
      <c r="K800" s="883"/>
      <c r="L800" s="883"/>
      <c r="M800" s="883"/>
      <c r="N800" s="883"/>
      <c r="O800" s="883"/>
      <c r="P800" s="883"/>
      <c r="Q800" s="883"/>
    </row>
    <row r="801" spans="1:17">
      <c r="A801" s="883"/>
      <c r="B801" s="883"/>
      <c r="C801" s="883"/>
      <c r="D801" s="883"/>
      <c r="E801" s="883"/>
      <c r="F801" s="883"/>
      <c r="G801" s="883"/>
      <c r="H801" s="883"/>
      <c r="I801" s="883"/>
      <c r="J801" s="884"/>
      <c r="K801" s="883"/>
      <c r="L801" s="883"/>
      <c r="M801" s="883"/>
      <c r="N801" s="883"/>
      <c r="O801" s="883"/>
      <c r="P801" s="883"/>
      <c r="Q801" s="883"/>
    </row>
    <row r="802" spans="1:17">
      <c r="A802" s="883"/>
      <c r="B802" s="883"/>
      <c r="C802" s="883"/>
      <c r="D802" s="883"/>
      <c r="E802" s="883"/>
      <c r="F802" s="883"/>
      <c r="G802" s="883"/>
      <c r="H802" s="883"/>
      <c r="I802" s="883"/>
      <c r="J802" s="884"/>
      <c r="K802" s="883"/>
      <c r="L802" s="883"/>
      <c r="M802" s="883"/>
      <c r="N802" s="883"/>
      <c r="O802" s="883"/>
      <c r="P802" s="883"/>
      <c r="Q802" s="883"/>
    </row>
    <row r="803" spans="1:17">
      <c r="A803" s="883"/>
      <c r="B803" s="883"/>
      <c r="C803" s="883"/>
      <c r="D803" s="883"/>
      <c r="E803" s="883"/>
      <c r="F803" s="883"/>
      <c r="G803" s="883"/>
      <c r="H803" s="883"/>
      <c r="I803" s="883"/>
      <c r="J803" s="884"/>
      <c r="K803" s="883"/>
      <c r="L803" s="883"/>
      <c r="M803" s="883"/>
      <c r="N803" s="883"/>
      <c r="O803" s="883"/>
      <c r="P803" s="883"/>
      <c r="Q803" s="883"/>
    </row>
    <row r="804" spans="1:17">
      <c r="A804" s="883"/>
      <c r="B804" s="883"/>
      <c r="C804" s="883"/>
      <c r="D804" s="883"/>
      <c r="E804" s="883"/>
      <c r="F804" s="883"/>
      <c r="G804" s="883"/>
      <c r="H804" s="883"/>
      <c r="I804" s="883"/>
      <c r="J804" s="884"/>
      <c r="K804" s="883"/>
      <c r="L804" s="883"/>
      <c r="M804" s="883"/>
      <c r="N804" s="883"/>
      <c r="O804" s="883"/>
      <c r="P804" s="883"/>
      <c r="Q804" s="883"/>
    </row>
    <row r="805" spans="1:17">
      <c r="A805" s="883"/>
      <c r="B805" s="883"/>
      <c r="C805" s="883"/>
      <c r="D805" s="883"/>
      <c r="E805" s="883"/>
      <c r="F805" s="883"/>
      <c r="G805" s="883"/>
      <c r="H805" s="883"/>
      <c r="I805" s="883"/>
      <c r="J805" s="884"/>
      <c r="K805" s="883"/>
      <c r="L805" s="883"/>
      <c r="M805" s="883"/>
      <c r="N805" s="883"/>
      <c r="O805" s="883"/>
      <c r="P805" s="883"/>
      <c r="Q805" s="883"/>
    </row>
    <row r="806" spans="1:17">
      <c r="A806" s="883"/>
      <c r="B806" s="883"/>
      <c r="C806" s="883"/>
      <c r="D806" s="883"/>
      <c r="E806" s="883"/>
      <c r="F806" s="883"/>
      <c r="G806" s="883"/>
      <c r="H806" s="883"/>
      <c r="I806" s="883"/>
      <c r="J806" s="884"/>
      <c r="K806" s="883"/>
      <c r="L806" s="883"/>
      <c r="M806" s="883"/>
      <c r="N806" s="883"/>
      <c r="O806" s="883"/>
      <c r="P806" s="883"/>
      <c r="Q806" s="883"/>
    </row>
    <row r="807" spans="1:17">
      <c r="A807" s="883"/>
      <c r="B807" s="883"/>
      <c r="C807" s="883"/>
      <c r="D807" s="883"/>
      <c r="E807" s="883"/>
      <c r="F807" s="883"/>
      <c r="G807" s="883"/>
      <c r="H807" s="883"/>
      <c r="I807" s="883"/>
      <c r="J807" s="884"/>
      <c r="K807" s="883"/>
      <c r="L807" s="883"/>
      <c r="M807" s="883"/>
      <c r="N807" s="883"/>
      <c r="O807" s="883"/>
      <c r="P807" s="883"/>
      <c r="Q807" s="883"/>
    </row>
    <row r="808" spans="1:17">
      <c r="A808" s="883"/>
      <c r="B808" s="883"/>
      <c r="C808" s="883"/>
      <c r="D808" s="883"/>
      <c r="E808" s="883"/>
      <c r="F808" s="883"/>
      <c r="G808" s="883"/>
      <c r="H808" s="883"/>
      <c r="I808" s="883"/>
      <c r="J808" s="884"/>
      <c r="K808" s="883"/>
      <c r="L808" s="883"/>
      <c r="M808" s="883"/>
      <c r="N808" s="883"/>
      <c r="O808" s="883"/>
      <c r="P808" s="883"/>
      <c r="Q808" s="883"/>
    </row>
    <row r="809" spans="1:17">
      <c r="A809" s="883"/>
      <c r="B809" s="883"/>
      <c r="C809" s="883"/>
      <c r="D809" s="883"/>
      <c r="E809" s="883"/>
      <c r="F809" s="883"/>
      <c r="G809" s="883"/>
      <c r="H809" s="883"/>
      <c r="I809" s="883"/>
      <c r="J809" s="884"/>
      <c r="K809" s="883"/>
      <c r="L809" s="883"/>
      <c r="M809" s="883"/>
      <c r="N809" s="883"/>
      <c r="O809" s="883"/>
      <c r="P809" s="883"/>
      <c r="Q809" s="883"/>
    </row>
    <row r="810" spans="1:17">
      <c r="A810" s="883"/>
      <c r="B810" s="883"/>
      <c r="C810" s="883"/>
      <c r="D810" s="883"/>
      <c r="E810" s="883"/>
      <c r="F810" s="883"/>
      <c r="G810" s="883"/>
      <c r="H810" s="883"/>
      <c r="I810" s="883"/>
      <c r="J810" s="884"/>
      <c r="K810" s="883"/>
      <c r="L810" s="883"/>
      <c r="M810" s="883"/>
      <c r="N810" s="883"/>
      <c r="O810" s="883"/>
      <c r="P810" s="883"/>
      <c r="Q810" s="883"/>
    </row>
    <row r="811" spans="1:17">
      <c r="A811" s="883"/>
      <c r="B811" s="883"/>
      <c r="C811" s="883"/>
      <c r="D811" s="883"/>
      <c r="E811" s="883"/>
      <c r="F811" s="883"/>
      <c r="G811" s="883"/>
      <c r="H811" s="883"/>
      <c r="I811" s="883"/>
      <c r="J811" s="884"/>
      <c r="K811" s="883"/>
      <c r="L811" s="883"/>
      <c r="M811" s="883"/>
      <c r="N811" s="883"/>
      <c r="O811" s="883"/>
      <c r="P811" s="883"/>
      <c r="Q811" s="883"/>
    </row>
    <row r="812" spans="1:17">
      <c r="A812" s="883"/>
      <c r="B812" s="883"/>
      <c r="C812" s="883"/>
      <c r="D812" s="883"/>
      <c r="E812" s="883"/>
      <c r="F812" s="883"/>
      <c r="G812" s="883"/>
      <c r="H812" s="883"/>
      <c r="I812" s="883"/>
      <c r="J812" s="884"/>
      <c r="K812" s="883"/>
      <c r="L812" s="883"/>
      <c r="M812" s="883"/>
      <c r="N812" s="883"/>
      <c r="O812" s="883"/>
      <c r="P812" s="883"/>
      <c r="Q812" s="883"/>
    </row>
    <row r="813" spans="1:17">
      <c r="A813" s="883"/>
      <c r="B813" s="883"/>
      <c r="C813" s="883"/>
      <c r="D813" s="883"/>
      <c r="E813" s="883"/>
      <c r="F813" s="883"/>
      <c r="G813" s="883"/>
      <c r="H813" s="883"/>
      <c r="I813" s="883"/>
      <c r="J813" s="884"/>
      <c r="K813" s="883"/>
      <c r="L813" s="883"/>
      <c r="M813" s="883"/>
      <c r="N813" s="883"/>
      <c r="O813" s="883"/>
      <c r="P813" s="883"/>
      <c r="Q813" s="883"/>
    </row>
    <row r="814" spans="1:17">
      <c r="A814" s="883"/>
      <c r="B814" s="883"/>
      <c r="C814" s="883"/>
      <c r="D814" s="883"/>
      <c r="E814" s="883"/>
      <c r="F814" s="883"/>
      <c r="G814" s="883"/>
      <c r="H814" s="883"/>
      <c r="I814" s="883"/>
      <c r="J814" s="884"/>
      <c r="K814" s="883"/>
      <c r="L814" s="883"/>
      <c r="M814" s="883"/>
      <c r="N814" s="883"/>
      <c r="O814" s="883"/>
      <c r="P814" s="883"/>
      <c r="Q814" s="883"/>
    </row>
    <row r="815" spans="1:17">
      <c r="A815" s="883"/>
      <c r="B815" s="883"/>
      <c r="C815" s="883"/>
      <c r="D815" s="883"/>
      <c r="E815" s="883"/>
      <c r="F815" s="883"/>
      <c r="G815" s="883"/>
      <c r="H815" s="883"/>
      <c r="I815" s="883"/>
      <c r="J815" s="884"/>
      <c r="K815" s="883"/>
      <c r="L815" s="883"/>
      <c r="M815" s="883"/>
      <c r="N815" s="883"/>
      <c r="O815" s="883"/>
      <c r="P815" s="883"/>
      <c r="Q815" s="883"/>
    </row>
    <row r="816" spans="1:17">
      <c r="A816" s="883"/>
      <c r="B816" s="883"/>
      <c r="C816" s="883"/>
      <c r="D816" s="883"/>
      <c r="E816" s="883"/>
      <c r="F816" s="883"/>
      <c r="G816" s="883"/>
      <c r="H816" s="883"/>
      <c r="I816" s="883"/>
      <c r="J816" s="884"/>
      <c r="K816" s="883"/>
      <c r="L816" s="883"/>
      <c r="M816" s="883"/>
      <c r="N816" s="883"/>
      <c r="O816" s="883"/>
      <c r="P816" s="883"/>
      <c r="Q816" s="883"/>
    </row>
    <row r="817" spans="1:17">
      <c r="A817" s="883"/>
      <c r="B817" s="883"/>
      <c r="C817" s="883"/>
      <c r="D817" s="883"/>
      <c r="E817" s="883"/>
      <c r="F817" s="883"/>
      <c r="G817" s="883"/>
      <c r="H817" s="883"/>
      <c r="I817" s="883"/>
      <c r="J817" s="884"/>
      <c r="K817" s="883"/>
      <c r="L817" s="883"/>
      <c r="M817" s="883"/>
      <c r="N817" s="883"/>
      <c r="O817" s="883"/>
      <c r="P817" s="883"/>
      <c r="Q817" s="883"/>
    </row>
    <row r="818" spans="1:17">
      <c r="A818" s="883"/>
      <c r="B818" s="883"/>
      <c r="C818" s="883"/>
      <c r="D818" s="883"/>
      <c r="E818" s="883"/>
      <c r="F818" s="883"/>
      <c r="G818" s="883"/>
      <c r="H818" s="883"/>
      <c r="I818" s="883"/>
      <c r="J818" s="884"/>
      <c r="K818" s="883"/>
      <c r="L818" s="883"/>
      <c r="M818" s="883"/>
      <c r="N818" s="883"/>
      <c r="O818" s="883"/>
      <c r="P818" s="883"/>
      <c r="Q818" s="883"/>
    </row>
    <row r="819" spans="1:17">
      <c r="A819" s="883"/>
      <c r="B819" s="883"/>
      <c r="C819" s="883"/>
      <c r="D819" s="883"/>
      <c r="E819" s="883"/>
      <c r="F819" s="883"/>
      <c r="G819" s="883"/>
      <c r="H819" s="883"/>
      <c r="I819" s="883"/>
      <c r="J819" s="884"/>
      <c r="K819" s="883"/>
      <c r="L819" s="883"/>
      <c r="M819" s="883"/>
      <c r="N819" s="883"/>
      <c r="O819" s="883"/>
      <c r="P819" s="883"/>
      <c r="Q819" s="883"/>
    </row>
    <row r="820" spans="1:17">
      <c r="A820" s="883"/>
      <c r="B820" s="883"/>
      <c r="C820" s="883"/>
      <c r="D820" s="883"/>
      <c r="E820" s="883"/>
      <c r="F820" s="883"/>
      <c r="G820" s="883"/>
      <c r="H820" s="883"/>
      <c r="I820" s="883"/>
      <c r="J820" s="884"/>
      <c r="K820" s="883"/>
      <c r="L820" s="883"/>
      <c r="M820" s="883"/>
      <c r="N820" s="883"/>
      <c r="O820" s="883"/>
      <c r="P820" s="883"/>
      <c r="Q820" s="883"/>
    </row>
    <row r="821" spans="1:17">
      <c r="A821" s="883"/>
      <c r="B821" s="883"/>
      <c r="C821" s="883"/>
      <c r="D821" s="883"/>
      <c r="E821" s="883"/>
      <c r="F821" s="883"/>
      <c r="G821" s="883"/>
      <c r="H821" s="883"/>
      <c r="I821" s="883"/>
      <c r="J821" s="884"/>
      <c r="K821" s="883"/>
      <c r="L821" s="883"/>
      <c r="M821" s="883"/>
      <c r="N821" s="883"/>
      <c r="O821" s="883"/>
      <c r="P821" s="883"/>
      <c r="Q821" s="883"/>
    </row>
    <row r="822" spans="1:17">
      <c r="A822" s="883"/>
      <c r="B822" s="883"/>
      <c r="C822" s="883"/>
      <c r="D822" s="883"/>
      <c r="E822" s="883"/>
      <c r="F822" s="883"/>
      <c r="G822" s="883"/>
      <c r="H822" s="883"/>
      <c r="I822" s="883"/>
      <c r="J822" s="884"/>
      <c r="K822" s="883"/>
      <c r="L822" s="883"/>
      <c r="M822" s="883"/>
      <c r="N822" s="883"/>
      <c r="O822" s="883"/>
      <c r="P822" s="883"/>
      <c r="Q822" s="883"/>
    </row>
    <row r="823" spans="1:17">
      <c r="A823" s="883"/>
      <c r="B823" s="883"/>
      <c r="C823" s="883"/>
      <c r="D823" s="883"/>
      <c r="E823" s="883"/>
      <c r="F823" s="883"/>
      <c r="G823" s="883"/>
      <c r="H823" s="883"/>
      <c r="I823" s="883"/>
      <c r="J823" s="884"/>
      <c r="K823" s="883"/>
      <c r="L823" s="883"/>
      <c r="M823" s="883"/>
      <c r="N823" s="883"/>
      <c r="O823" s="883"/>
      <c r="P823" s="883"/>
      <c r="Q823" s="883"/>
    </row>
    <row r="824" spans="1:17">
      <c r="A824" s="883"/>
      <c r="B824" s="883"/>
      <c r="C824" s="883"/>
      <c r="D824" s="883"/>
      <c r="E824" s="883"/>
      <c r="F824" s="883"/>
      <c r="G824" s="883"/>
      <c r="H824" s="883"/>
      <c r="I824" s="883"/>
      <c r="J824" s="884"/>
      <c r="K824" s="883"/>
      <c r="L824" s="883"/>
      <c r="M824" s="883"/>
      <c r="N824" s="883"/>
      <c r="O824" s="883"/>
      <c r="P824" s="883"/>
      <c r="Q824" s="883"/>
    </row>
    <row r="825" spans="1:17">
      <c r="A825" s="883"/>
      <c r="B825" s="883"/>
      <c r="C825" s="883"/>
      <c r="D825" s="883"/>
      <c r="E825" s="883"/>
      <c r="F825" s="883"/>
      <c r="G825" s="883"/>
      <c r="H825" s="883"/>
      <c r="I825" s="883"/>
      <c r="J825" s="884"/>
      <c r="K825" s="883"/>
      <c r="L825" s="883"/>
      <c r="M825" s="883"/>
      <c r="N825" s="883"/>
      <c r="O825" s="883"/>
      <c r="P825" s="883"/>
      <c r="Q825" s="883"/>
    </row>
    <row r="826" spans="1:17">
      <c r="A826" s="883"/>
      <c r="B826" s="883"/>
      <c r="C826" s="883"/>
      <c r="D826" s="883"/>
      <c r="E826" s="883"/>
      <c r="F826" s="883"/>
      <c r="G826" s="883"/>
      <c r="H826" s="883"/>
      <c r="I826" s="883"/>
      <c r="J826" s="884"/>
      <c r="K826" s="883"/>
      <c r="L826" s="883"/>
      <c r="M826" s="883"/>
      <c r="N826" s="883"/>
      <c r="O826" s="883"/>
      <c r="P826" s="883"/>
      <c r="Q826" s="883"/>
    </row>
    <row r="827" spans="1:17">
      <c r="A827" s="883"/>
      <c r="B827" s="883"/>
      <c r="C827" s="883"/>
      <c r="D827" s="883"/>
      <c r="E827" s="883"/>
      <c r="F827" s="883"/>
      <c r="G827" s="883"/>
      <c r="H827" s="883"/>
      <c r="I827" s="883"/>
      <c r="J827" s="884"/>
      <c r="K827" s="883"/>
      <c r="L827" s="883"/>
      <c r="M827" s="883"/>
      <c r="N827" s="883"/>
      <c r="O827" s="883"/>
      <c r="P827" s="883"/>
      <c r="Q827" s="883"/>
    </row>
    <row r="828" spans="1:17">
      <c r="A828" s="883"/>
      <c r="B828" s="883"/>
      <c r="C828" s="883"/>
      <c r="D828" s="883"/>
      <c r="E828" s="883"/>
      <c r="F828" s="883"/>
      <c r="G828" s="883"/>
      <c r="H828" s="883"/>
      <c r="I828" s="883"/>
      <c r="J828" s="884"/>
      <c r="K828" s="883"/>
      <c r="L828" s="883"/>
      <c r="M828" s="883"/>
      <c r="N828" s="883"/>
      <c r="O828" s="883"/>
      <c r="P828" s="883"/>
      <c r="Q828" s="883"/>
    </row>
    <row r="829" spans="1:17">
      <c r="A829" s="883"/>
      <c r="B829" s="883"/>
      <c r="C829" s="883"/>
      <c r="D829" s="883"/>
      <c r="E829" s="883"/>
      <c r="F829" s="883"/>
      <c r="G829" s="883"/>
      <c r="H829" s="883"/>
      <c r="I829" s="883"/>
      <c r="J829" s="884"/>
      <c r="K829" s="883"/>
      <c r="L829" s="883"/>
      <c r="M829" s="883"/>
      <c r="N829" s="883"/>
      <c r="O829" s="883"/>
      <c r="P829" s="883"/>
      <c r="Q829" s="883"/>
    </row>
    <row r="830" spans="1:17">
      <c r="A830" s="883"/>
      <c r="B830" s="883"/>
      <c r="C830" s="883"/>
      <c r="D830" s="883"/>
      <c r="E830" s="883"/>
      <c r="F830" s="883"/>
      <c r="G830" s="883"/>
      <c r="H830" s="883"/>
      <c r="I830" s="883"/>
      <c r="J830" s="884"/>
      <c r="K830" s="883"/>
      <c r="L830" s="883"/>
      <c r="M830" s="883"/>
      <c r="N830" s="883"/>
      <c r="O830" s="883"/>
      <c r="P830" s="883"/>
      <c r="Q830" s="883"/>
    </row>
    <row r="831" spans="1:17">
      <c r="A831" s="883"/>
      <c r="B831" s="883"/>
      <c r="C831" s="883"/>
      <c r="D831" s="883"/>
      <c r="E831" s="883"/>
      <c r="F831" s="883"/>
      <c r="G831" s="883"/>
      <c r="H831" s="883"/>
      <c r="I831" s="883"/>
      <c r="J831" s="884"/>
      <c r="K831" s="883"/>
      <c r="L831" s="883"/>
      <c r="M831" s="883"/>
      <c r="N831" s="883"/>
      <c r="O831" s="883"/>
      <c r="P831" s="883"/>
      <c r="Q831" s="883"/>
    </row>
    <row r="832" spans="1:17">
      <c r="A832" s="883"/>
      <c r="B832" s="883"/>
      <c r="C832" s="883"/>
      <c r="D832" s="883"/>
      <c r="E832" s="883"/>
      <c r="F832" s="883"/>
      <c r="G832" s="883"/>
      <c r="H832" s="883"/>
      <c r="I832" s="883"/>
      <c r="J832" s="884"/>
      <c r="K832" s="883"/>
      <c r="L832" s="883"/>
      <c r="M832" s="883"/>
      <c r="N832" s="883"/>
      <c r="O832" s="883"/>
      <c r="P832" s="883"/>
      <c r="Q832" s="883"/>
    </row>
    <row r="833" spans="1:17">
      <c r="A833" s="883"/>
      <c r="B833" s="883"/>
      <c r="C833" s="883"/>
      <c r="D833" s="883"/>
      <c r="E833" s="883"/>
      <c r="F833" s="883"/>
      <c r="G833" s="883"/>
      <c r="H833" s="883"/>
      <c r="I833" s="883"/>
      <c r="J833" s="884"/>
      <c r="K833" s="883"/>
      <c r="L833" s="883"/>
      <c r="M833" s="883"/>
      <c r="N833" s="883"/>
      <c r="O833" s="883"/>
      <c r="P833" s="883"/>
      <c r="Q833" s="883"/>
    </row>
    <row r="834" spans="1:17">
      <c r="A834" s="883"/>
      <c r="B834" s="883"/>
      <c r="C834" s="883"/>
      <c r="D834" s="883"/>
      <c r="E834" s="883"/>
      <c r="F834" s="883"/>
      <c r="G834" s="883"/>
      <c r="H834" s="883"/>
      <c r="I834" s="883"/>
      <c r="J834" s="884"/>
      <c r="K834" s="883"/>
      <c r="L834" s="883"/>
      <c r="M834" s="883"/>
      <c r="N834" s="883"/>
      <c r="O834" s="883"/>
      <c r="P834" s="883"/>
      <c r="Q834" s="883"/>
    </row>
    <row r="835" spans="1:17">
      <c r="A835" s="883"/>
      <c r="B835" s="883"/>
      <c r="C835" s="883"/>
      <c r="D835" s="883"/>
      <c r="E835" s="883"/>
      <c r="F835" s="883"/>
      <c r="G835" s="883"/>
      <c r="H835" s="883"/>
      <c r="I835" s="883"/>
      <c r="J835" s="884"/>
      <c r="K835" s="883"/>
      <c r="L835" s="883"/>
      <c r="M835" s="883"/>
      <c r="N835" s="883"/>
      <c r="O835" s="883"/>
      <c r="P835" s="883"/>
      <c r="Q835" s="883"/>
    </row>
    <row r="836" spans="1:17">
      <c r="A836" s="883"/>
      <c r="B836" s="883"/>
      <c r="C836" s="883"/>
      <c r="D836" s="883"/>
      <c r="E836" s="883"/>
      <c r="F836" s="883"/>
      <c r="G836" s="883"/>
      <c r="H836" s="883"/>
      <c r="I836" s="883"/>
      <c r="J836" s="884"/>
      <c r="K836" s="883"/>
      <c r="L836" s="883"/>
      <c r="M836" s="883"/>
      <c r="N836" s="883"/>
      <c r="O836" s="883"/>
      <c r="P836" s="883"/>
      <c r="Q836" s="883"/>
    </row>
    <row r="837" spans="1:17">
      <c r="A837" s="883"/>
      <c r="B837" s="883"/>
      <c r="C837" s="883"/>
      <c r="D837" s="883"/>
      <c r="E837" s="883"/>
      <c r="F837" s="883"/>
      <c r="G837" s="883"/>
      <c r="H837" s="883"/>
      <c r="I837" s="883"/>
      <c r="J837" s="884"/>
      <c r="K837" s="883"/>
      <c r="L837" s="883"/>
      <c r="M837" s="883"/>
      <c r="N837" s="883"/>
      <c r="O837" s="883"/>
      <c r="P837" s="883"/>
      <c r="Q837" s="883"/>
    </row>
    <row r="838" spans="1:17">
      <c r="A838" s="883"/>
      <c r="B838" s="883"/>
      <c r="C838" s="883"/>
      <c r="D838" s="883"/>
      <c r="E838" s="883"/>
      <c r="F838" s="883"/>
      <c r="G838" s="883"/>
      <c r="H838" s="883"/>
      <c r="I838" s="883"/>
      <c r="J838" s="884"/>
      <c r="K838" s="883"/>
      <c r="L838" s="883"/>
      <c r="M838" s="883"/>
      <c r="N838" s="883"/>
      <c r="O838" s="883"/>
      <c r="P838" s="883"/>
      <c r="Q838" s="883"/>
    </row>
    <row r="839" spans="1:17">
      <c r="A839" s="883"/>
      <c r="B839" s="883"/>
      <c r="C839" s="883"/>
      <c r="D839" s="883"/>
      <c r="E839" s="883"/>
      <c r="F839" s="883"/>
      <c r="G839" s="883"/>
      <c r="H839" s="883"/>
      <c r="I839" s="883"/>
      <c r="J839" s="884"/>
      <c r="K839" s="883"/>
      <c r="L839" s="883"/>
      <c r="M839" s="883"/>
      <c r="N839" s="883"/>
      <c r="O839" s="883"/>
      <c r="P839" s="883"/>
      <c r="Q839" s="883"/>
    </row>
    <row r="840" spans="1:17">
      <c r="A840" s="883"/>
      <c r="B840" s="883"/>
      <c r="C840" s="883"/>
      <c r="D840" s="883"/>
      <c r="E840" s="883"/>
      <c r="F840" s="883"/>
      <c r="G840" s="883"/>
      <c r="H840" s="883"/>
      <c r="I840" s="883"/>
      <c r="J840" s="884"/>
      <c r="K840" s="883"/>
      <c r="L840" s="883"/>
      <c r="M840" s="883"/>
      <c r="N840" s="883"/>
      <c r="O840" s="883"/>
      <c r="P840" s="883"/>
      <c r="Q840" s="883"/>
    </row>
    <row r="841" spans="1:17">
      <c r="A841" s="883"/>
      <c r="B841" s="883"/>
      <c r="C841" s="883"/>
      <c r="D841" s="883"/>
      <c r="E841" s="883"/>
      <c r="F841" s="883"/>
      <c r="G841" s="883"/>
      <c r="H841" s="883"/>
      <c r="I841" s="883"/>
      <c r="J841" s="884"/>
      <c r="K841" s="883"/>
      <c r="L841" s="883"/>
      <c r="M841" s="883"/>
      <c r="N841" s="883"/>
      <c r="O841" s="883"/>
      <c r="P841" s="883"/>
      <c r="Q841" s="883"/>
    </row>
    <row r="842" spans="1:17">
      <c r="A842" s="883"/>
      <c r="B842" s="883"/>
      <c r="C842" s="883"/>
      <c r="D842" s="883"/>
      <c r="E842" s="883"/>
      <c r="F842" s="883"/>
      <c r="G842" s="883"/>
      <c r="H842" s="883"/>
      <c r="I842" s="883"/>
      <c r="J842" s="884"/>
      <c r="K842" s="883"/>
      <c r="L842" s="883"/>
      <c r="M842" s="883"/>
      <c r="N842" s="883"/>
      <c r="O842" s="883"/>
      <c r="P842" s="883"/>
      <c r="Q842" s="883"/>
    </row>
    <row r="843" spans="1:17">
      <c r="A843" s="883"/>
      <c r="B843" s="883"/>
      <c r="C843" s="883"/>
      <c r="D843" s="883"/>
      <c r="E843" s="883"/>
      <c r="F843" s="883"/>
      <c r="G843" s="883"/>
      <c r="H843" s="883"/>
      <c r="I843" s="883"/>
      <c r="J843" s="884"/>
      <c r="K843" s="883"/>
      <c r="L843" s="883"/>
      <c r="M843" s="883"/>
      <c r="N843" s="883"/>
      <c r="O843" s="883"/>
      <c r="P843" s="883"/>
      <c r="Q843" s="883"/>
    </row>
    <row r="844" spans="1:17">
      <c r="A844" s="883"/>
      <c r="B844" s="883"/>
      <c r="C844" s="883"/>
      <c r="D844" s="883"/>
      <c r="E844" s="883"/>
      <c r="F844" s="883"/>
      <c r="G844" s="883"/>
      <c r="H844" s="883"/>
      <c r="I844" s="883"/>
      <c r="J844" s="884"/>
      <c r="K844" s="883"/>
      <c r="L844" s="883"/>
      <c r="M844" s="883"/>
      <c r="N844" s="883"/>
      <c r="O844" s="883"/>
      <c r="P844" s="883"/>
      <c r="Q844" s="883"/>
    </row>
    <row r="845" spans="1:17">
      <c r="A845" s="883"/>
      <c r="B845" s="883"/>
      <c r="C845" s="883"/>
      <c r="D845" s="883"/>
      <c r="E845" s="883"/>
      <c r="F845" s="883"/>
      <c r="G845" s="883"/>
      <c r="H845" s="883"/>
      <c r="I845" s="883"/>
      <c r="J845" s="884"/>
      <c r="K845" s="883"/>
      <c r="L845" s="883"/>
      <c r="M845" s="883"/>
      <c r="N845" s="883"/>
      <c r="O845" s="883"/>
      <c r="P845" s="883"/>
      <c r="Q845" s="883"/>
    </row>
    <row r="846" spans="1:17">
      <c r="A846" s="883"/>
      <c r="B846" s="883"/>
      <c r="C846" s="883"/>
      <c r="D846" s="883"/>
      <c r="E846" s="883"/>
      <c r="F846" s="883"/>
      <c r="G846" s="883"/>
      <c r="H846" s="883"/>
      <c r="I846" s="883"/>
      <c r="J846" s="884"/>
      <c r="K846" s="883"/>
      <c r="L846" s="883"/>
      <c r="M846" s="883"/>
      <c r="N846" s="883"/>
      <c r="O846" s="883"/>
      <c r="P846" s="883"/>
      <c r="Q846" s="883"/>
    </row>
    <row r="847" spans="1:17">
      <c r="A847" s="883"/>
      <c r="B847" s="883"/>
      <c r="C847" s="883"/>
      <c r="D847" s="883"/>
      <c r="E847" s="883"/>
      <c r="F847" s="883"/>
      <c r="G847" s="883"/>
      <c r="H847" s="883"/>
      <c r="I847" s="883"/>
      <c r="J847" s="884"/>
      <c r="K847" s="883"/>
      <c r="L847" s="883"/>
      <c r="M847" s="883"/>
      <c r="N847" s="883"/>
      <c r="O847" s="883"/>
      <c r="P847" s="883"/>
      <c r="Q847" s="883"/>
    </row>
    <row r="848" spans="1:17">
      <c r="A848" s="883"/>
      <c r="B848" s="883"/>
      <c r="C848" s="883"/>
      <c r="D848" s="883"/>
      <c r="E848" s="883"/>
      <c r="F848" s="883"/>
      <c r="G848" s="883"/>
      <c r="H848" s="883"/>
      <c r="I848" s="883"/>
      <c r="J848" s="884"/>
      <c r="K848" s="883"/>
      <c r="L848" s="883"/>
      <c r="M848" s="883"/>
      <c r="N848" s="883"/>
      <c r="O848" s="883"/>
      <c r="P848" s="883"/>
      <c r="Q848" s="883"/>
    </row>
    <row r="849" spans="1:17">
      <c r="A849" s="883"/>
      <c r="B849" s="883"/>
      <c r="C849" s="883"/>
      <c r="D849" s="883"/>
      <c r="E849" s="883"/>
      <c r="F849" s="883"/>
      <c r="G849" s="883"/>
      <c r="H849" s="883"/>
      <c r="I849" s="883"/>
      <c r="J849" s="884"/>
      <c r="K849" s="883"/>
      <c r="L849" s="883"/>
      <c r="M849" s="883"/>
      <c r="N849" s="883"/>
      <c r="O849" s="883"/>
      <c r="P849" s="883"/>
      <c r="Q849" s="883"/>
    </row>
    <row r="850" spans="1:17">
      <c r="A850" s="883"/>
      <c r="B850" s="883"/>
      <c r="C850" s="883"/>
      <c r="D850" s="883"/>
      <c r="E850" s="883"/>
      <c r="F850" s="883"/>
      <c r="G850" s="883"/>
      <c r="H850" s="883"/>
      <c r="I850" s="883"/>
      <c r="J850" s="884"/>
      <c r="K850" s="883"/>
      <c r="L850" s="883"/>
      <c r="M850" s="883"/>
      <c r="N850" s="883"/>
      <c r="O850" s="883"/>
      <c r="P850" s="883"/>
      <c r="Q850" s="883"/>
    </row>
    <row r="851" spans="1:17">
      <c r="A851" s="883"/>
      <c r="B851" s="883"/>
      <c r="C851" s="883"/>
      <c r="D851" s="883"/>
      <c r="E851" s="883"/>
      <c r="F851" s="883"/>
      <c r="G851" s="883"/>
      <c r="H851" s="883"/>
      <c r="I851" s="883"/>
      <c r="J851" s="884"/>
      <c r="K851" s="883"/>
      <c r="L851" s="883"/>
      <c r="M851" s="883"/>
      <c r="N851" s="883"/>
      <c r="O851" s="883"/>
      <c r="P851" s="883"/>
      <c r="Q851" s="883"/>
    </row>
    <row r="852" spans="1:17">
      <c r="A852" s="883"/>
      <c r="B852" s="883"/>
      <c r="C852" s="883"/>
      <c r="D852" s="883"/>
      <c r="E852" s="883"/>
      <c r="F852" s="883"/>
      <c r="G852" s="883"/>
      <c r="H852" s="883"/>
      <c r="I852" s="883"/>
      <c r="J852" s="884"/>
      <c r="K852" s="883"/>
      <c r="L852" s="883"/>
      <c r="M852" s="883"/>
      <c r="N852" s="883"/>
      <c r="O852" s="883"/>
      <c r="P852" s="883"/>
      <c r="Q852" s="883"/>
    </row>
    <row r="853" spans="1:17">
      <c r="A853" s="883"/>
      <c r="B853" s="883"/>
      <c r="C853" s="883"/>
      <c r="D853" s="883"/>
      <c r="E853" s="883"/>
      <c r="F853" s="883"/>
      <c r="G853" s="883"/>
      <c r="H853" s="883"/>
      <c r="I853" s="883"/>
      <c r="J853" s="884"/>
      <c r="K853" s="883"/>
      <c r="L853" s="883"/>
      <c r="M853" s="883"/>
      <c r="N853" s="883"/>
      <c r="O853" s="883"/>
      <c r="P853" s="883"/>
      <c r="Q853" s="883"/>
    </row>
    <row r="854" spans="1:17">
      <c r="A854" s="883"/>
      <c r="B854" s="883"/>
      <c r="C854" s="883"/>
      <c r="D854" s="883"/>
      <c r="E854" s="883"/>
      <c r="F854" s="883"/>
      <c r="G854" s="883"/>
      <c r="H854" s="883"/>
      <c r="I854" s="883"/>
      <c r="J854" s="884"/>
      <c r="K854" s="883"/>
      <c r="L854" s="883"/>
      <c r="M854" s="883"/>
      <c r="N854" s="883"/>
      <c r="O854" s="883"/>
      <c r="P854" s="883"/>
      <c r="Q854" s="883"/>
    </row>
    <row r="855" spans="1:17">
      <c r="A855" s="883"/>
      <c r="B855" s="883"/>
      <c r="C855" s="883"/>
      <c r="D855" s="883"/>
      <c r="E855" s="883"/>
      <c r="F855" s="883"/>
      <c r="G855" s="883"/>
      <c r="H855" s="883"/>
      <c r="I855" s="883"/>
      <c r="J855" s="884"/>
      <c r="K855" s="883"/>
      <c r="L855" s="883"/>
      <c r="M855" s="883"/>
      <c r="N855" s="883"/>
      <c r="O855" s="883"/>
      <c r="P855" s="883"/>
      <c r="Q855" s="883"/>
    </row>
    <row r="856" spans="1:17">
      <c r="A856" s="883"/>
      <c r="B856" s="883"/>
      <c r="C856" s="883"/>
      <c r="D856" s="883"/>
      <c r="E856" s="883"/>
      <c r="F856" s="883"/>
      <c r="G856" s="883"/>
      <c r="H856" s="883"/>
      <c r="I856" s="883"/>
      <c r="J856" s="884"/>
      <c r="K856" s="883"/>
      <c r="L856" s="883"/>
      <c r="M856" s="883"/>
      <c r="N856" s="883"/>
      <c r="O856" s="883"/>
      <c r="P856" s="883"/>
      <c r="Q856" s="883"/>
    </row>
    <row r="857" spans="1:17">
      <c r="A857" s="883"/>
      <c r="B857" s="883"/>
      <c r="C857" s="883"/>
      <c r="D857" s="883"/>
      <c r="E857" s="883"/>
      <c r="F857" s="883"/>
      <c r="G857" s="883"/>
      <c r="H857" s="883"/>
      <c r="I857" s="883"/>
      <c r="J857" s="884"/>
      <c r="K857" s="883"/>
      <c r="L857" s="883"/>
      <c r="M857" s="883"/>
      <c r="N857" s="883"/>
      <c r="O857" s="883"/>
      <c r="P857" s="883"/>
      <c r="Q857" s="883"/>
    </row>
    <row r="858" spans="1:17">
      <c r="A858" s="883"/>
      <c r="B858" s="883"/>
      <c r="C858" s="883"/>
      <c r="D858" s="883"/>
      <c r="E858" s="883"/>
      <c r="F858" s="883"/>
      <c r="G858" s="883"/>
      <c r="H858" s="883"/>
      <c r="I858" s="883"/>
      <c r="J858" s="884"/>
      <c r="K858" s="883"/>
      <c r="L858" s="883"/>
      <c r="M858" s="883"/>
      <c r="N858" s="883"/>
      <c r="O858" s="883"/>
      <c r="P858" s="883"/>
      <c r="Q858" s="883"/>
    </row>
    <row r="859" spans="1:17">
      <c r="A859" s="883"/>
      <c r="B859" s="883"/>
      <c r="C859" s="883"/>
      <c r="D859" s="883"/>
      <c r="E859" s="883"/>
      <c r="F859" s="883"/>
      <c r="G859" s="883"/>
      <c r="H859" s="883"/>
      <c r="I859" s="883"/>
      <c r="J859" s="884"/>
      <c r="K859" s="883"/>
      <c r="L859" s="883"/>
      <c r="M859" s="883"/>
      <c r="N859" s="883"/>
      <c r="O859" s="883"/>
      <c r="P859" s="883"/>
      <c r="Q859" s="883"/>
    </row>
    <row r="860" spans="1:17">
      <c r="A860" s="883"/>
      <c r="B860" s="883"/>
      <c r="C860" s="883"/>
      <c r="D860" s="883"/>
      <c r="E860" s="883"/>
      <c r="F860" s="883"/>
      <c r="G860" s="883"/>
      <c r="H860" s="883"/>
      <c r="I860" s="883"/>
      <c r="J860" s="884"/>
      <c r="K860" s="883"/>
      <c r="L860" s="883"/>
      <c r="M860" s="883"/>
      <c r="N860" s="883"/>
      <c r="O860" s="883"/>
      <c r="P860" s="883"/>
      <c r="Q860" s="883"/>
    </row>
    <row r="861" spans="1:17">
      <c r="A861" s="883"/>
      <c r="B861" s="883"/>
      <c r="C861" s="883"/>
      <c r="D861" s="883"/>
      <c r="E861" s="883"/>
      <c r="F861" s="883"/>
      <c r="G861" s="883"/>
      <c r="H861" s="883"/>
      <c r="I861" s="883"/>
      <c r="J861" s="884"/>
      <c r="K861" s="883"/>
      <c r="L861" s="883"/>
      <c r="M861" s="883"/>
      <c r="N861" s="883"/>
      <c r="O861" s="883"/>
      <c r="P861" s="883"/>
      <c r="Q861" s="883"/>
    </row>
    <row r="862" spans="1:17">
      <c r="A862" s="883"/>
      <c r="B862" s="883"/>
      <c r="C862" s="883"/>
      <c r="D862" s="883"/>
      <c r="E862" s="883"/>
      <c r="F862" s="883"/>
      <c r="G862" s="883"/>
      <c r="H862" s="883"/>
      <c r="I862" s="883"/>
      <c r="J862" s="884"/>
      <c r="K862" s="883"/>
      <c r="L862" s="883"/>
      <c r="M862" s="883"/>
      <c r="N862" s="883"/>
      <c r="O862" s="883"/>
      <c r="P862" s="883"/>
      <c r="Q862" s="883"/>
    </row>
    <row r="863" spans="1:17">
      <c r="A863" s="883"/>
      <c r="B863" s="883"/>
      <c r="C863" s="883"/>
      <c r="D863" s="883"/>
      <c r="E863" s="883"/>
      <c r="F863" s="883"/>
      <c r="G863" s="883"/>
      <c r="H863" s="883"/>
      <c r="I863" s="883"/>
      <c r="J863" s="884"/>
      <c r="K863" s="883"/>
      <c r="L863" s="883"/>
      <c r="M863" s="883"/>
      <c r="N863" s="883"/>
      <c r="O863" s="883"/>
      <c r="P863" s="883"/>
      <c r="Q863" s="883"/>
    </row>
    <row r="864" spans="1:17">
      <c r="A864" s="883"/>
      <c r="B864" s="883"/>
      <c r="C864" s="883"/>
      <c r="D864" s="883"/>
      <c r="E864" s="883"/>
      <c r="F864" s="883"/>
      <c r="G864" s="883"/>
      <c r="H864" s="883"/>
      <c r="I864" s="883"/>
      <c r="J864" s="884"/>
      <c r="K864" s="883"/>
      <c r="L864" s="883"/>
      <c r="M864" s="883"/>
      <c r="N864" s="883"/>
      <c r="O864" s="883"/>
      <c r="P864" s="883"/>
      <c r="Q864" s="883"/>
    </row>
    <row r="865" spans="1:17">
      <c r="A865" s="883"/>
      <c r="B865" s="883"/>
      <c r="C865" s="883"/>
      <c r="D865" s="883"/>
      <c r="E865" s="883"/>
      <c r="F865" s="883"/>
      <c r="G865" s="883"/>
      <c r="H865" s="883"/>
      <c r="I865" s="883"/>
      <c r="J865" s="884"/>
      <c r="K865" s="883"/>
      <c r="L865" s="883"/>
      <c r="M865" s="883"/>
      <c r="N865" s="883"/>
      <c r="O865" s="883"/>
      <c r="P865" s="883"/>
      <c r="Q865" s="883"/>
    </row>
    <row r="866" spans="1:17">
      <c r="A866" s="883"/>
      <c r="B866" s="883"/>
      <c r="C866" s="883"/>
      <c r="D866" s="883"/>
      <c r="E866" s="883"/>
      <c r="F866" s="883"/>
      <c r="G866" s="883"/>
      <c r="H866" s="883"/>
      <c r="I866" s="883"/>
      <c r="J866" s="884"/>
      <c r="K866" s="883"/>
      <c r="L866" s="883"/>
      <c r="M866" s="883"/>
      <c r="N866" s="883"/>
      <c r="O866" s="883"/>
      <c r="P866" s="883"/>
      <c r="Q866" s="883"/>
    </row>
    <row r="867" spans="1:17">
      <c r="A867" s="883"/>
      <c r="B867" s="883"/>
      <c r="C867" s="883"/>
      <c r="D867" s="883"/>
      <c r="E867" s="883"/>
      <c r="F867" s="883"/>
      <c r="G867" s="883"/>
      <c r="H867" s="883"/>
      <c r="I867" s="883"/>
      <c r="J867" s="884"/>
      <c r="K867" s="883"/>
      <c r="L867" s="883"/>
      <c r="M867" s="883"/>
      <c r="N867" s="883"/>
      <c r="O867" s="883"/>
      <c r="P867" s="883"/>
      <c r="Q867" s="883"/>
    </row>
    <row r="868" spans="1:17">
      <c r="A868" s="883"/>
      <c r="B868" s="883"/>
      <c r="C868" s="883"/>
      <c r="D868" s="883"/>
      <c r="E868" s="883"/>
      <c r="F868" s="883"/>
      <c r="G868" s="883"/>
      <c r="H868" s="883"/>
      <c r="I868" s="883"/>
      <c r="J868" s="884"/>
      <c r="K868" s="883"/>
      <c r="L868" s="883"/>
      <c r="M868" s="883"/>
      <c r="N868" s="883"/>
      <c r="O868" s="883"/>
      <c r="P868" s="883"/>
      <c r="Q868" s="883"/>
    </row>
    <row r="869" spans="1:17">
      <c r="A869" s="883"/>
      <c r="B869" s="883"/>
      <c r="C869" s="883"/>
      <c r="D869" s="883"/>
      <c r="E869" s="883"/>
      <c r="F869" s="883"/>
      <c r="G869" s="883"/>
      <c r="H869" s="883"/>
      <c r="I869" s="883"/>
      <c r="J869" s="884"/>
      <c r="K869" s="883"/>
      <c r="L869" s="883"/>
      <c r="M869" s="883"/>
      <c r="N869" s="883"/>
      <c r="O869" s="883"/>
      <c r="P869" s="883"/>
      <c r="Q869" s="883"/>
    </row>
    <row r="870" spans="1:17">
      <c r="A870" s="883"/>
      <c r="B870" s="883"/>
      <c r="C870" s="883"/>
      <c r="D870" s="883"/>
      <c r="E870" s="883"/>
      <c r="F870" s="883"/>
      <c r="G870" s="883"/>
      <c r="H870" s="883"/>
      <c r="I870" s="883"/>
      <c r="J870" s="884"/>
      <c r="K870" s="883"/>
      <c r="L870" s="883"/>
      <c r="M870" s="883"/>
      <c r="N870" s="883"/>
      <c r="O870" s="883"/>
      <c r="P870" s="883"/>
      <c r="Q870" s="883"/>
    </row>
    <row r="871" spans="1:17">
      <c r="A871" s="883"/>
      <c r="B871" s="883"/>
      <c r="C871" s="883"/>
      <c r="D871" s="883"/>
      <c r="E871" s="883"/>
      <c r="F871" s="883"/>
      <c r="G871" s="883"/>
      <c r="H871" s="883"/>
      <c r="I871" s="883"/>
      <c r="J871" s="884"/>
      <c r="K871" s="883"/>
      <c r="L871" s="883"/>
      <c r="M871" s="883"/>
      <c r="N871" s="883"/>
      <c r="O871" s="883"/>
      <c r="P871" s="883"/>
      <c r="Q871" s="883"/>
    </row>
    <row r="872" spans="1:17">
      <c r="A872" s="883"/>
      <c r="B872" s="883"/>
      <c r="C872" s="883"/>
      <c r="D872" s="883"/>
      <c r="E872" s="883"/>
      <c r="F872" s="883"/>
      <c r="G872" s="883"/>
      <c r="H872" s="883"/>
      <c r="I872" s="883"/>
      <c r="J872" s="884"/>
      <c r="K872" s="883"/>
      <c r="L872" s="883"/>
      <c r="M872" s="883"/>
      <c r="N872" s="883"/>
      <c r="O872" s="883"/>
      <c r="P872" s="883"/>
      <c r="Q872" s="883"/>
    </row>
    <row r="873" spans="1:17">
      <c r="A873" s="883"/>
      <c r="B873" s="883"/>
      <c r="C873" s="883"/>
      <c r="D873" s="883"/>
      <c r="E873" s="883"/>
      <c r="F873" s="883"/>
      <c r="G873" s="883"/>
      <c r="H873" s="883"/>
      <c r="I873" s="883"/>
      <c r="J873" s="884"/>
      <c r="K873" s="883"/>
      <c r="L873" s="883"/>
      <c r="M873" s="883"/>
      <c r="N873" s="883"/>
      <c r="O873" s="883"/>
      <c r="P873" s="883"/>
      <c r="Q873" s="883"/>
    </row>
    <row r="874" spans="1:17">
      <c r="A874" s="883"/>
      <c r="B874" s="883"/>
      <c r="C874" s="883"/>
      <c r="D874" s="883"/>
      <c r="E874" s="883"/>
      <c r="F874" s="883"/>
      <c r="G874" s="883"/>
      <c r="H874" s="883"/>
      <c r="I874" s="883"/>
      <c r="J874" s="884"/>
      <c r="K874" s="883"/>
      <c r="L874" s="883"/>
      <c r="M874" s="883"/>
      <c r="N874" s="883"/>
      <c r="O874" s="883"/>
      <c r="P874" s="883"/>
      <c r="Q874" s="883"/>
    </row>
    <row r="875" spans="1:17">
      <c r="A875" s="883"/>
      <c r="B875" s="883"/>
      <c r="C875" s="883"/>
      <c r="D875" s="883"/>
      <c r="E875" s="883"/>
      <c r="F875" s="883"/>
      <c r="G875" s="883"/>
      <c r="H875" s="883"/>
      <c r="I875" s="883"/>
      <c r="J875" s="884"/>
      <c r="K875" s="883"/>
      <c r="L875" s="883"/>
      <c r="M875" s="883"/>
      <c r="N875" s="883"/>
      <c r="O875" s="883"/>
      <c r="P875" s="883"/>
      <c r="Q875" s="883"/>
    </row>
    <row r="876" spans="1:17">
      <c r="A876" s="883"/>
      <c r="B876" s="883"/>
      <c r="C876" s="883"/>
      <c r="D876" s="883"/>
      <c r="E876" s="883"/>
      <c r="F876" s="883"/>
      <c r="G876" s="883"/>
      <c r="H876" s="883"/>
      <c r="I876" s="883"/>
      <c r="J876" s="884"/>
      <c r="K876" s="883"/>
      <c r="L876" s="883"/>
      <c r="M876" s="883"/>
      <c r="N876" s="883"/>
      <c r="O876" s="883"/>
      <c r="P876" s="883"/>
      <c r="Q876" s="883"/>
    </row>
    <row r="877" spans="1:17">
      <c r="A877" s="883"/>
      <c r="B877" s="883"/>
      <c r="C877" s="883"/>
      <c r="D877" s="883"/>
      <c r="E877" s="883"/>
      <c r="F877" s="883"/>
      <c r="G877" s="883"/>
      <c r="H877" s="883"/>
      <c r="I877" s="883"/>
      <c r="J877" s="884"/>
      <c r="K877" s="883"/>
      <c r="L877" s="883"/>
      <c r="M877" s="883"/>
      <c r="N877" s="883"/>
      <c r="O877" s="883"/>
      <c r="P877" s="883"/>
      <c r="Q877" s="883"/>
    </row>
    <row r="878" spans="1:17">
      <c r="A878" s="883"/>
      <c r="B878" s="883"/>
      <c r="C878" s="883"/>
      <c r="D878" s="883"/>
      <c r="E878" s="883"/>
      <c r="F878" s="883"/>
      <c r="G878" s="883"/>
      <c r="H878" s="883"/>
      <c r="I878" s="883"/>
      <c r="J878" s="884"/>
      <c r="K878" s="883"/>
      <c r="L878" s="883"/>
      <c r="M878" s="883"/>
      <c r="N878" s="883"/>
      <c r="O878" s="883"/>
      <c r="P878" s="883"/>
      <c r="Q878" s="883"/>
    </row>
    <row r="879" spans="1:17">
      <c r="A879" s="883"/>
      <c r="B879" s="883"/>
      <c r="C879" s="883"/>
      <c r="D879" s="883"/>
      <c r="E879" s="883"/>
      <c r="F879" s="883"/>
      <c r="G879" s="883"/>
      <c r="H879" s="883"/>
      <c r="I879" s="883"/>
      <c r="J879" s="884"/>
      <c r="K879" s="883"/>
      <c r="L879" s="883"/>
      <c r="M879" s="883"/>
      <c r="N879" s="883"/>
      <c r="O879" s="883"/>
      <c r="P879" s="883"/>
      <c r="Q879" s="883"/>
    </row>
    <row r="880" spans="1:17">
      <c r="A880" s="883"/>
      <c r="B880" s="883"/>
      <c r="C880" s="883"/>
      <c r="D880" s="883"/>
      <c r="E880" s="883"/>
      <c r="F880" s="883"/>
      <c r="G880" s="883"/>
      <c r="H880" s="883"/>
      <c r="I880" s="883"/>
      <c r="J880" s="884"/>
      <c r="K880" s="883"/>
      <c r="L880" s="883"/>
      <c r="M880" s="883"/>
      <c r="N880" s="883"/>
      <c r="O880" s="883"/>
      <c r="P880" s="883"/>
      <c r="Q880" s="883"/>
    </row>
    <row r="881" spans="1:17">
      <c r="A881" s="883"/>
      <c r="B881" s="883"/>
      <c r="C881" s="883"/>
      <c r="D881" s="883"/>
      <c r="E881" s="883"/>
      <c r="F881" s="883"/>
      <c r="G881" s="883"/>
      <c r="H881" s="883"/>
      <c r="I881" s="883"/>
      <c r="J881" s="884"/>
      <c r="K881" s="883"/>
      <c r="L881" s="883"/>
      <c r="M881" s="883"/>
      <c r="N881" s="883"/>
      <c r="O881" s="883"/>
      <c r="P881" s="883"/>
      <c r="Q881" s="883"/>
    </row>
    <row r="882" spans="1:17">
      <c r="A882" s="883"/>
      <c r="B882" s="883"/>
      <c r="C882" s="883"/>
      <c r="D882" s="883"/>
      <c r="E882" s="883"/>
      <c r="F882" s="883"/>
      <c r="G882" s="883"/>
      <c r="H882" s="883"/>
      <c r="I882" s="883"/>
      <c r="J882" s="884"/>
      <c r="K882" s="883"/>
      <c r="L882" s="883"/>
      <c r="M882" s="883"/>
      <c r="N882" s="883"/>
      <c r="O882" s="883"/>
      <c r="P882" s="883"/>
      <c r="Q882" s="883"/>
    </row>
    <row r="883" spans="1:17">
      <c r="A883" s="883"/>
      <c r="B883" s="883"/>
      <c r="C883" s="883"/>
      <c r="D883" s="883"/>
      <c r="E883" s="883"/>
      <c r="F883" s="883"/>
      <c r="G883" s="883"/>
      <c r="H883" s="883"/>
      <c r="I883" s="883"/>
      <c r="J883" s="884"/>
      <c r="K883" s="883"/>
      <c r="L883" s="883"/>
      <c r="M883" s="883"/>
      <c r="N883" s="883"/>
      <c r="O883" s="883"/>
      <c r="P883" s="883"/>
      <c r="Q883" s="883"/>
    </row>
    <row r="884" spans="1:17">
      <c r="A884" s="883"/>
      <c r="B884" s="883"/>
      <c r="C884" s="883"/>
      <c r="D884" s="883"/>
      <c r="E884" s="883"/>
      <c r="F884" s="883"/>
      <c r="G884" s="883"/>
      <c r="H884" s="883"/>
      <c r="I884" s="883"/>
      <c r="J884" s="884"/>
      <c r="K884" s="883"/>
      <c r="L884" s="883"/>
      <c r="M884" s="883"/>
      <c r="N884" s="883"/>
      <c r="O884" s="883"/>
      <c r="P884" s="883"/>
      <c r="Q884" s="883"/>
    </row>
    <row r="885" spans="1:17">
      <c r="A885" s="883"/>
      <c r="B885" s="883"/>
      <c r="C885" s="883"/>
      <c r="D885" s="883"/>
      <c r="E885" s="883"/>
      <c r="F885" s="883"/>
      <c r="G885" s="883"/>
      <c r="H885" s="883"/>
      <c r="I885" s="883"/>
      <c r="J885" s="884"/>
      <c r="K885" s="883"/>
      <c r="L885" s="883"/>
      <c r="M885" s="883"/>
      <c r="N885" s="883"/>
      <c r="O885" s="883"/>
      <c r="P885" s="883"/>
      <c r="Q885" s="883"/>
    </row>
    <row r="886" spans="1:17">
      <c r="A886" s="883"/>
      <c r="B886" s="883"/>
      <c r="C886" s="883"/>
      <c r="D886" s="883"/>
      <c r="E886" s="883"/>
      <c r="F886" s="883"/>
      <c r="G886" s="883"/>
      <c r="H886" s="883"/>
      <c r="I886" s="883"/>
      <c r="J886" s="884"/>
      <c r="K886" s="883"/>
      <c r="L886" s="883"/>
      <c r="M886" s="883"/>
      <c r="N886" s="883"/>
      <c r="O886" s="883"/>
      <c r="P886" s="883"/>
      <c r="Q886" s="883"/>
    </row>
    <row r="887" spans="1:17">
      <c r="A887" s="883"/>
      <c r="B887" s="883"/>
      <c r="C887" s="883"/>
      <c r="D887" s="883"/>
      <c r="E887" s="883"/>
      <c r="F887" s="883"/>
      <c r="G887" s="883"/>
      <c r="H887" s="883"/>
      <c r="I887" s="883"/>
      <c r="J887" s="884"/>
      <c r="K887" s="883"/>
      <c r="L887" s="883"/>
      <c r="M887" s="883"/>
      <c r="N887" s="883"/>
      <c r="O887" s="883"/>
      <c r="P887" s="883"/>
      <c r="Q887" s="883"/>
    </row>
    <row r="888" spans="1:17">
      <c r="A888" s="883"/>
      <c r="B888" s="883"/>
      <c r="C888" s="883"/>
      <c r="D888" s="883"/>
      <c r="E888" s="883"/>
      <c r="F888" s="883"/>
      <c r="G888" s="883"/>
      <c r="H888" s="883"/>
      <c r="I888" s="883"/>
      <c r="J888" s="884"/>
      <c r="K888" s="883"/>
      <c r="L888" s="883"/>
      <c r="M888" s="883"/>
      <c r="N888" s="883"/>
      <c r="O888" s="883"/>
      <c r="P888" s="883"/>
      <c r="Q888" s="883"/>
    </row>
    <row r="889" spans="1:17">
      <c r="A889" s="883"/>
      <c r="B889" s="883"/>
      <c r="C889" s="883"/>
      <c r="D889" s="883"/>
      <c r="E889" s="883"/>
      <c r="F889" s="883"/>
      <c r="G889" s="883"/>
      <c r="H889" s="883"/>
      <c r="I889" s="883"/>
      <c r="J889" s="884"/>
      <c r="K889" s="883"/>
      <c r="L889" s="883"/>
      <c r="M889" s="883"/>
      <c r="N889" s="883"/>
      <c r="O889" s="883"/>
      <c r="P889" s="883"/>
      <c r="Q889" s="883"/>
    </row>
    <row r="890" spans="1:17">
      <c r="A890" s="883"/>
      <c r="B890" s="883"/>
      <c r="C890" s="883"/>
      <c r="D890" s="883"/>
      <c r="E890" s="883"/>
      <c r="F890" s="883"/>
      <c r="G890" s="883"/>
      <c r="H890" s="883"/>
      <c r="I890" s="883"/>
      <c r="J890" s="884"/>
      <c r="K890" s="883"/>
      <c r="L890" s="883"/>
      <c r="M890" s="883"/>
      <c r="N890" s="883"/>
      <c r="O890" s="883"/>
      <c r="P890" s="883"/>
      <c r="Q890" s="883"/>
    </row>
    <row r="891" spans="1:17">
      <c r="A891" s="883"/>
      <c r="B891" s="883"/>
      <c r="C891" s="883"/>
      <c r="D891" s="883"/>
      <c r="E891" s="883"/>
      <c r="F891" s="883"/>
      <c r="G891" s="883"/>
      <c r="H891" s="883"/>
      <c r="I891" s="883"/>
      <c r="J891" s="884"/>
      <c r="K891" s="883"/>
      <c r="L891" s="883"/>
      <c r="M891" s="883"/>
      <c r="N891" s="883"/>
      <c r="O891" s="883"/>
      <c r="P891" s="883"/>
      <c r="Q891" s="883"/>
    </row>
    <row r="892" spans="1:17">
      <c r="A892" s="883"/>
      <c r="B892" s="883"/>
      <c r="C892" s="883"/>
      <c r="D892" s="883"/>
      <c r="E892" s="883"/>
      <c r="F892" s="883"/>
      <c r="G892" s="883"/>
      <c r="H892" s="883"/>
      <c r="I892" s="883"/>
      <c r="J892" s="884"/>
      <c r="K892" s="883"/>
      <c r="L892" s="883"/>
      <c r="M892" s="883"/>
      <c r="N892" s="883"/>
      <c r="O892" s="883"/>
      <c r="P892" s="883"/>
      <c r="Q892" s="883"/>
    </row>
    <row r="893" spans="1:17">
      <c r="A893" s="883"/>
      <c r="B893" s="883"/>
      <c r="C893" s="883"/>
      <c r="D893" s="883"/>
      <c r="E893" s="883"/>
      <c r="F893" s="883"/>
      <c r="G893" s="883"/>
      <c r="H893" s="883"/>
      <c r="I893" s="883"/>
      <c r="J893" s="884"/>
      <c r="K893" s="883"/>
      <c r="L893" s="883"/>
      <c r="M893" s="883"/>
      <c r="N893" s="883"/>
      <c r="O893" s="883"/>
      <c r="P893" s="883"/>
      <c r="Q893" s="883"/>
    </row>
    <row r="894" spans="1:17">
      <c r="A894" s="883"/>
      <c r="B894" s="883"/>
      <c r="C894" s="883"/>
      <c r="D894" s="883"/>
      <c r="E894" s="883"/>
      <c r="F894" s="883"/>
      <c r="G894" s="883"/>
      <c r="H894" s="883"/>
      <c r="I894" s="883"/>
      <c r="J894" s="884"/>
      <c r="K894" s="883"/>
      <c r="L894" s="883"/>
      <c r="M894" s="883"/>
      <c r="N894" s="883"/>
      <c r="O894" s="883"/>
      <c r="P894" s="883"/>
      <c r="Q894" s="883"/>
    </row>
    <row r="895" spans="1:17">
      <c r="A895" s="883"/>
      <c r="B895" s="883"/>
      <c r="C895" s="883"/>
      <c r="D895" s="883"/>
      <c r="E895" s="883"/>
      <c r="F895" s="883"/>
      <c r="G895" s="883"/>
      <c r="H895" s="883"/>
      <c r="I895" s="883"/>
      <c r="J895" s="884"/>
      <c r="K895" s="883"/>
      <c r="L895" s="883"/>
      <c r="M895" s="883"/>
      <c r="N895" s="883"/>
      <c r="O895" s="883"/>
      <c r="P895" s="883"/>
      <c r="Q895" s="883"/>
    </row>
    <row r="896" spans="1:17">
      <c r="A896" s="883"/>
      <c r="B896" s="883"/>
      <c r="C896" s="883"/>
      <c r="D896" s="883"/>
      <c r="E896" s="883"/>
      <c r="F896" s="883"/>
      <c r="G896" s="883"/>
      <c r="H896" s="883"/>
      <c r="I896" s="883"/>
      <c r="J896" s="884"/>
      <c r="K896" s="883"/>
      <c r="L896" s="883"/>
      <c r="M896" s="883"/>
      <c r="N896" s="883"/>
      <c r="O896" s="883"/>
      <c r="P896" s="883"/>
      <c r="Q896" s="883"/>
    </row>
    <row r="897" spans="1:17">
      <c r="A897" s="883"/>
      <c r="B897" s="883"/>
      <c r="C897" s="883"/>
      <c r="D897" s="883"/>
      <c r="E897" s="883"/>
      <c r="F897" s="883"/>
      <c r="G897" s="883"/>
      <c r="H897" s="883"/>
      <c r="I897" s="883"/>
      <c r="J897" s="884"/>
      <c r="K897" s="883"/>
      <c r="L897" s="883"/>
      <c r="M897" s="883"/>
      <c r="N897" s="883"/>
      <c r="O897" s="883"/>
      <c r="P897" s="883"/>
      <c r="Q897" s="883"/>
    </row>
    <row r="898" spans="1:17">
      <c r="A898" s="883"/>
      <c r="B898" s="883"/>
      <c r="C898" s="883"/>
      <c r="D898" s="883"/>
      <c r="E898" s="883"/>
      <c r="F898" s="883"/>
      <c r="G898" s="883"/>
      <c r="H898" s="883"/>
      <c r="I898" s="883"/>
      <c r="J898" s="884"/>
      <c r="K898" s="883"/>
      <c r="L898" s="883"/>
      <c r="M898" s="883"/>
      <c r="N898" s="883"/>
      <c r="O898" s="883"/>
      <c r="P898" s="883"/>
      <c r="Q898" s="883"/>
    </row>
    <row r="899" spans="1:17">
      <c r="A899" s="883"/>
      <c r="B899" s="883"/>
      <c r="C899" s="883"/>
      <c r="D899" s="883"/>
      <c r="E899" s="883"/>
      <c r="F899" s="883"/>
      <c r="G899" s="883"/>
      <c r="H899" s="883"/>
      <c r="I899" s="883"/>
      <c r="J899" s="884"/>
      <c r="K899" s="883"/>
      <c r="L899" s="883"/>
      <c r="M899" s="883"/>
      <c r="N899" s="883"/>
      <c r="O899" s="883"/>
      <c r="P899" s="883"/>
      <c r="Q899" s="883"/>
    </row>
    <row r="900" spans="1:17">
      <c r="A900" s="883"/>
      <c r="B900" s="883"/>
      <c r="C900" s="883"/>
      <c r="D900" s="883"/>
      <c r="E900" s="883"/>
      <c r="F900" s="883"/>
      <c r="G900" s="883"/>
      <c r="H900" s="883"/>
      <c r="I900" s="883"/>
      <c r="J900" s="884"/>
      <c r="K900" s="883"/>
      <c r="L900" s="883"/>
      <c r="M900" s="883"/>
      <c r="N900" s="883"/>
      <c r="O900" s="883"/>
      <c r="P900" s="883"/>
      <c r="Q900" s="883"/>
    </row>
    <row r="901" spans="1:17">
      <c r="A901" s="883"/>
      <c r="B901" s="883"/>
      <c r="C901" s="883"/>
      <c r="D901" s="883"/>
      <c r="E901" s="883"/>
      <c r="F901" s="883"/>
      <c r="G901" s="883"/>
      <c r="H901" s="883"/>
      <c r="I901" s="883"/>
      <c r="J901" s="884"/>
      <c r="K901" s="883"/>
      <c r="L901" s="883"/>
      <c r="M901" s="883"/>
      <c r="N901" s="883"/>
      <c r="O901" s="883"/>
      <c r="P901" s="883"/>
      <c r="Q901" s="883"/>
    </row>
    <row r="902" spans="1:17">
      <c r="A902" s="883"/>
      <c r="B902" s="883"/>
      <c r="C902" s="883"/>
      <c r="D902" s="883"/>
      <c r="E902" s="883"/>
      <c r="F902" s="883"/>
      <c r="G902" s="883"/>
      <c r="H902" s="883"/>
      <c r="I902" s="883"/>
      <c r="J902" s="884"/>
      <c r="K902" s="883"/>
      <c r="L902" s="883"/>
      <c r="M902" s="883"/>
      <c r="N902" s="883"/>
      <c r="O902" s="883"/>
      <c r="P902" s="883"/>
      <c r="Q902" s="883"/>
    </row>
    <row r="903" spans="1:17">
      <c r="A903" s="883"/>
      <c r="B903" s="883"/>
      <c r="C903" s="883"/>
      <c r="D903" s="883"/>
      <c r="E903" s="883"/>
      <c r="F903" s="883"/>
      <c r="G903" s="883"/>
      <c r="H903" s="883"/>
      <c r="I903" s="883"/>
      <c r="J903" s="884"/>
      <c r="K903" s="883"/>
      <c r="L903" s="883"/>
      <c r="M903" s="883"/>
      <c r="N903" s="883"/>
      <c r="O903" s="883"/>
      <c r="P903" s="883"/>
      <c r="Q903" s="883"/>
    </row>
    <row r="904" spans="1:17">
      <c r="A904" s="883"/>
      <c r="B904" s="883"/>
      <c r="C904" s="883"/>
      <c r="D904" s="883"/>
      <c r="E904" s="883"/>
      <c r="F904" s="883"/>
      <c r="G904" s="883"/>
      <c r="H904" s="883"/>
      <c r="I904" s="883"/>
      <c r="J904" s="884"/>
      <c r="K904" s="883"/>
      <c r="L904" s="883"/>
      <c r="M904" s="883"/>
      <c r="N904" s="883"/>
      <c r="O904" s="883"/>
      <c r="P904" s="883"/>
      <c r="Q904" s="883"/>
    </row>
    <row r="905" spans="1:17">
      <c r="A905" s="883"/>
      <c r="B905" s="883"/>
      <c r="C905" s="883"/>
      <c r="D905" s="883"/>
      <c r="E905" s="883"/>
      <c r="F905" s="883"/>
      <c r="G905" s="883"/>
      <c r="H905" s="883"/>
      <c r="I905" s="883"/>
      <c r="J905" s="884"/>
      <c r="K905" s="883"/>
      <c r="L905" s="883"/>
      <c r="M905" s="883"/>
      <c r="N905" s="883"/>
      <c r="O905" s="883"/>
      <c r="P905" s="883"/>
      <c r="Q905" s="883"/>
    </row>
    <row r="906" spans="1:17">
      <c r="A906" s="883"/>
      <c r="B906" s="883"/>
      <c r="C906" s="883"/>
      <c r="D906" s="883"/>
      <c r="E906" s="883"/>
      <c r="F906" s="883"/>
      <c r="G906" s="883"/>
      <c r="H906" s="883"/>
      <c r="I906" s="883"/>
      <c r="J906" s="884"/>
      <c r="K906" s="883"/>
      <c r="L906" s="883"/>
      <c r="M906" s="883"/>
      <c r="N906" s="883"/>
      <c r="O906" s="883"/>
      <c r="P906" s="883"/>
      <c r="Q906" s="883"/>
    </row>
    <row r="907" spans="1:17">
      <c r="A907" s="883"/>
      <c r="B907" s="883"/>
      <c r="C907" s="883"/>
      <c r="D907" s="883"/>
      <c r="E907" s="883"/>
      <c r="F907" s="883"/>
      <c r="G907" s="883"/>
      <c r="H907" s="883"/>
      <c r="I907" s="883"/>
      <c r="J907" s="884"/>
      <c r="K907" s="883"/>
      <c r="L907" s="883"/>
      <c r="M907" s="883"/>
      <c r="N907" s="883"/>
      <c r="O907" s="883"/>
      <c r="P907" s="883"/>
      <c r="Q907" s="883"/>
    </row>
    <row r="908" spans="1:17">
      <c r="A908" s="883"/>
      <c r="B908" s="883"/>
      <c r="C908" s="883"/>
      <c r="D908" s="883"/>
      <c r="E908" s="883"/>
      <c r="F908" s="883"/>
      <c r="G908" s="883"/>
      <c r="H908" s="883"/>
      <c r="I908" s="883"/>
      <c r="J908" s="884"/>
      <c r="K908" s="883"/>
      <c r="L908" s="883"/>
      <c r="M908" s="883"/>
      <c r="N908" s="883"/>
      <c r="O908" s="883"/>
      <c r="P908" s="883"/>
      <c r="Q908" s="883"/>
    </row>
    <row r="909" spans="1:17">
      <c r="A909" s="883"/>
      <c r="B909" s="883"/>
      <c r="C909" s="883"/>
      <c r="D909" s="883"/>
      <c r="E909" s="883"/>
      <c r="F909" s="883"/>
      <c r="G909" s="883"/>
      <c r="H909" s="883"/>
      <c r="I909" s="883"/>
      <c r="J909" s="884"/>
      <c r="K909" s="883"/>
      <c r="L909" s="883"/>
      <c r="M909" s="883"/>
      <c r="N909" s="883"/>
      <c r="O909" s="883"/>
      <c r="P909" s="883"/>
      <c r="Q909" s="883"/>
    </row>
    <row r="910" spans="1:17">
      <c r="A910" s="883"/>
      <c r="B910" s="883"/>
      <c r="C910" s="883"/>
      <c r="D910" s="883"/>
      <c r="E910" s="883"/>
      <c r="F910" s="883"/>
      <c r="G910" s="883"/>
      <c r="H910" s="883"/>
      <c r="I910" s="883"/>
      <c r="J910" s="884"/>
      <c r="K910" s="883"/>
      <c r="L910" s="883"/>
      <c r="M910" s="883"/>
      <c r="N910" s="883"/>
      <c r="O910" s="883"/>
      <c r="P910" s="883"/>
      <c r="Q910" s="883"/>
    </row>
    <row r="911" spans="1:17">
      <c r="A911" s="883"/>
      <c r="B911" s="883"/>
      <c r="C911" s="883"/>
      <c r="D911" s="883"/>
      <c r="E911" s="883"/>
      <c r="F911" s="883"/>
      <c r="G911" s="883"/>
      <c r="H911" s="883"/>
      <c r="I911" s="883"/>
      <c r="J911" s="884"/>
      <c r="K911" s="883"/>
      <c r="L911" s="883"/>
      <c r="M911" s="883"/>
      <c r="N911" s="883"/>
      <c r="O911" s="883"/>
      <c r="P911" s="883"/>
      <c r="Q911" s="883"/>
    </row>
    <row r="912" spans="1:17">
      <c r="B912" s="883"/>
      <c r="C912" s="883"/>
      <c r="D912" s="883"/>
      <c r="E912" s="883"/>
      <c r="F912" s="883"/>
      <c r="G912" s="883"/>
      <c r="H912" s="883"/>
      <c r="I912" s="883"/>
      <c r="J912" s="884"/>
      <c r="K912" s="883"/>
      <c r="L912" s="883"/>
      <c r="M912" s="883"/>
      <c r="N912" s="883"/>
      <c r="O912" s="883"/>
      <c r="P912" s="883"/>
      <c r="Q912" s="883"/>
    </row>
    <row r="913" spans="2:17">
      <c r="B913" s="883"/>
      <c r="C913" s="883"/>
      <c r="D913" s="883"/>
      <c r="E913" s="883"/>
      <c r="F913" s="883"/>
      <c r="G913" s="883"/>
      <c r="H913" s="883"/>
      <c r="I913" s="883"/>
      <c r="J913" s="884"/>
      <c r="K913" s="883"/>
      <c r="L913" s="883"/>
      <c r="M913" s="883"/>
      <c r="N913" s="883"/>
      <c r="O913" s="883"/>
      <c r="P913" s="883"/>
      <c r="Q913" s="883"/>
    </row>
    <row r="914" spans="2:17">
      <c r="B914" s="883"/>
      <c r="C914" s="883"/>
      <c r="D914" s="883"/>
      <c r="E914" s="883"/>
      <c r="F914" s="883"/>
      <c r="G914" s="883"/>
      <c r="H914" s="883"/>
      <c r="I914" s="883"/>
      <c r="J914" s="884"/>
      <c r="K914" s="883"/>
      <c r="L914" s="883"/>
      <c r="M914" s="883"/>
      <c r="N914" s="883"/>
      <c r="O914" s="883"/>
      <c r="P914" s="883"/>
      <c r="Q914" s="883"/>
    </row>
    <row r="915" spans="2:17">
      <c r="B915" s="883"/>
      <c r="C915" s="883"/>
      <c r="D915" s="883"/>
      <c r="E915" s="883"/>
      <c r="F915" s="883"/>
      <c r="G915" s="883"/>
      <c r="H915" s="883"/>
      <c r="I915" s="883"/>
      <c r="J915" s="884"/>
      <c r="K915" s="883"/>
      <c r="L915" s="883"/>
      <c r="M915" s="883"/>
      <c r="N915" s="883"/>
      <c r="O915" s="883"/>
      <c r="P915" s="883"/>
      <c r="Q915" s="883"/>
    </row>
    <row r="916" spans="2:17">
      <c r="B916" s="883"/>
      <c r="C916" s="883"/>
      <c r="D916" s="883"/>
      <c r="E916" s="883"/>
      <c r="F916" s="883"/>
      <c r="G916" s="883"/>
      <c r="H916" s="883"/>
      <c r="I916" s="883"/>
      <c r="J916" s="884"/>
      <c r="K916" s="883"/>
      <c r="L916" s="883"/>
      <c r="M916" s="883"/>
      <c r="N916" s="883"/>
      <c r="O916" s="883"/>
      <c r="P916" s="883"/>
      <c r="Q916" s="883"/>
    </row>
    <row r="917" spans="2:17">
      <c r="B917" s="883"/>
      <c r="C917" s="883"/>
      <c r="D917" s="883"/>
      <c r="E917" s="883"/>
      <c r="F917" s="883"/>
      <c r="G917" s="883"/>
      <c r="H917" s="883"/>
      <c r="I917" s="883"/>
      <c r="J917" s="884"/>
      <c r="K917" s="883"/>
      <c r="L917" s="883"/>
      <c r="M917" s="883"/>
      <c r="N917" s="883"/>
      <c r="O917" s="883"/>
      <c r="P917" s="883"/>
      <c r="Q917" s="883"/>
    </row>
    <row r="918" spans="2:17">
      <c r="B918" s="883"/>
      <c r="C918" s="883"/>
      <c r="D918" s="883"/>
      <c r="E918" s="883"/>
      <c r="F918" s="883"/>
      <c r="G918" s="883"/>
      <c r="H918" s="883"/>
      <c r="I918" s="883"/>
      <c r="J918" s="884"/>
      <c r="K918" s="883"/>
      <c r="L918" s="883"/>
      <c r="M918" s="883"/>
      <c r="N918" s="883"/>
      <c r="O918" s="883"/>
      <c r="P918" s="883"/>
      <c r="Q918" s="883"/>
    </row>
    <row r="919" spans="2:17">
      <c r="B919" s="883"/>
      <c r="C919" s="883"/>
      <c r="D919" s="883"/>
      <c r="E919" s="883"/>
      <c r="F919" s="883"/>
      <c r="G919" s="883"/>
      <c r="H919" s="883"/>
      <c r="I919" s="883"/>
      <c r="J919" s="884"/>
      <c r="K919" s="883"/>
      <c r="L919" s="883"/>
      <c r="M919" s="883"/>
      <c r="N919" s="883"/>
      <c r="O919" s="883"/>
      <c r="P919" s="883"/>
      <c r="Q919" s="883"/>
    </row>
    <row r="920" spans="2:17">
      <c r="B920" s="883"/>
      <c r="C920" s="883"/>
      <c r="D920" s="883"/>
      <c r="E920" s="883"/>
      <c r="F920" s="883"/>
      <c r="G920" s="883"/>
      <c r="H920" s="883"/>
      <c r="I920" s="883"/>
      <c r="J920" s="884"/>
      <c r="K920" s="883"/>
      <c r="L920" s="883"/>
      <c r="M920" s="883"/>
      <c r="N920" s="883"/>
      <c r="O920" s="883"/>
      <c r="P920" s="883"/>
      <c r="Q920" s="883"/>
    </row>
    <row r="921" spans="2:17">
      <c r="B921" s="883"/>
      <c r="C921" s="883"/>
      <c r="D921" s="883"/>
      <c r="E921" s="883"/>
      <c r="F921" s="883"/>
      <c r="G921" s="883"/>
      <c r="H921" s="883"/>
      <c r="I921" s="883"/>
      <c r="J921" s="884"/>
      <c r="K921" s="883"/>
      <c r="L921" s="883"/>
      <c r="M921" s="883"/>
      <c r="N921" s="883"/>
      <c r="O921" s="883"/>
      <c r="P921" s="883"/>
      <c r="Q921" s="883"/>
    </row>
    <row r="922" spans="2:17">
      <c r="B922" s="883"/>
      <c r="C922" s="883"/>
      <c r="D922" s="883"/>
      <c r="E922" s="883"/>
      <c r="F922" s="883"/>
      <c r="G922" s="883"/>
      <c r="H922" s="883"/>
      <c r="I922" s="883"/>
      <c r="J922" s="884"/>
      <c r="K922" s="883"/>
      <c r="L922" s="883"/>
      <c r="M922" s="883"/>
      <c r="N922" s="883"/>
      <c r="O922" s="883"/>
      <c r="P922" s="883"/>
      <c r="Q922" s="883"/>
    </row>
    <row r="923" spans="2:17">
      <c r="B923" s="883"/>
      <c r="C923" s="883"/>
      <c r="D923" s="883"/>
      <c r="E923" s="883"/>
      <c r="F923" s="883"/>
      <c r="G923" s="883"/>
      <c r="H923" s="883"/>
      <c r="I923" s="883"/>
      <c r="J923" s="884"/>
      <c r="K923" s="883"/>
      <c r="L923" s="883"/>
      <c r="M923" s="883"/>
      <c r="N923" s="883"/>
      <c r="O923" s="883"/>
      <c r="P923" s="883"/>
      <c r="Q923" s="883"/>
    </row>
    <row r="924" spans="2:17">
      <c r="B924" s="883"/>
      <c r="C924" s="883"/>
      <c r="D924" s="883"/>
      <c r="E924" s="883"/>
      <c r="F924" s="883"/>
      <c r="G924" s="883"/>
      <c r="H924" s="883"/>
      <c r="I924" s="883"/>
      <c r="J924" s="884"/>
      <c r="K924" s="883"/>
      <c r="L924" s="883"/>
      <c r="M924" s="883"/>
      <c r="N924" s="883"/>
      <c r="O924" s="883"/>
      <c r="P924" s="883"/>
      <c r="Q924" s="883"/>
    </row>
    <row r="925" spans="2:17">
      <c r="B925" s="883"/>
      <c r="C925" s="883"/>
      <c r="D925" s="883"/>
      <c r="E925" s="883"/>
      <c r="F925" s="883"/>
      <c r="G925" s="883"/>
      <c r="H925" s="883"/>
      <c r="I925" s="883"/>
      <c r="J925" s="884"/>
      <c r="K925" s="883"/>
      <c r="L925" s="883"/>
      <c r="M925" s="883"/>
      <c r="N925" s="883"/>
      <c r="O925" s="883"/>
      <c r="P925" s="883"/>
      <c r="Q925" s="883"/>
    </row>
    <row r="926" spans="2:17">
      <c r="B926" s="883"/>
      <c r="C926" s="883"/>
      <c r="D926" s="883"/>
      <c r="E926" s="883"/>
      <c r="F926" s="883"/>
      <c r="G926" s="883"/>
      <c r="H926" s="883"/>
      <c r="I926" s="883"/>
      <c r="J926" s="884"/>
      <c r="K926" s="883"/>
      <c r="L926" s="883"/>
      <c r="M926" s="883"/>
      <c r="N926" s="883"/>
      <c r="O926" s="883"/>
      <c r="P926" s="883"/>
      <c r="Q926" s="883"/>
    </row>
    <row r="927" spans="2:17">
      <c r="B927" s="883"/>
      <c r="C927" s="883"/>
      <c r="D927" s="883"/>
      <c r="E927" s="883"/>
      <c r="F927" s="883"/>
      <c r="G927" s="883"/>
      <c r="H927" s="883"/>
      <c r="I927" s="883"/>
      <c r="J927" s="884"/>
      <c r="K927" s="883"/>
      <c r="L927" s="883"/>
      <c r="M927" s="883"/>
      <c r="N927" s="883"/>
      <c r="O927" s="883"/>
      <c r="P927" s="883"/>
      <c r="Q927" s="883"/>
    </row>
    <row r="928" spans="2:17">
      <c r="B928" s="883"/>
      <c r="C928" s="883"/>
      <c r="D928" s="883"/>
      <c r="E928" s="883"/>
      <c r="F928" s="883"/>
      <c r="G928" s="883"/>
      <c r="H928" s="883"/>
      <c r="I928" s="883"/>
      <c r="J928" s="884"/>
      <c r="K928" s="883"/>
      <c r="L928" s="883"/>
      <c r="M928" s="883"/>
      <c r="N928" s="883"/>
      <c r="O928" s="883"/>
      <c r="P928" s="883"/>
      <c r="Q928" s="883"/>
    </row>
    <row r="929" spans="2:17">
      <c r="B929" s="883"/>
      <c r="C929" s="883"/>
      <c r="D929" s="883"/>
      <c r="E929" s="883"/>
      <c r="F929" s="883"/>
      <c r="G929" s="883"/>
      <c r="H929" s="883"/>
      <c r="I929" s="883"/>
      <c r="J929" s="884"/>
      <c r="K929" s="883"/>
      <c r="L929" s="883"/>
      <c r="M929" s="883"/>
      <c r="N929" s="883"/>
      <c r="O929" s="883"/>
      <c r="P929" s="883"/>
      <c r="Q929" s="883"/>
    </row>
    <row r="930" spans="2:17">
      <c r="B930" s="883"/>
      <c r="C930" s="883"/>
      <c r="D930" s="883"/>
      <c r="E930" s="883"/>
      <c r="F930" s="883"/>
      <c r="G930" s="883"/>
      <c r="H930" s="883"/>
      <c r="I930" s="883"/>
      <c r="J930" s="884"/>
      <c r="K930" s="883"/>
      <c r="L930" s="883"/>
      <c r="M930" s="883"/>
      <c r="N930" s="883"/>
      <c r="O930" s="883"/>
      <c r="P930" s="883"/>
      <c r="Q930" s="883"/>
    </row>
    <row r="931" spans="2:17">
      <c r="B931" s="883"/>
      <c r="C931" s="883"/>
      <c r="D931" s="883"/>
      <c r="E931" s="883"/>
      <c r="F931" s="883"/>
      <c r="G931" s="883"/>
      <c r="H931" s="883"/>
      <c r="I931" s="883"/>
      <c r="J931" s="884"/>
      <c r="K931" s="883"/>
      <c r="L931" s="883"/>
      <c r="M931" s="883"/>
      <c r="N931" s="883"/>
      <c r="O931" s="883"/>
      <c r="P931" s="883"/>
      <c r="Q931" s="883"/>
    </row>
    <row r="932" spans="2:17">
      <c r="B932" s="883"/>
      <c r="C932" s="883"/>
      <c r="D932" s="883"/>
      <c r="E932" s="883"/>
      <c r="F932" s="883"/>
      <c r="G932" s="883"/>
      <c r="H932" s="883"/>
      <c r="I932" s="883"/>
      <c r="J932" s="884"/>
      <c r="K932" s="883"/>
      <c r="L932" s="883"/>
      <c r="M932" s="883"/>
      <c r="N932" s="883"/>
      <c r="O932" s="883"/>
      <c r="P932" s="883"/>
      <c r="Q932" s="883"/>
    </row>
    <row r="933" spans="2:17">
      <c r="B933" s="883"/>
      <c r="C933" s="883"/>
      <c r="D933" s="883"/>
      <c r="E933" s="883"/>
      <c r="F933" s="883"/>
      <c r="G933" s="883"/>
      <c r="H933" s="883"/>
      <c r="I933" s="883"/>
      <c r="J933" s="884"/>
      <c r="K933" s="883"/>
      <c r="L933" s="883"/>
      <c r="M933" s="883"/>
      <c r="N933" s="883"/>
      <c r="O933" s="883"/>
      <c r="P933" s="883"/>
      <c r="Q933" s="883"/>
    </row>
    <row r="934" spans="2:17">
      <c r="B934" s="883"/>
      <c r="C934" s="883"/>
      <c r="D934" s="883"/>
      <c r="E934" s="883"/>
      <c r="F934" s="883"/>
      <c r="G934" s="883"/>
      <c r="H934" s="883"/>
      <c r="I934" s="883"/>
      <c r="J934" s="884"/>
      <c r="K934" s="883"/>
      <c r="L934" s="883"/>
      <c r="M934" s="883"/>
      <c r="N934" s="883"/>
      <c r="O934" s="883"/>
      <c r="P934" s="883"/>
      <c r="Q934" s="883"/>
    </row>
    <row r="935" spans="2:17">
      <c r="B935" s="883"/>
      <c r="C935" s="883"/>
      <c r="D935" s="883"/>
      <c r="E935" s="883"/>
      <c r="F935" s="883"/>
      <c r="G935" s="883"/>
      <c r="H935" s="883"/>
      <c r="I935" s="883"/>
      <c r="J935" s="884"/>
      <c r="K935" s="883"/>
      <c r="L935" s="883"/>
      <c r="M935" s="883"/>
      <c r="N935" s="883"/>
      <c r="O935" s="883"/>
      <c r="P935" s="883"/>
      <c r="Q935" s="883"/>
    </row>
    <row r="936" spans="2:17">
      <c r="B936" s="883"/>
      <c r="C936" s="883"/>
      <c r="D936" s="883"/>
      <c r="E936" s="883"/>
      <c r="F936" s="883"/>
      <c r="G936" s="883"/>
      <c r="H936" s="883"/>
      <c r="I936" s="883"/>
      <c r="J936" s="884"/>
      <c r="K936" s="883"/>
      <c r="L936" s="883"/>
      <c r="M936" s="883"/>
      <c r="N936" s="883"/>
      <c r="O936" s="883"/>
      <c r="P936" s="883"/>
      <c r="Q936" s="883"/>
    </row>
    <row r="937" spans="2:17">
      <c r="B937" s="883"/>
      <c r="C937" s="883"/>
      <c r="D937" s="883"/>
      <c r="E937" s="883"/>
      <c r="F937" s="883"/>
      <c r="G937" s="883"/>
      <c r="H937" s="883"/>
      <c r="I937" s="883"/>
      <c r="J937" s="884"/>
      <c r="K937" s="883"/>
      <c r="L937" s="883"/>
      <c r="M937" s="883"/>
      <c r="N937" s="883"/>
      <c r="O937" s="883"/>
      <c r="P937" s="883"/>
      <c r="Q937" s="883"/>
    </row>
    <row r="938" spans="2:17">
      <c r="B938" s="883"/>
      <c r="C938" s="883"/>
      <c r="D938" s="883"/>
      <c r="E938" s="883"/>
      <c r="F938" s="883"/>
      <c r="G938" s="883"/>
      <c r="H938" s="883"/>
      <c r="I938" s="883"/>
      <c r="J938" s="884"/>
      <c r="K938" s="883"/>
      <c r="L938" s="883"/>
      <c r="M938" s="883"/>
      <c r="N938" s="883"/>
      <c r="O938" s="883"/>
      <c r="P938" s="883"/>
      <c r="Q938" s="883"/>
    </row>
    <row r="939" spans="2:17">
      <c r="B939" s="883"/>
      <c r="C939" s="883"/>
      <c r="D939" s="883"/>
      <c r="E939" s="883"/>
      <c r="F939" s="883"/>
      <c r="G939" s="883"/>
      <c r="H939" s="883"/>
      <c r="I939" s="883"/>
      <c r="J939" s="884"/>
      <c r="K939" s="883"/>
      <c r="L939" s="883"/>
      <c r="M939" s="883"/>
      <c r="N939" s="883"/>
      <c r="O939" s="883"/>
      <c r="P939" s="883"/>
      <c r="Q939" s="883"/>
    </row>
    <row r="940" spans="2:17">
      <c r="B940" s="883"/>
      <c r="C940" s="883"/>
      <c r="D940" s="883"/>
      <c r="E940" s="883"/>
      <c r="F940" s="883"/>
      <c r="G940" s="883"/>
      <c r="H940" s="883"/>
      <c r="I940" s="883"/>
      <c r="J940" s="884"/>
      <c r="K940" s="883"/>
      <c r="L940" s="883"/>
      <c r="M940" s="883"/>
      <c r="N940" s="883"/>
      <c r="O940" s="883"/>
      <c r="P940" s="883"/>
      <c r="Q940" s="883"/>
    </row>
    <row r="941" spans="2:17">
      <c r="B941" s="883"/>
      <c r="C941" s="883"/>
      <c r="D941" s="883"/>
      <c r="E941" s="883"/>
      <c r="F941" s="883"/>
      <c r="G941" s="883"/>
      <c r="H941" s="883"/>
      <c r="I941" s="883"/>
      <c r="J941" s="884"/>
      <c r="K941" s="883"/>
      <c r="L941" s="883"/>
      <c r="M941" s="883"/>
      <c r="N941" s="883"/>
      <c r="O941" s="883"/>
      <c r="P941" s="883"/>
      <c r="Q941" s="883"/>
    </row>
    <row r="942" spans="2:17">
      <c r="B942" s="883"/>
      <c r="C942" s="883"/>
      <c r="D942" s="883"/>
      <c r="E942" s="883"/>
      <c r="F942" s="883"/>
      <c r="G942" s="883"/>
      <c r="H942" s="883"/>
      <c r="I942" s="883"/>
      <c r="J942" s="884"/>
      <c r="K942" s="883"/>
      <c r="L942" s="883"/>
      <c r="M942" s="883"/>
      <c r="N942" s="883"/>
      <c r="O942" s="883"/>
      <c r="P942" s="883"/>
      <c r="Q942" s="883"/>
    </row>
    <row r="943" spans="2:17">
      <c r="B943" s="883"/>
      <c r="C943" s="883"/>
      <c r="D943" s="883"/>
      <c r="E943" s="883"/>
      <c r="F943" s="883"/>
      <c r="G943" s="883"/>
      <c r="H943" s="883"/>
      <c r="I943" s="883"/>
      <c r="J943" s="884"/>
      <c r="K943" s="883"/>
      <c r="L943" s="883"/>
      <c r="M943" s="883"/>
      <c r="N943" s="883"/>
      <c r="O943" s="883"/>
      <c r="P943" s="883"/>
      <c r="Q943" s="883"/>
    </row>
    <row r="944" spans="2:17">
      <c r="B944" s="883"/>
      <c r="C944" s="883"/>
      <c r="D944" s="883"/>
      <c r="E944" s="883"/>
      <c r="F944" s="883"/>
      <c r="G944" s="883"/>
      <c r="H944" s="883"/>
      <c r="I944" s="883"/>
      <c r="J944" s="884"/>
      <c r="K944" s="883"/>
      <c r="L944" s="883"/>
      <c r="M944" s="883"/>
      <c r="N944" s="883"/>
      <c r="O944" s="883"/>
      <c r="P944" s="883"/>
      <c r="Q944" s="883"/>
    </row>
    <row r="945" spans="2:17">
      <c r="B945" s="883"/>
      <c r="C945" s="883"/>
      <c r="D945" s="883"/>
      <c r="E945" s="883"/>
      <c r="F945" s="883"/>
      <c r="G945" s="883"/>
      <c r="H945" s="883"/>
      <c r="I945" s="883"/>
      <c r="J945" s="884"/>
      <c r="K945" s="883"/>
      <c r="L945" s="883"/>
      <c r="M945" s="883"/>
      <c r="N945" s="883"/>
      <c r="O945" s="883"/>
      <c r="P945" s="883"/>
      <c r="Q945" s="883"/>
    </row>
    <row r="946" spans="2:17">
      <c r="B946" s="883"/>
      <c r="C946" s="883"/>
      <c r="D946" s="883"/>
      <c r="E946" s="883"/>
      <c r="F946" s="883"/>
      <c r="G946" s="883"/>
      <c r="H946" s="883"/>
      <c r="I946" s="883"/>
      <c r="J946" s="884"/>
      <c r="K946" s="883"/>
      <c r="L946" s="883"/>
      <c r="M946" s="883"/>
      <c r="N946" s="883"/>
      <c r="O946" s="883"/>
      <c r="P946" s="883"/>
      <c r="Q946" s="883"/>
    </row>
    <row r="947" spans="2:17">
      <c r="B947" s="883"/>
      <c r="C947" s="883"/>
      <c r="D947" s="883"/>
      <c r="E947" s="883"/>
      <c r="F947" s="883"/>
      <c r="G947" s="883"/>
      <c r="H947" s="883"/>
      <c r="I947" s="883"/>
      <c r="J947" s="884"/>
      <c r="K947" s="883"/>
      <c r="L947" s="883"/>
      <c r="M947" s="883"/>
      <c r="N947" s="883"/>
      <c r="O947" s="883"/>
      <c r="P947" s="883"/>
      <c r="Q947" s="883"/>
    </row>
    <row r="948" spans="2:17">
      <c r="B948" s="883"/>
      <c r="C948" s="883"/>
      <c r="D948" s="883"/>
      <c r="E948" s="883"/>
      <c r="F948" s="883"/>
      <c r="G948" s="883"/>
      <c r="H948" s="883"/>
      <c r="I948" s="883"/>
      <c r="J948" s="884"/>
      <c r="K948" s="883"/>
      <c r="L948" s="883"/>
      <c r="M948" s="883"/>
      <c r="N948" s="883"/>
      <c r="O948" s="883"/>
      <c r="P948" s="883"/>
      <c r="Q948" s="883"/>
    </row>
    <row r="949" spans="2:17">
      <c r="B949" s="883"/>
      <c r="C949" s="883"/>
      <c r="D949" s="883"/>
      <c r="E949" s="883"/>
      <c r="F949" s="883"/>
      <c r="G949" s="883"/>
      <c r="H949" s="883"/>
      <c r="I949" s="883"/>
      <c r="J949" s="884"/>
      <c r="K949" s="883"/>
      <c r="L949" s="883"/>
      <c r="M949" s="883"/>
      <c r="N949" s="883"/>
      <c r="O949" s="883"/>
      <c r="P949" s="883"/>
      <c r="Q949" s="883"/>
    </row>
    <row r="950" spans="2:17">
      <c r="B950" s="883"/>
      <c r="C950" s="883"/>
      <c r="D950" s="883"/>
      <c r="E950" s="883"/>
      <c r="F950" s="883"/>
      <c r="G950" s="883"/>
      <c r="H950" s="883"/>
      <c r="I950" s="883"/>
      <c r="J950" s="884"/>
      <c r="K950" s="883"/>
      <c r="L950" s="883"/>
      <c r="M950" s="883"/>
      <c r="N950" s="883"/>
      <c r="O950" s="883"/>
      <c r="P950" s="883"/>
      <c r="Q950" s="883"/>
    </row>
    <row r="951" spans="2:17">
      <c r="B951" s="883"/>
      <c r="C951" s="883"/>
      <c r="D951" s="883"/>
      <c r="E951" s="883"/>
      <c r="F951" s="883"/>
      <c r="G951" s="883"/>
      <c r="H951" s="883"/>
      <c r="I951" s="883"/>
      <c r="J951" s="884"/>
      <c r="K951" s="883"/>
      <c r="L951" s="883"/>
      <c r="M951" s="883"/>
      <c r="N951" s="883"/>
      <c r="O951" s="883"/>
      <c r="P951" s="883"/>
      <c r="Q951" s="883"/>
    </row>
    <row r="952" spans="2:17">
      <c r="B952" s="883"/>
      <c r="C952" s="883"/>
      <c r="D952" s="883"/>
      <c r="E952" s="883"/>
      <c r="F952" s="883"/>
      <c r="G952" s="883"/>
      <c r="H952" s="883"/>
      <c r="I952" s="883"/>
      <c r="J952" s="884"/>
      <c r="K952" s="883"/>
      <c r="L952" s="883"/>
      <c r="M952" s="883"/>
      <c r="N952" s="883"/>
      <c r="O952" s="883"/>
      <c r="P952" s="883"/>
      <c r="Q952" s="883"/>
    </row>
    <row r="953" spans="2:17">
      <c r="B953" s="883"/>
      <c r="C953" s="883"/>
      <c r="D953" s="883"/>
      <c r="E953" s="883"/>
      <c r="F953" s="883"/>
      <c r="G953" s="883"/>
      <c r="H953" s="883"/>
      <c r="I953" s="883"/>
      <c r="J953" s="884"/>
      <c r="K953" s="883"/>
      <c r="L953" s="883"/>
      <c r="M953" s="883"/>
      <c r="N953" s="883"/>
      <c r="O953" s="883"/>
      <c r="P953" s="883"/>
      <c r="Q953" s="883"/>
    </row>
    <row r="954" spans="2:17">
      <c r="B954" s="883"/>
      <c r="C954" s="883"/>
      <c r="D954" s="883"/>
      <c r="E954" s="883"/>
      <c r="F954" s="883"/>
      <c r="G954" s="883"/>
      <c r="H954" s="883"/>
      <c r="I954" s="883"/>
      <c r="J954" s="884"/>
      <c r="K954" s="883"/>
      <c r="L954" s="883"/>
      <c r="M954" s="883"/>
      <c r="N954" s="883"/>
      <c r="O954" s="883"/>
      <c r="P954" s="883"/>
      <c r="Q954" s="883"/>
    </row>
    <row r="955" spans="2:17">
      <c r="B955" s="883"/>
      <c r="C955" s="883"/>
      <c r="D955" s="883"/>
      <c r="E955" s="883"/>
      <c r="F955" s="883"/>
      <c r="G955" s="883"/>
      <c r="H955" s="883"/>
      <c r="I955" s="883"/>
      <c r="J955" s="884"/>
      <c r="K955" s="883"/>
      <c r="L955" s="883"/>
      <c r="M955" s="883"/>
      <c r="N955" s="883"/>
      <c r="O955" s="883"/>
      <c r="P955" s="883"/>
      <c r="Q955" s="883"/>
    </row>
    <row r="956" spans="2:17">
      <c r="B956" s="883"/>
      <c r="C956" s="883"/>
      <c r="D956" s="883"/>
      <c r="E956" s="883"/>
      <c r="F956" s="883"/>
      <c r="G956" s="883"/>
      <c r="H956" s="883"/>
      <c r="I956" s="883"/>
      <c r="J956" s="884"/>
      <c r="K956" s="883"/>
      <c r="L956" s="883"/>
      <c r="M956" s="883"/>
      <c r="N956" s="883"/>
      <c r="O956" s="883"/>
      <c r="P956" s="883"/>
      <c r="Q956" s="883"/>
    </row>
    <row r="957" spans="2:17">
      <c r="B957" s="883"/>
      <c r="C957" s="883"/>
      <c r="D957" s="883"/>
      <c r="E957" s="883"/>
      <c r="F957" s="883"/>
      <c r="G957" s="883"/>
      <c r="H957" s="883"/>
      <c r="I957" s="883"/>
      <c r="J957" s="884"/>
      <c r="K957" s="883"/>
      <c r="L957" s="883"/>
      <c r="M957" s="883"/>
      <c r="N957" s="883"/>
      <c r="O957" s="883"/>
      <c r="P957" s="883"/>
      <c r="Q957" s="883"/>
    </row>
    <row r="958" spans="2:17">
      <c r="B958" s="883"/>
      <c r="C958" s="883"/>
      <c r="D958" s="883"/>
      <c r="E958" s="883"/>
      <c r="F958" s="883"/>
      <c r="G958" s="883"/>
      <c r="I958" s="883"/>
      <c r="J958" s="884"/>
      <c r="K958" s="883"/>
      <c r="L958" s="883"/>
      <c r="M958" s="883"/>
      <c r="N958" s="883"/>
      <c r="O958" s="883"/>
      <c r="P958" s="883"/>
      <c r="Q958" s="883"/>
    </row>
    <row r="959" spans="2:17">
      <c r="B959" s="883"/>
      <c r="C959" s="883"/>
      <c r="D959" s="883"/>
      <c r="E959" s="883"/>
      <c r="F959" s="883"/>
      <c r="G959" s="883"/>
      <c r="I959" s="883"/>
      <c r="J959" s="884"/>
      <c r="K959" s="883"/>
      <c r="L959" s="883"/>
      <c r="M959" s="883"/>
      <c r="N959" s="883"/>
      <c r="O959" s="883"/>
      <c r="P959" s="883"/>
      <c r="Q959" s="883"/>
    </row>
    <row r="960" spans="2:17">
      <c r="B960" s="883"/>
      <c r="C960" s="883"/>
      <c r="D960" s="883"/>
      <c r="E960" s="883"/>
      <c r="F960" s="883"/>
      <c r="G960" s="883"/>
      <c r="I960" s="883"/>
      <c r="J960" s="884"/>
      <c r="K960" s="883"/>
      <c r="L960" s="883"/>
      <c r="M960" s="883"/>
      <c r="N960" s="883"/>
      <c r="O960" s="883"/>
      <c r="P960" s="883"/>
      <c r="Q960" s="883"/>
    </row>
    <row r="961" spans="2:17">
      <c r="B961" s="883"/>
      <c r="C961" s="883"/>
      <c r="D961" s="883"/>
      <c r="E961" s="883"/>
      <c r="F961" s="883"/>
      <c r="G961" s="883"/>
      <c r="I961" s="883"/>
      <c r="J961" s="884"/>
      <c r="K961" s="883"/>
      <c r="L961" s="883"/>
      <c r="M961" s="883"/>
      <c r="N961" s="883"/>
      <c r="O961" s="883"/>
      <c r="P961" s="883"/>
      <c r="Q961" s="883"/>
    </row>
    <row r="962" spans="2:17">
      <c r="B962" s="883"/>
      <c r="C962" s="883"/>
      <c r="D962" s="883"/>
      <c r="E962" s="883"/>
      <c r="F962" s="883"/>
      <c r="G962" s="883"/>
      <c r="I962" s="883"/>
      <c r="J962" s="884"/>
      <c r="K962" s="883"/>
      <c r="L962" s="883"/>
      <c r="M962" s="883"/>
      <c r="N962" s="883"/>
      <c r="O962" s="883"/>
      <c r="P962" s="883"/>
      <c r="Q962" s="883"/>
    </row>
    <row r="963" spans="2:17">
      <c r="B963" s="883"/>
      <c r="C963" s="883"/>
      <c r="D963" s="883"/>
      <c r="E963" s="883"/>
      <c r="F963" s="883"/>
      <c r="G963" s="883"/>
      <c r="I963" s="883"/>
      <c r="J963" s="884"/>
      <c r="K963" s="883"/>
      <c r="L963" s="883"/>
      <c r="M963" s="883"/>
      <c r="N963" s="883"/>
      <c r="O963" s="883"/>
      <c r="P963" s="883"/>
      <c r="Q963" s="883"/>
    </row>
    <row r="964" spans="2:17">
      <c r="B964" s="883"/>
      <c r="C964" s="883"/>
      <c r="D964" s="883"/>
      <c r="E964" s="883"/>
      <c r="F964" s="883"/>
      <c r="G964" s="883"/>
      <c r="I964" s="883"/>
      <c r="J964" s="884"/>
      <c r="K964" s="883"/>
      <c r="L964" s="883"/>
    </row>
    <row r="965" spans="2:17">
      <c r="B965" s="883"/>
      <c r="C965" s="883"/>
      <c r="D965" s="883"/>
      <c r="E965" s="883"/>
      <c r="F965" s="883"/>
      <c r="G965" s="883"/>
    </row>
    <row r="966" spans="2:17">
      <c r="B966" s="883"/>
      <c r="C966" s="883"/>
      <c r="D966" s="883"/>
      <c r="E966" s="883"/>
      <c r="F966" s="883"/>
      <c r="G966" s="883"/>
    </row>
    <row r="967" spans="2:17">
      <c r="B967" s="883"/>
      <c r="C967" s="883"/>
      <c r="D967" s="883"/>
      <c r="E967" s="883"/>
      <c r="F967" s="883"/>
      <c r="G967" s="883"/>
    </row>
    <row r="968" spans="2:17">
      <c r="B968" s="883"/>
      <c r="C968" s="883"/>
      <c r="D968" s="883"/>
      <c r="E968" s="883"/>
      <c r="F968" s="883"/>
      <c r="G968" s="883"/>
    </row>
    <row r="969" spans="2:17">
      <c r="B969" s="883"/>
      <c r="C969" s="883"/>
      <c r="D969" s="883"/>
      <c r="E969" s="883"/>
      <c r="F969" s="883"/>
      <c r="G969" s="883"/>
    </row>
    <row r="970" spans="2:17">
      <c r="B970" s="883"/>
      <c r="C970" s="883"/>
      <c r="D970" s="883"/>
      <c r="E970" s="883"/>
      <c r="F970" s="883"/>
      <c r="G970" s="883"/>
    </row>
    <row r="971" spans="2:17">
      <c r="B971" s="883"/>
      <c r="C971" s="883"/>
      <c r="D971" s="883"/>
      <c r="E971" s="883"/>
      <c r="F971" s="883"/>
      <c r="G971" s="883"/>
    </row>
    <row r="972" spans="2:17">
      <c r="B972" s="883"/>
      <c r="C972" s="883"/>
      <c r="D972" s="883"/>
      <c r="E972" s="883"/>
      <c r="F972" s="883"/>
      <c r="G972" s="883"/>
    </row>
    <row r="973" spans="2:17">
      <c r="B973" s="883"/>
      <c r="C973" s="883"/>
      <c r="D973" s="883"/>
      <c r="E973" s="883"/>
      <c r="F973" s="883"/>
      <c r="G973" s="883"/>
    </row>
  </sheetData>
  <sheetProtection formatCells="0"/>
  <mergeCells count="32">
    <mergeCell ref="O51:Q51"/>
    <mergeCell ref="A36:A37"/>
    <mergeCell ref="A38:A40"/>
    <mergeCell ref="A44:A46"/>
    <mergeCell ref="A47:A49"/>
    <mergeCell ref="A50:Q50"/>
    <mergeCell ref="A26:Q26"/>
    <mergeCell ref="A27:A28"/>
    <mergeCell ref="A29:A31"/>
    <mergeCell ref="B29:B31"/>
    <mergeCell ref="A32:A34"/>
    <mergeCell ref="B32:B34"/>
    <mergeCell ref="A13:A15"/>
    <mergeCell ref="A16:A17"/>
    <mergeCell ref="B16:B17"/>
    <mergeCell ref="A18:A19"/>
    <mergeCell ref="B18:B19"/>
    <mergeCell ref="A6:Q6"/>
    <mergeCell ref="A8:A9"/>
    <mergeCell ref="B8:B9"/>
    <mergeCell ref="A10:A12"/>
    <mergeCell ref="B10:B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H28">
    <cfRule type="cellIs" dxfId="1568" priority="114" operator="equal">
      <formula>100</formula>
    </cfRule>
  </conditionalFormatting>
  <conditionalFormatting sqref="H28">
    <cfRule type="cellIs" dxfId="1567" priority="113" operator="lessThan">
      <formula>100</formula>
    </cfRule>
  </conditionalFormatting>
  <conditionalFormatting sqref="H28">
    <cfRule type="cellIs" dxfId="1566" priority="112" operator="greaterThan">
      <formula>100</formula>
    </cfRule>
  </conditionalFormatting>
  <conditionalFormatting sqref="G27:H27 G36:H36 G47:H47">
    <cfRule type="cellIs" dxfId="1565" priority="108" operator="equal">
      <formula>100</formula>
    </cfRule>
  </conditionalFormatting>
  <conditionalFormatting sqref="G44:H44">
    <cfRule type="cellIs" dxfId="1564" priority="107" operator="equal">
      <formula>100</formula>
    </cfRule>
  </conditionalFormatting>
  <conditionalFormatting sqref="G27:H27 G36:H36 G47:H47">
    <cfRule type="cellIs" dxfId="1563" priority="105" operator="lessThan">
      <formula>100</formula>
    </cfRule>
  </conditionalFormatting>
  <conditionalFormatting sqref="G44:H44">
    <cfRule type="cellIs" dxfId="1562" priority="104" operator="greaterThan">
      <formula>100</formula>
    </cfRule>
  </conditionalFormatting>
  <conditionalFormatting sqref="G36 G47">
    <cfRule type="cellIs" dxfId="1561" priority="102" operator="greaterThan">
      <formula>100</formula>
    </cfRule>
  </conditionalFormatting>
  <conditionalFormatting sqref="G36 G47">
    <cfRule type="cellIs" dxfId="1560" priority="101" operator="lessThan">
      <formula>100</formula>
    </cfRule>
  </conditionalFormatting>
  <conditionalFormatting sqref="G36 G47">
    <cfRule type="cellIs" dxfId="1559" priority="100" operator="equal">
      <formula>100</formula>
    </cfRule>
  </conditionalFormatting>
  <conditionalFormatting sqref="G27:H27 G36:H36 G47:H47">
    <cfRule type="cellIs" dxfId="1558" priority="93" operator="greaterThan">
      <formula>100</formula>
    </cfRule>
  </conditionalFormatting>
  <conditionalFormatting sqref="G44:H44">
    <cfRule type="cellIs" dxfId="1557" priority="92" operator="lessThan">
      <formula>100</formula>
    </cfRule>
  </conditionalFormatting>
  <conditionalFormatting sqref="G44">
    <cfRule type="cellIs" dxfId="1556" priority="84" operator="greaterThan">
      <formula>100</formula>
    </cfRule>
  </conditionalFormatting>
  <conditionalFormatting sqref="G44">
    <cfRule type="cellIs" dxfId="1555" priority="83" operator="lessThan">
      <formula>100</formula>
    </cfRule>
  </conditionalFormatting>
  <conditionalFormatting sqref="G44">
    <cfRule type="cellIs" dxfId="1554" priority="82" operator="equal">
      <formula>100</formula>
    </cfRule>
  </conditionalFormatting>
  <conditionalFormatting sqref="G19">
    <cfRule type="cellIs" dxfId="1553" priority="78" operator="greaterThan">
      <formula>100</formula>
    </cfRule>
  </conditionalFormatting>
  <conditionalFormatting sqref="G19">
    <cfRule type="cellIs" dxfId="1552" priority="77" operator="lessThan">
      <formula>100</formula>
    </cfRule>
  </conditionalFormatting>
  <conditionalFormatting sqref="G19">
    <cfRule type="cellIs" dxfId="1551" priority="76" operator="equal">
      <formula>100</formula>
    </cfRule>
  </conditionalFormatting>
  <conditionalFormatting sqref="G10:H13 H14:H15 G16:H25">
    <cfRule type="cellIs" dxfId="1550" priority="75" operator="greaterThan">
      <formula>100</formula>
    </cfRule>
  </conditionalFormatting>
  <conditionalFormatting sqref="G9">
    <cfRule type="cellIs" dxfId="1549" priority="115" operator="greaterThan">
      <formula>100</formula>
    </cfRule>
  </conditionalFormatting>
  <conditionalFormatting sqref="G13:H16">
    <cfRule type="cellIs" dxfId="1548" priority="116" operator="greaterThan">
      <formula>100</formula>
    </cfRule>
  </conditionalFormatting>
  <conditionalFormatting sqref="G13:H16">
    <cfRule type="cellIs" dxfId="1547" priority="74" operator="lessThan">
      <formula>100</formula>
    </cfRule>
  </conditionalFormatting>
  <conditionalFormatting sqref="G10:H13 H14:H15 G16:H25">
    <cfRule type="cellIs" dxfId="1546" priority="117" operator="lessThan">
      <formula>100</formula>
    </cfRule>
  </conditionalFormatting>
  <conditionalFormatting sqref="G9">
    <cfRule type="cellIs" dxfId="1545" priority="118" operator="lessThan">
      <formula>100</formula>
    </cfRule>
  </conditionalFormatting>
  <conditionalFormatting sqref="G9">
    <cfRule type="cellIs" dxfId="1544" priority="73" operator="equal">
      <formula>100</formula>
    </cfRule>
  </conditionalFormatting>
  <conditionalFormatting sqref="G13:H16">
    <cfRule type="cellIs" dxfId="1543" priority="119" operator="equal">
      <formula>100</formula>
    </cfRule>
  </conditionalFormatting>
  <conditionalFormatting sqref="G10:H13 H14:H15 G16:H25">
    <cfRule type="cellIs" dxfId="1542" priority="120" operator="equal">
      <formula>100</formula>
    </cfRule>
  </conditionalFormatting>
  <conditionalFormatting sqref="G8">
    <cfRule type="cellIs" dxfId="1541" priority="72" operator="greaterThan">
      <formula>100</formula>
    </cfRule>
  </conditionalFormatting>
  <conditionalFormatting sqref="G8">
    <cfRule type="cellIs" dxfId="1540" priority="71" operator="lessThan">
      <formula>100</formula>
    </cfRule>
  </conditionalFormatting>
  <conditionalFormatting sqref="G8">
    <cfRule type="cellIs" dxfId="1539" priority="70" operator="equal">
      <formula>100</formula>
    </cfRule>
  </conditionalFormatting>
  <conditionalFormatting sqref="H8 H9">
    <cfRule type="cellIs" dxfId="1538" priority="69" operator="greaterThan">
      <formula>100</formula>
    </cfRule>
  </conditionalFormatting>
  <conditionalFormatting sqref="H8 H9">
    <cfRule type="cellIs" dxfId="1537" priority="68" operator="lessThan">
      <formula>100</formula>
    </cfRule>
  </conditionalFormatting>
  <conditionalFormatting sqref="H8 H9">
    <cfRule type="cellIs" dxfId="1536" priority="67" operator="equal">
      <formula>100</formula>
    </cfRule>
  </conditionalFormatting>
  <conditionalFormatting sqref="G7">
    <cfRule type="cellIs" dxfId="1535" priority="66" operator="greaterThan">
      <formula>100</formula>
    </cfRule>
  </conditionalFormatting>
  <conditionalFormatting sqref="G7">
    <cfRule type="cellIs" dxfId="1534" priority="65" operator="lessThan">
      <formula>100</formula>
    </cfRule>
  </conditionalFormatting>
  <conditionalFormatting sqref="G7">
    <cfRule type="cellIs" dxfId="1533" priority="64" operator="equal">
      <formula>100</formula>
    </cfRule>
  </conditionalFormatting>
  <conditionalFormatting sqref="H7">
    <cfRule type="cellIs" dxfId="1532" priority="63" operator="greaterThan">
      <formula>100</formula>
    </cfRule>
  </conditionalFormatting>
  <conditionalFormatting sqref="H7">
    <cfRule type="cellIs" dxfId="1531" priority="62" operator="lessThan">
      <formula>100</formula>
    </cfRule>
  </conditionalFormatting>
  <conditionalFormatting sqref="H7">
    <cfRule type="cellIs" dxfId="1530" priority="61" operator="equal">
      <formula>100</formula>
    </cfRule>
  </conditionalFormatting>
  <conditionalFormatting sqref="G33 G35">
    <cfRule type="cellIs" dxfId="1529" priority="60" operator="greaterThan">
      <formula>100</formula>
    </cfRule>
  </conditionalFormatting>
  <conditionalFormatting sqref="G33 G35">
    <cfRule type="cellIs" dxfId="1528" priority="59" operator="lessThan">
      <formula>100</formula>
    </cfRule>
  </conditionalFormatting>
  <conditionalFormatting sqref="G33 G35">
    <cfRule type="cellIs" dxfId="1527" priority="58" operator="equal">
      <formula>100</formula>
    </cfRule>
  </conditionalFormatting>
  <conditionalFormatting sqref="G30:H31 G33:H35">
    <cfRule type="cellIs" dxfId="1526" priority="57" operator="greaterThan">
      <formula>100</formula>
    </cfRule>
  </conditionalFormatting>
  <conditionalFormatting sqref="G30:H31 G33:H35">
    <cfRule type="cellIs" dxfId="1525" priority="56" operator="lessThan">
      <formula>100</formula>
    </cfRule>
  </conditionalFormatting>
  <conditionalFormatting sqref="G30:H31 G33:H35">
    <cfRule type="cellIs" dxfId="1524" priority="55" operator="equal">
      <formula>100</formula>
    </cfRule>
  </conditionalFormatting>
  <conditionalFormatting sqref="G34">
    <cfRule type="cellIs" dxfId="1523" priority="54" operator="greaterThan">
      <formula>100</formula>
    </cfRule>
  </conditionalFormatting>
  <conditionalFormatting sqref="G34">
    <cfRule type="cellIs" dxfId="1522" priority="53" operator="lessThan">
      <formula>100</formula>
    </cfRule>
  </conditionalFormatting>
  <conditionalFormatting sqref="G34">
    <cfRule type="cellIs" dxfId="1521" priority="52" operator="equal">
      <formula>100</formula>
    </cfRule>
  </conditionalFormatting>
  <conditionalFormatting sqref="G29">
    <cfRule type="cellIs" dxfId="1520" priority="51" operator="greaterThan">
      <formula>100</formula>
    </cfRule>
  </conditionalFormatting>
  <conditionalFormatting sqref="G16:H17">
    <cfRule type="cellIs" dxfId="1519" priority="121" operator="greaterThan">
      <formula>100</formula>
    </cfRule>
  </conditionalFormatting>
  <conditionalFormatting sqref="G16:H17">
    <cfRule type="cellIs" dxfId="1518" priority="50" operator="lessThan">
      <formula>100</formula>
    </cfRule>
  </conditionalFormatting>
  <conditionalFormatting sqref="G29">
    <cfRule type="cellIs" dxfId="1517" priority="122" operator="lessThan">
      <formula>100</formula>
    </cfRule>
  </conditionalFormatting>
  <conditionalFormatting sqref="G16:H17">
    <cfRule type="cellIs" dxfId="1516" priority="49" operator="equal">
      <formula>100</formula>
    </cfRule>
  </conditionalFormatting>
  <conditionalFormatting sqref="G29">
    <cfRule type="cellIs" dxfId="1515" priority="123" operator="equal">
      <formula>100</formula>
    </cfRule>
  </conditionalFormatting>
  <conditionalFormatting sqref="H29">
    <cfRule type="cellIs" dxfId="1514" priority="48" operator="greaterThan">
      <formula>100</formula>
    </cfRule>
  </conditionalFormatting>
  <conditionalFormatting sqref="H29">
    <cfRule type="cellIs" dxfId="1513" priority="47" operator="lessThan">
      <formula>100</formula>
    </cfRule>
  </conditionalFormatting>
  <conditionalFormatting sqref="H29">
    <cfRule type="cellIs" dxfId="1512" priority="46" operator="equal">
      <formula>100</formula>
    </cfRule>
  </conditionalFormatting>
  <conditionalFormatting sqref="G32">
    <cfRule type="cellIs" dxfId="1511" priority="45" operator="greaterThan">
      <formula>100</formula>
    </cfRule>
  </conditionalFormatting>
  <conditionalFormatting sqref="G32">
    <cfRule type="cellIs" dxfId="1510" priority="44" operator="lessThan">
      <formula>100</formula>
    </cfRule>
  </conditionalFormatting>
  <conditionalFormatting sqref="G32">
    <cfRule type="cellIs" dxfId="1509" priority="43" operator="equal">
      <formula>100</formula>
    </cfRule>
  </conditionalFormatting>
  <conditionalFormatting sqref="H32">
    <cfRule type="cellIs" dxfId="1508" priority="42" operator="greaterThan">
      <formula>100</formula>
    </cfRule>
  </conditionalFormatting>
  <conditionalFormatting sqref="H32">
    <cfRule type="cellIs" dxfId="1507" priority="41" operator="lessThan">
      <formula>100</formula>
    </cfRule>
  </conditionalFormatting>
  <conditionalFormatting sqref="H32">
    <cfRule type="cellIs" dxfId="1506" priority="40" operator="equal">
      <formula>100</formula>
    </cfRule>
  </conditionalFormatting>
  <conditionalFormatting sqref="G28:H28">
    <cfRule type="cellIs" dxfId="1505" priority="39" operator="greaterThan">
      <formula>100</formula>
    </cfRule>
  </conditionalFormatting>
  <conditionalFormatting sqref="G28:H28">
    <cfRule type="cellIs" dxfId="1504" priority="38" operator="lessThan">
      <formula>100</formula>
    </cfRule>
  </conditionalFormatting>
  <conditionalFormatting sqref="G28:H28">
    <cfRule type="cellIs" dxfId="1503" priority="37" operator="equal">
      <formula>100</formula>
    </cfRule>
  </conditionalFormatting>
  <conditionalFormatting sqref="G37 G38 G39 G40 G41">
    <cfRule type="cellIs" dxfId="1502" priority="36" operator="greaterThan">
      <formula>100</formula>
    </cfRule>
  </conditionalFormatting>
  <conditionalFormatting sqref="G37 G38 G39 G40 G41">
    <cfRule type="cellIs" dxfId="1501" priority="35" operator="lessThan">
      <formula>100</formula>
    </cfRule>
  </conditionalFormatting>
  <conditionalFormatting sqref="G37 G38 G39 G40 G41">
    <cfRule type="cellIs" dxfId="1500" priority="34" operator="equal">
      <formula>100</formula>
    </cfRule>
  </conditionalFormatting>
  <conditionalFormatting sqref="G37:H37 G38 H38 G39 G40 G41 H39 H40 H41">
    <cfRule type="cellIs" dxfId="1499" priority="33" operator="greaterThan">
      <formula>100</formula>
    </cfRule>
  </conditionalFormatting>
  <conditionalFormatting sqref="G37:H37 G38 H38 G39 G40 G41 H39 H40 H41">
    <cfRule type="cellIs" dxfId="1498" priority="32" operator="lessThan">
      <formula>100</formula>
    </cfRule>
  </conditionalFormatting>
  <conditionalFormatting sqref="G37:H37 G38 H38 G39 G40 G41 H39 H40 H41">
    <cfRule type="cellIs" dxfId="1497" priority="31" operator="equal">
      <formula>100</formula>
    </cfRule>
  </conditionalFormatting>
  <conditionalFormatting sqref="G42:H43">
    <cfRule type="cellIs" dxfId="1496" priority="24" operator="greaterThan">
      <formula>100</formula>
    </cfRule>
  </conditionalFormatting>
  <conditionalFormatting sqref="G42:H43">
    <cfRule type="cellIs" dxfId="1495" priority="23" operator="lessThan">
      <formula>100</formula>
    </cfRule>
  </conditionalFormatting>
  <conditionalFormatting sqref="G42:H43">
    <cfRule type="cellIs" dxfId="1494" priority="22" operator="equal">
      <formula>100</formula>
    </cfRule>
  </conditionalFormatting>
  <conditionalFormatting sqref="G42:G43">
    <cfRule type="cellIs" dxfId="1493" priority="21" operator="greaterThan">
      <formula>100</formula>
    </cfRule>
  </conditionalFormatting>
  <conditionalFormatting sqref="G42:G43">
    <cfRule type="cellIs" dxfId="1492" priority="20" operator="lessThan">
      <formula>100</formula>
    </cfRule>
  </conditionalFormatting>
  <conditionalFormatting sqref="G42:G43">
    <cfRule type="cellIs" dxfId="1491" priority="19" operator="equal">
      <formula>100</formula>
    </cfRule>
  </conditionalFormatting>
  <conditionalFormatting sqref="G42:G43">
    <cfRule type="cellIs" dxfId="1490" priority="18" operator="greaterThan">
      <formula>100</formula>
    </cfRule>
  </conditionalFormatting>
  <conditionalFormatting sqref="G42:G43">
    <cfRule type="cellIs" dxfId="1489" priority="17" operator="lessThan">
      <formula>100</formula>
    </cfRule>
  </conditionalFormatting>
  <conditionalFormatting sqref="G42:G43">
    <cfRule type="cellIs" dxfId="1488" priority="16" operator="equal">
      <formula>100</formula>
    </cfRule>
  </conditionalFormatting>
  <conditionalFormatting sqref="G45:H46">
    <cfRule type="cellIs" dxfId="1487" priority="15" operator="greaterThan">
      <formula>100</formula>
    </cfRule>
  </conditionalFormatting>
  <conditionalFormatting sqref="G45:H46">
    <cfRule type="cellIs" dxfId="1486" priority="14" operator="lessThan">
      <formula>100</formula>
    </cfRule>
  </conditionalFormatting>
  <conditionalFormatting sqref="G45:H46">
    <cfRule type="cellIs" dxfId="1485" priority="13" operator="equal">
      <formula>100</formula>
    </cfRule>
  </conditionalFormatting>
  <conditionalFormatting sqref="G45:G46">
    <cfRule type="cellIs" dxfId="1484" priority="12" operator="greaterThan">
      <formula>100</formula>
    </cfRule>
  </conditionalFormatting>
  <conditionalFormatting sqref="G45:G46">
    <cfRule type="cellIs" dxfId="1483" priority="11" operator="lessThan">
      <formula>100</formula>
    </cfRule>
  </conditionalFormatting>
  <conditionalFormatting sqref="G45:G46">
    <cfRule type="cellIs" dxfId="1482" priority="10" operator="equal">
      <formula>100</formula>
    </cfRule>
  </conditionalFormatting>
  <conditionalFormatting sqref="G45:G46">
    <cfRule type="cellIs" dxfId="1481" priority="9" operator="greaterThan">
      <formula>100</formula>
    </cfRule>
  </conditionalFormatting>
  <conditionalFormatting sqref="G45:G46">
    <cfRule type="cellIs" dxfId="1480" priority="8" operator="lessThan">
      <formula>100</formula>
    </cfRule>
  </conditionalFormatting>
  <conditionalFormatting sqref="G45:G46">
    <cfRule type="cellIs" dxfId="1479" priority="7" operator="equal">
      <formula>100</formula>
    </cfRule>
  </conditionalFormatting>
  <conditionalFormatting sqref="G48:G49">
    <cfRule type="cellIs" dxfId="1478" priority="6" operator="greaterThan">
      <formula>100</formula>
    </cfRule>
  </conditionalFormatting>
  <conditionalFormatting sqref="G48:G49">
    <cfRule type="cellIs" dxfId="1477" priority="5" operator="lessThan">
      <formula>100</formula>
    </cfRule>
  </conditionalFormatting>
  <conditionalFormatting sqref="G48:G49">
    <cfRule type="cellIs" dxfId="1476" priority="4" operator="equal">
      <formula>100</formula>
    </cfRule>
  </conditionalFormatting>
  <conditionalFormatting sqref="G48:H49">
    <cfRule type="cellIs" dxfId="1475" priority="3" operator="greaterThan">
      <formula>100</formula>
    </cfRule>
  </conditionalFormatting>
  <conditionalFormatting sqref="G48:H49">
    <cfRule type="cellIs" dxfId="1474" priority="2" operator="lessThan">
      <formula>100</formula>
    </cfRule>
  </conditionalFormatting>
  <conditionalFormatting sqref="G48:H49">
    <cfRule type="cellIs" dxfId="1473" priority="1" operator="equal">
      <formula>100</formula>
    </cfRule>
  </conditionalFormatting>
  <pageMargins left="0.70866141732283472" right="0.70866141732283472" top="0" bottom="0" header="0.31496062992125984" footer="0.31496062992125984"/>
  <pageSetup paperSize="9" scale="50" firstPageNumber="2147483648" fitToHeight="2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A4C2F4"/>
    <pageSetUpPr fitToPage="1"/>
  </sheetPr>
  <dimension ref="A1:Q975"/>
  <sheetViews>
    <sheetView zoomScale="60" workbookViewId="0">
      <pane xSplit="2" ySplit="4" topLeftCell="C5" activePane="bottomRight" state="frozen"/>
      <selection activeCell="D47" sqref="D47:K50"/>
      <selection pane="topRight"/>
      <selection pane="bottomLeft"/>
      <selection pane="bottomRight" activeCell="C5" sqref="C5"/>
    </sheetView>
  </sheetViews>
  <sheetFormatPr defaultColWidth="14.42578125" defaultRowHeight="15.75"/>
  <cols>
    <col min="1" max="1" width="9.85546875" style="512" bestFit="1" customWidth="1"/>
    <col min="2" max="2" width="51.7109375" style="512" bestFit="1" customWidth="1"/>
    <col min="3" max="3" width="23" style="512" bestFit="1" customWidth="1"/>
    <col min="4" max="4" width="23" style="512" customWidth="1"/>
    <col min="5" max="5" width="17.85546875" style="512" bestFit="1" customWidth="1"/>
    <col min="6" max="6" width="18.42578125" style="512" bestFit="1" customWidth="1"/>
    <col min="7" max="7" width="16.140625" style="512" bestFit="1" customWidth="1"/>
    <col min="8" max="8" width="16.28515625" style="513" bestFit="1" customWidth="1"/>
    <col min="9" max="9" width="24.42578125" style="512" customWidth="1"/>
    <col min="10" max="11" width="24.5703125" style="512" customWidth="1"/>
    <col min="12" max="12" width="21.28515625" style="512" customWidth="1"/>
    <col min="13" max="13" width="24.5703125" style="512" customWidth="1"/>
    <col min="14" max="14" width="22.85546875" style="512" customWidth="1"/>
    <col min="15" max="15" width="21.7109375" style="512" customWidth="1"/>
    <col min="16" max="16" width="21.5703125" style="512" customWidth="1"/>
    <col min="17" max="17" width="20.7109375" style="512" customWidth="1"/>
    <col min="18" max="18" width="14.42578125" style="512" bestFit="1"/>
    <col min="19" max="16384" width="14.42578125" style="512"/>
  </cols>
  <sheetData>
    <row r="1" spans="1:17" ht="25.5">
      <c r="A1" s="513"/>
      <c r="B1" s="1512" t="s">
        <v>685</v>
      </c>
      <c r="C1" s="1512"/>
      <c r="D1" s="514"/>
      <c r="E1" s="513"/>
      <c r="F1" s="513"/>
      <c r="G1" s="513"/>
      <c r="I1" s="513"/>
      <c r="J1" s="513"/>
      <c r="K1" s="513"/>
      <c r="L1" s="513"/>
      <c r="M1" s="513"/>
      <c r="N1" s="513"/>
      <c r="O1" s="513"/>
      <c r="P1" s="513"/>
      <c r="Q1" s="513"/>
    </row>
    <row r="2" spans="1:17" ht="15.75" customHeight="1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</row>
    <row r="3" spans="1:17" ht="15.6" customHeight="1">
      <c r="A3" s="1514" t="s">
        <v>183</v>
      </c>
      <c r="B3" s="1514" t="s">
        <v>216</v>
      </c>
      <c r="C3" s="1514" t="s">
        <v>424</v>
      </c>
      <c r="D3" s="1514" t="str">
        <f>Город!D3</f>
        <v xml:space="preserve"> 2021 год (факт)</v>
      </c>
      <c r="E3" s="1514" t="str">
        <f>Город!E3</f>
        <v>2022 год (факт)</v>
      </c>
      <c r="F3" s="1516"/>
      <c r="G3" s="1516"/>
      <c r="H3" s="1517"/>
      <c r="I3" s="1518" t="s">
        <v>299</v>
      </c>
      <c r="J3" s="1642"/>
      <c r="K3" s="1642"/>
      <c r="L3" s="1643"/>
      <c r="M3" s="1406" t="s">
        <v>300</v>
      </c>
      <c r="N3" s="1516"/>
      <c r="O3" s="1516"/>
      <c r="P3" s="1516"/>
      <c r="Q3" s="1517"/>
    </row>
    <row r="4" spans="1:17" ht="93.75" customHeight="1">
      <c r="A4" s="1515"/>
      <c r="B4" s="1515"/>
      <c r="C4" s="1515"/>
      <c r="D4" s="1515"/>
      <c r="E4" s="1515"/>
      <c r="F4" s="516" t="str">
        <f>Город!F4</f>
        <v xml:space="preserve"> 2023 г. (факт)</v>
      </c>
      <c r="G4" s="360" t="str">
        <f>Город!G4</f>
        <v>Темп роста 2023 г. к 2022 г.</v>
      </c>
      <c r="H4" s="360" t="str">
        <f>Город!H4</f>
        <v xml:space="preserve">Отношение к уровню предшествующего года в процентных пунктах </v>
      </c>
      <c r="I4" s="518" t="s">
        <v>307</v>
      </c>
      <c r="J4" s="518" t="s">
        <v>304</v>
      </c>
      <c r="K4" s="518" t="s">
        <v>430</v>
      </c>
      <c r="L4" s="518" t="s">
        <v>306</v>
      </c>
      <c r="M4" s="360" t="s">
        <v>307</v>
      </c>
      <c r="N4" s="360" t="s">
        <v>308</v>
      </c>
      <c r="O4" s="360" t="s">
        <v>309</v>
      </c>
      <c r="P4" s="360" t="s">
        <v>553</v>
      </c>
      <c r="Q4" s="360" t="s">
        <v>311</v>
      </c>
    </row>
    <row r="5" spans="1:17" ht="24" customHeight="1">
      <c r="A5" s="519"/>
      <c r="B5" s="520"/>
      <c r="C5" s="520"/>
      <c r="D5" s="520"/>
      <c r="E5" s="520"/>
      <c r="F5" s="521"/>
      <c r="G5" s="522"/>
      <c r="H5" s="522"/>
      <c r="I5" s="523"/>
      <c r="J5" s="523"/>
      <c r="K5" s="523"/>
      <c r="L5" s="523"/>
      <c r="M5" s="522"/>
      <c r="N5" s="522"/>
      <c r="O5" s="522"/>
      <c r="P5" s="522"/>
      <c r="Q5" s="524"/>
    </row>
    <row r="6" spans="1:17" ht="15.75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521"/>
      <c r="N6" s="1521"/>
      <c r="O6" s="1521"/>
      <c r="P6" s="1521"/>
      <c r="Q6" s="1522"/>
    </row>
    <row r="7" spans="1:17" s="1014" customFormat="1" ht="39.6" customHeight="1">
      <c r="A7" s="728"/>
      <c r="B7" s="526" t="s">
        <v>434</v>
      </c>
      <c r="C7" s="527" t="s">
        <v>554</v>
      </c>
      <c r="D7" s="533">
        <v>14168</v>
      </c>
      <c r="E7" s="1015">
        <v>14048</v>
      </c>
      <c r="F7" s="1016">
        <v>14037</v>
      </c>
      <c r="G7" s="529">
        <f t="shared" ref="G7:G9" si="0">F7/E7*100</f>
        <v>99.921697038724375</v>
      </c>
      <c r="H7" s="530">
        <f t="shared" ref="H7:H9" si="1">F7-E7</f>
        <v>-11</v>
      </c>
      <c r="I7" s="543" t="s">
        <v>686</v>
      </c>
      <c r="J7" s="1017" t="s">
        <v>687</v>
      </c>
      <c r="K7" s="543" t="s">
        <v>688</v>
      </c>
      <c r="L7" s="543" t="s">
        <v>689</v>
      </c>
      <c r="M7" s="534" t="s">
        <v>331</v>
      </c>
      <c r="N7" s="534" t="s">
        <v>333</v>
      </c>
      <c r="O7" s="534" t="s">
        <v>446</v>
      </c>
      <c r="P7" s="536" t="s">
        <v>690</v>
      </c>
      <c r="Q7" s="534"/>
    </row>
    <row r="8" spans="1:17" s="1018" customFormat="1" ht="39.6" customHeight="1">
      <c r="A8" s="1616">
        <v>1</v>
      </c>
      <c r="B8" s="1620" t="s">
        <v>441</v>
      </c>
      <c r="C8" s="893" t="s">
        <v>442</v>
      </c>
      <c r="D8" s="1019">
        <v>693</v>
      </c>
      <c r="E8" s="1020">
        <v>1183</v>
      </c>
      <c r="F8" s="1021">
        <f>683+871</f>
        <v>1554</v>
      </c>
      <c r="G8" s="1022">
        <f t="shared" si="0"/>
        <v>131.36094674556213</v>
      </c>
      <c r="H8" s="530">
        <f t="shared" si="1"/>
        <v>371</v>
      </c>
      <c r="I8" s="543" t="s">
        <v>686</v>
      </c>
      <c r="J8" s="1017" t="s">
        <v>687</v>
      </c>
      <c r="K8" s="543" t="s">
        <v>691</v>
      </c>
      <c r="L8" s="543" t="s">
        <v>692</v>
      </c>
      <c r="M8" s="1023" t="str">
        <f>Город!M8</f>
        <v>Шымдыева Юлия Михайловна</v>
      </c>
      <c r="N8" s="1023" t="str">
        <f>Город!N8</f>
        <v>8 (38822) 2 55 38</v>
      </c>
      <c r="O8" s="534" t="s">
        <v>446</v>
      </c>
      <c r="P8" s="1024" t="s">
        <v>693</v>
      </c>
      <c r="Q8" s="1023"/>
    </row>
    <row r="9" spans="1:17" ht="54.75" customHeight="1">
      <c r="A9" s="1617"/>
      <c r="B9" s="1622"/>
      <c r="C9" s="926" t="s">
        <v>444</v>
      </c>
      <c r="D9" s="551">
        <f>D8/D7*1000</f>
        <v>48.913043478260875</v>
      </c>
      <c r="E9" s="1025">
        <f>E8/E7*1000</f>
        <v>84.211275626423699</v>
      </c>
      <c r="F9" s="1026">
        <f>F8/F7*1000</f>
        <v>110.70741611455439</v>
      </c>
      <c r="G9" s="529">
        <f t="shared" si="0"/>
        <v>131.4638868619831</v>
      </c>
      <c r="H9" s="530">
        <f t="shared" si="1"/>
        <v>26.496140488130692</v>
      </c>
      <c r="I9" s="543" t="s">
        <v>694</v>
      </c>
      <c r="J9" s="543" t="s">
        <v>695</v>
      </c>
      <c r="K9" s="543" t="s">
        <v>691</v>
      </c>
      <c r="L9" s="543" t="s">
        <v>692</v>
      </c>
      <c r="M9" s="1027" t="str">
        <f>Город!M9</f>
        <v>Шымдыева Юлия Михайловна</v>
      </c>
      <c r="N9" s="1027" t="str">
        <f>Город!N9</f>
        <v>8 (38822) 2 55 38</v>
      </c>
      <c r="O9" s="1028" t="s">
        <v>446</v>
      </c>
      <c r="P9" s="1029" t="s">
        <v>693</v>
      </c>
      <c r="Q9" s="1028"/>
    </row>
    <row r="10" spans="1:17" ht="54.75" customHeight="1">
      <c r="A10" s="1620">
        <v>2</v>
      </c>
      <c r="B10" s="1620" t="s">
        <v>372</v>
      </c>
      <c r="C10" s="553" t="s">
        <v>445</v>
      </c>
      <c r="D10" s="1030">
        <v>101935</v>
      </c>
      <c r="E10" s="896">
        <v>350758</v>
      </c>
      <c r="F10" s="896">
        <v>295117</v>
      </c>
      <c r="G10" s="529">
        <f t="shared" ref="G10:G15" si="2">F10/E10*100</f>
        <v>84.136926313868827</v>
      </c>
      <c r="H10" s="530">
        <f t="shared" ref="H10:H50" si="3">F10-E10</f>
        <v>-55641</v>
      </c>
      <c r="I10" s="543" t="s">
        <v>686</v>
      </c>
      <c r="J10" s="1017" t="s">
        <v>687</v>
      </c>
      <c r="K10" s="543" t="s">
        <v>696</v>
      </c>
      <c r="L10" s="543" t="s">
        <v>692</v>
      </c>
      <c r="M10" s="1027" t="str">
        <f>Город!M10</f>
        <v>Мусихина Татьяна Алексеевна</v>
      </c>
      <c r="N10" s="1027" t="str">
        <f>Город!N10</f>
        <v>8 (38822) 29 5 11</v>
      </c>
      <c r="O10" s="909" t="s">
        <v>446</v>
      </c>
      <c r="P10" s="1031" t="s">
        <v>697</v>
      </c>
      <c r="Q10" s="1028"/>
    </row>
    <row r="11" spans="1:17" ht="68.45" customHeight="1">
      <c r="A11" s="1621"/>
      <c r="B11" s="1621"/>
      <c r="C11" s="913" t="s">
        <v>566</v>
      </c>
      <c r="D11" s="1032">
        <f>D10/187905*100</f>
        <v>54.248157313536097</v>
      </c>
      <c r="E11" s="1033">
        <f>E10/D10*100</f>
        <v>344.09967135919948</v>
      </c>
      <c r="F11" s="1033">
        <f>F10/E10*100</f>
        <v>84.136926313868827</v>
      </c>
      <c r="G11" s="529">
        <f t="shared" si="2"/>
        <v>24.451324228682509</v>
      </c>
      <c r="H11" s="530">
        <f t="shared" si="3"/>
        <v>-259.96274504533062</v>
      </c>
      <c r="I11" s="543" t="s">
        <v>694</v>
      </c>
      <c r="J11" s="543" t="s">
        <v>695</v>
      </c>
      <c r="K11" s="543" t="s">
        <v>696</v>
      </c>
      <c r="L11" s="543" t="s">
        <v>692</v>
      </c>
      <c r="M11" s="544" t="str">
        <f>Город!M11</f>
        <v>Мусихина Татьяна Алексеевна</v>
      </c>
      <c r="N11" s="544" t="str">
        <f>Город!N11</f>
        <v>8 (38822) 29 5 11</v>
      </c>
      <c r="O11" s="909" t="s">
        <v>446</v>
      </c>
      <c r="P11" s="547"/>
      <c r="Q11" s="546"/>
    </row>
    <row r="12" spans="1:17" ht="43.5" customHeight="1">
      <c r="A12" s="1622"/>
      <c r="B12" s="1622"/>
      <c r="C12" s="899" t="s">
        <v>449</v>
      </c>
      <c r="D12" s="1032">
        <f>D10/D7</f>
        <v>7.1947346132128738</v>
      </c>
      <c r="E12" s="1034">
        <f>E10/E7</f>
        <v>24.968536446469248</v>
      </c>
      <c r="F12" s="1034">
        <f>F10/F7</f>
        <v>21.024221699793404</v>
      </c>
      <c r="G12" s="529">
        <f t="shared" si="2"/>
        <v>84.202859646450761</v>
      </c>
      <c r="H12" s="530">
        <f t="shared" si="3"/>
        <v>-3.9443147466758433</v>
      </c>
      <c r="I12" s="543" t="s">
        <v>694</v>
      </c>
      <c r="J12" s="543" t="s">
        <v>695</v>
      </c>
      <c r="K12" s="543" t="s">
        <v>696</v>
      </c>
      <c r="L12" s="543" t="s">
        <v>692</v>
      </c>
      <c r="M12" s="544" t="str">
        <f>Город!M12</f>
        <v>Мусихина Татьяна Алексеевна</v>
      </c>
      <c r="N12" s="544" t="str">
        <f>Город!N12</f>
        <v>8 (38822) 29 5 11</v>
      </c>
      <c r="O12" s="909" t="s">
        <v>446</v>
      </c>
      <c r="P12" s="547"/>
      <c r="Q12" s="560"/>
    </row>
    <row r="13" spans="1:17" ht="82.5" customHeight="1">
      <c r="A13" s="1620">
        <v>3</v>
      </c>
      <c r="B13" s="913" t="s">
        <v>451</v>
      </c>
      <c r="C13" s="899" t="s">
        <v>406</v>
      </c>
      <c r="D13" s="778">
        <f>D14/D15*100</f>
        <v>23.727572317832298</v>
      </c>
      <c r="E13" s="778">
        <f>E14/E15*100</f>
        <v>27.6628061515094</v>
      </c>
      <c r="F13" s="778">
        <f>F14/F15*100</f>
        <v>29.78400909435392</v>
      </c>
      <c r="G13" s="529">
        <f t="shared" si="2"/>
        <v>107.66806856551963</v>
      </c>
      <c r="H13" s="562">
        <v>0.01</v>
      </c>
      <c r="I13" s="543" t="s">
        <v>686</v>
      </c>
      <c r="J13" s="1017" t="s">
        <v>687</v>
      </c>
      <c r="K13" s="543" t="s">
        <v>698</v>
      </c>
      <c r="L13" s="543" t="s">
        <v>692</v>
      </c>
      <c r="M13" s="544" t="str">
        <f>Город!M13</f>
        <v>Белеева Байсура Павловна</v>
      </c>
      <c r="N13" s="544" t="str">
        <f>Город!N13</f>
        <v>8 (38822) 4 77 39</v>
      </c>
      <c r="O13" s="546" t="s">
        <v>446</v>
      </c>
      <c r="P13" s="547" t="s">
        <v>699</v>
      </c>
      <c r="Q13" s="1035" t="s">
        <v>457</v>
      </c>
    </row>
    <row r="14" spans="1:17" ht="82.5" customHeight="1">
      <c r="A14" s="1621"/>
      <c r="B14" s="563" t="s">
        <v>458</v>
      </c>
      <c r="C14" s="563" t="s">
        <v>459</v>
      </c>
      <c r="D14" s="563">
        <v>1296</v>
      </c>
      <c r="E14" s="586">
        <v>1457</v>
      </c>
      <c r="F14" s="586">
        <v>1572</v>
      </c>
      <c r="G14" s="529">
        <f t="shared" si="2"/>
        <v>107.89293067947838</v>
      </c>
      <c r="H14" s="1036">
        <f t="shared" si="3"/>
        <v>115</v>
      </c>
      <c r="I14" s="543" t="s">
        <v>694</v>
      </c>
      <c r="J14" s="543" t="s">
        <v>695</v>
      </c>
      <c r="K14" s="543" t="s">
        <v>698</v>
      </c>
      <c r="L14" s="543" t="s">
        <v>692</v>
      </c>
      <c r="M14" s="544" t="str">
        <f t="shared" ref="M14:M15" si="4">M13</f>
        <v>Белеева Байсура Павловна</v>
      </c>
      <c r="N14" s="544" t="str">
        <f t="shared" ref="N14:N15" si="5">N13</f>
        <v>8 (38822) 4 77 39</v>
      </c>
      <c r="O14" s="546" t="s">
        <v>446</v>
      </c>
      <c r="P14" s="567" t="s">
        <v>699</v>
      </c>
      <c r="Q14" s="1035" t="s">
        <v>457</v>
      </c>
    </row>
    <row r="15" spans="1:17" ht="82.5" customHeight="1">
      <c r="A15" s="1622"/>
      <c r="B15" s="563" t="s">
        <v>461</v>
      </c>
      <c r="C15" s="563" t="s">
        <v>459</v>
      </c>
      <c r="D15" s="563">
        <v>5462</v>
      </c>
      <c r="E15" s="586">
        <v>5267</v>
      </c>
      <c r="F15" s="586">
        <v>5278</v>
      </c>
      <c r="G15" s="529">
        <f t="shared" si="2"/>
        <v>100.20884754129486</v>
      </c>
      <c r="H15" s="1036">
        <f t="shared" si="3"/>
        <v>11</v>
      </c>
      <c r="I15" s="543" t="s">
        <v>694</v>
      </c>
      <c r="J15" s="543" t="s">
        <v>695</v>
      </c>
      <c r="K15" s="543" t="s">
        <v>698</v>
      </c>
      <c r="L15" s="543" t="s">
        <v>692</v>
      </c>
      <c r="M15" s="544" t="str">
        <f t="shared" si="4"/>
        <v>Белеева Байсура Павловна</v>
      </c>
      <c r="N15" s="544" t="str">
        <f t="shared" si="5"/>
        <v>8 (38822) 4 77 39</v>
      </c>
      <c r="O15" s="546" t="s">
        <v>446</v>
      </c>
      <c r="P15" s="567" t="s">
        <v>699</v>
      </c>
      <c r="Q15" s="1035" t="s">
        <v>457</v>
      </c>
    </row>
    <row r="16" spans="1:17" ht="82.5" customHeight="1">
      <c r="A16" s="1620">
        <v>4</v>
      </c>
      <c r="B16" s="1620" t="s">
        <v>462</v>
      </c>
      <c r="C16" s="568" t="s">
        <v>442</v>
      </c>
      <c r="D16" s="1037">
        <v>3</v>
      </c>
      <c r="E16" s="570">
        <v>-8</v>
      </c>
      <c r="F16" s="571">
        <v>53</v>
      </c>
      <c r="G16" s="559">
        <f t="shared" ref="G16:G17" si="6">(-F16)/E16*100</f>
        <v>662.5</v>
      </c>
      <c r="H16" s="530">
        <f t="shared" si="3"/>
        <v>61</v>
      </c>
      <c r="I16" s="543" t="s">
        <v>686</v>
      </c>
      <c r="J16" s="543" t="s">
        <v>700</v>
      </c>
      <c r="K16" s="543" t="s">
        <v>701</v>
      </c>
      <c r="L16" s="543" t="s">
        <v>692</v>
      </c>
      <c r="M16" s="544" t="str">
        <f>Город!M16</f>
        <v xml:space="preserve">Данилова Елена Алексеевна </v>
      </c>
      <c r="N16" s="544" t="str">
        <f>Город!N16</f>
        <v>8 (38822)2-57-25</v>
      </c>
      <c r="O16" s="572" t="s">
        <v>180</v>
      </c>
      <c r="P16" s="573" t="s">
        <v>702</v>
      </c>
      <c r="Q16" s="774" t="s">
        <v>703</v>
      </c>
    </row>
    <row r="17" spans="1:17" ht="58.5" customHeight="1">
      <c r="A17" s="1622"/>
      <c r="B17" s="1622"/>
      <c r="C17" s="1038" t="s">
        <v>444</v>
      </c>
      <c r="D17" s="1039">
        <v>0.2</v>
      </c>
      <c r="E17" s="575">
        <v>-0.5</v>
      </c>
      <c r="F17" s="576">
        <v>3.7</v>
      </c>
      <c r="G17" s="559">
        <f t="shared" si="6"/>
        <v>740</v>
      </c>
      <c r="H17" s="530">
        <f t="shared" si="3"/>
        <v>4.2</v>
      </c>
      <c r="I17" s="543" t="s">
        <v>686</v>
      </c>
      <c r="J17" s="543" t="s">
        <v>700</v>
      </c>
      <c r="K17" s="543" t="s">
        <v>701</v>
      </c>
      <c r="L17" s="543" t="s">
        <v>692</v>
      </c>
      <c r="M17" s="544" t="str">
        <f>Город!M17</f>
        <v xml:space="preserve">Данилова Елена Алексеевна </v>
      </c>
      <c r="N17" s="544" t="str">
        <f>Город!N17</f>
        <v>8 (38822)2-57-25</v>
      </c>
      <c r="O17" s="572" t="s">
        <v>180</v>
      </c>
      <c r="P17" s="573" t="s">
        <v>702</v>
      </c>
      <c r="Q17" s="774" t="s">
        <v>465</v>
      </c>
    </row>
    <row r="18" spans="1:17" ht="58.5" customHeight="1">
      <c r="A18" s="1620">
        <v>5</v>
      </c>
      <c r="B18" s="1620" t="s">
        <v>466</v>
      </c>
      <c r="C18" s="577" t="s">
        <v>467</v>
      </c>
      <c r="D18" s="1040">
        <v>4826</v>
      </c>
      <c r="E18" s="570">
        <v>5156</v>
      </c>
      <c r="F18" s="571">
        <v>6868</v>
      </c>
      <c r="G18" s="559">
        <f t="shared" ref="G18:G50" si="7">F18/E18*100</f>
        <v>133.20403413498835</v>
      </c>
      <c r="H18" s="530">
        <f t="shared" si="3"/>
        <v>1712</v>
      </c>
      <c r="I18" s="543" t="s">
        <v>704</v>
      </c>
      <c r="J18" s="1041" t="s">
        <v>705</v>
      </c>
      <c r="K18" s="542">
        <v>45457.666666666664</v>
      </c>
      <c r="L18" s="543" t="s">
        <v>689</v>
      </c>
      <c r="M18" s="544" t="str">
        <f>Город!M18</f>
        <v>Темирханова Гульсая Айтеновна</v>
      </c>
      <c r="N18" s="544" t="str">
        <f>Город!N18</f>
        <v>2-60-28</v>
      </c>
      <c r="O18" s="546" t="s">
        <v>446</v>
      </c>
      <c r="P18" s="547" t="s">
        <v>706</v>
      </c>
      <c r="Q18" s="546" t="s">
        <v>471</v>
      </c>
    </row>
    <row r="19" spans="1:17" ht="58.5" customHeight="1">
      <c r="A19" s="1621"/>
      <c r="B19" s="1621"/>
      <c r="C19" s="1042" t="s">
        <v>707</v>
      </c>
      <c r="D19" s="1043">
        <f>D18/3986*100</f>
        <v>121.07375815353738</v>
      </c>
      <c r="E19" s="575">
        <f>E18/D18*100</f>
        <v>106.83796104434313</v>
      </c>
      <c r="F19" s="576">
        <f>F18/E18*100</f>
        <v>133.20403413498835</v>
      </c>
      <c r="G19" s="559">
        <f t="shared" si="7"/>
        <v>124.67856259415318</v>
      </c>
      <c r="H19" s="530">
        <f t="shared" si="3"/>
        <v>26.366073090645216</v>
      </c>
      <c r="I19" s="543" t="s">
        <v>704</v>
      </c>
      <c r="J19" s="543" t="s">
        <v>705</v>
      </c>
      <c r="K19" s="1044">
        <v>45457.666666666664</v>
      </c>
      <c r="L19" s="543" t="s">
        <v>689</v>
      </c>
      <c r="M19" s="544" t="str">
        <f>M18</f>
        <v>Темирханова Гульсая Айтеновна</v>
      </c>
      <c r="N19" s="544" t="str">
        <f>N18</f>
        <v>2-60-28</v>
      </c>
      <c r="O19" s="546" t="s">
        <v>446</v>
      </c>
      <c r="P19" s="547" t="s">
        <v>706</v>
      </c>
      <c r="Q19" s="546" t="s">
        <v>471</v>
      </c>
    </row>
    <row r="20" spans="1:17" ht="56.25" customHeight="1">
      <c r="A20" s="1622"/>
      <c r="B20" s="1622"/>
      <c r="C20" s="1038" t="s">
        <v>472</v>
      </c>
      <c r="D20" s="778">
        <f>D18/D7*1000</f>
        <v>340.62676453980799</v>
      </c>
      <c r="E20" s="1045">
        <f>E18/E7*1000</f>
        <v>367.02733485193625</v>
      </c>
      <c r="F20" s="1046">
        <f>F18/F7*1000</f>
        <v>489.27833582674361</v>
      </c>
      <c r="G20" s="584">
        <f t="shared" si="7"/>
        <v>133.30841857436181</v>
      </c>
      <c r="H20" s="530">
        <f t="shared" si="3"/>
        <v>122.25100097480737</v>
      </c>
      <c r="I20" s="543" t="s">
        <v>704</v>
      </c>
      <c r="J20" s="543" t="s">
        <v>705</v>
      </c>
      <c r="K20" s="1044">
        <v>45457.666666666664</v>
      </c>
      <c r="L20" s="543" t="s">
        <v>689</v>
      </c>
      <c r="M20" s="544" t="str">
        <f>Город!M19</f>
        <v>Темирханова Гульсая Айтеновна</v>
      </c>
      <c r="N20" s="544" t="str">
        <f>Город!N19</f>
        <v>2-60-28</v>
      </c>
      <c r="O20" s="544" t="s">
        <v>446</v>
      </c>
      <c r="P20" s="544" t="s">
        <v>706</v>
      </c>
      <c r="Q20" s="544" t="s">
        <v>471</v>
      </c>
    </row>
    <row r="21" spans="1:17" ht="168.75" customHeight="1">
      <c r="A21" s="899">
        <v>6</v>
      </c>
      <c r="B21" s="899" t="s">
        <v>473</v>
      </c>
      <c r="C21" s="1047" t="s">
        <v>474</v>
      </c>
      <c r="D21" s="1048">
        <f>(D22/D23)*100</f>
        <v>100</v>
      </c>
      <c r="E21" s="1048">
        <f>(E22/E23)*100</f>
        <v>100</v>
      </c>
      <c r="F21" s="1048">
        <f>(F22/F23)*100</f>
        <v>100</v>
      </c>
      <c r="G21" s="584">
        <f t="shared" si="7"/>
        <v>100</v>
      </c>
      <c r="H21" s="530">
        <f t="shared" si="3"/>
        <v>0</v>
      </c>
      <c r="I21" s="1049" t="s">
        <v>708</v>
      </c>
      <c r="J21" s="1049" t="s">
        <v>709</v>
      </c>
      <c r="K21" s="543" t="s">
        <v>710</v>
      </c>
      <c r="L21" s="543" t="s">
        <v>692</v>
      </c>
      <c r="M21" s="544" t="str">
        <f>Город!M20</f>
        <v>Дейнека Оксана Викторовна</v>
      </c>
      <c r="N21" s="544" t="str">
        <f>Город!N20</f>
        <v>8(38822)29173</v>
      </c>
      <c r="O21" s="544" t="s">
        <v>446</v>
      </c>
      <c r="P21" s="1050">
        <v>45455</v>
      </c>
      <c r="Q21" s="544"/>
    </row>
    <row r="22" spans="1:17" ht="121.5" customHeight="1">
      <c r="A22" s="586" t="s">
        <v>481</v>
      </c>
      <c r="B22" s="577" t="s">
        <v>482</v>
      </c>
      <c r="C22" s="587" t="s">
        <v>442</v>
      </c>
      <c r="D22" s="1037">
        <v>921</v>
      </c>
      <c r="E22" s="589">
        <v>850</v>
      </c>
      <c r="F22" s="571">
        <v>801</v>
      </c>
      <c r="G22" s="584">
        <f t="shared" si="7"/>
        <v>94.235294117647058</v>
      </c>
      <c r="H22" s="530">
        <f t="shared" si="3"/>
        <v>-49</v>
      </c>
      <c r="I22" s="543" t="s">
        <v>708</v>
      </c>
      <c r="J22" s="543" t="s">
        <v>709</v>
      </c>
      <c r="K22" s="543" t="s">
        <v>710</v>
      </c>
      <c r="L22" s="543" t="s">
        <v>692</v>
      </c>
      <c r="M22" s="544" t="str">
        <f>Город!M21</f>
        <v>Дейнека Оксана Викторовна</v>
      </c>
      <c r="N22" s="544" t="str">
        <f>Город!N21</f>
        <v>8(38822)29173</v>
      </c>
      <c r="O22" s="544" t="s">
        <v>446</v>
      </c>
      <c r="P22" s="1050">
        <v>45455</v>
      </c>
      <c r="Q22" s="544"/>
    </row>
    <row r="23" spans="1:17" ht="176.25" customHeight="1">
      <c r="A23" s="564" t="s">
        <v>483</v>
      </c>
      <c r="B23" s="590" t="s">
        <v>484</v>
      </c>
      <c r="C23" s="577" t="s">
        <v>442</v>
      </c>
      <c r="D23" s="1037">
        <v>921</v>
      </c>
      <c r="E23" s="589">
        <v>850</v>
      </c>
      <c r="F23" s="571">
        <v>801</v>
      </c>
      <c r="G23" s="530">
        <f t="shared" si="7"/>
        <v>94.235294117647058</v>
      </c>
      <c r="H23" s="530">
        <f t="shared" si="3"/>
        <v>-49</v>
      </c>
      <c r="I23" s="543" t="s">
        <v>708</v>
      </c>
      <c r="J23" s="543" t="s">
        <v>709</v>
      </c>
      <c r="K23" s="543" t="s">
        <v>710</v>
      </c>
      <c r="L23" s="543" t="s">
        <v>692</v>
      </c>
      <c r="M23" s="544" t="str">
        <f>Город!M22</f>
        <v>Дейнека Оксана Викторовна</v>
      </c>
      <c r="N23" s="544" t="str">
        <f>Город!N22</f>
        <v>8(38822)29173</v>
      </c>
      <c r="O23" s="544" t="s">
        <v>446</v>
      </c>
      <c r="P23" s="1050" t="s">
        <v>711</v>
      </c>
      <c r="Q23" s="544"/>
    </row>
    <row r="24" spans="1:17" ht="102" customHeight="1">
      <c r="A24" s="899">
        <v>7</v>
      </c>
      <c r="B24" s="899" t="s">
        <v>485</v>
      </c>
      <c r="C24" s="1051" t="s">
        <v>474</v>
      </c>
      <c r="D24" s="778">
        <f>(D25/D26)*100</f>
        <v>84.678602876430872</v>
      </c>
      <c r="E24" s="778">
        <f>(E25/E26)*100</f>
        <v>86.983110075713455</v>
      </c>
      <c r="F24" s="778">
        <f>(F25/F26)*100</f>
        <v>81.226415094339615</v>
      </c>
      <c r="G24" s="559">
        <f t="shared" si="7"/>
        <v>93.381824383649885</v>
      </c>
      <c r="H24" s="530">
        <f t="shared" si="3"/>
        <v>-5.7566949813738404</v>
      </c>
      <c r="I24" s="543" t="s">
        <v>708</v>
      </c>
      <c r="J24" s="543" t="s">
        <v>709</v>
      </c>
      <c r="K24" s="543" t="s">
        <v>710</v>
      </c>
      <c r="L24" s="543" t="s">
        <v>692</v>
      </c>
      <c r="M24" s="544" t="str">
        <f>Город!M23</f>
        <v>Каменева Наталья Юрьевна</v>
      </c>
      <c r="N24" s="544" t="str">
        <f>Город!N23</f>
        <v>8(38822)23722</v>
      </c>
      <c r="O24" s="544" t="s">
        <v>446</v>
      </c>
      <c r="P24" s="547" t="s">
        <v>712</v>
      </c>
      <c r="Q24" s="544"/>
    </row>
    <row r="25" spans="1:17" ht="88.5" customHeight="1">
      <c r="A25" s="564" t="s">
        <v>490</v>
      </c>
      <c r="B25" s="577" t="s">
        <v>385</v>
      </c>
      <c r="C25" s="577" t="s">
        <v>442</v>
      </c>
      <c r="D25" s="1052">
        <v>2885</v>
      </c>
      <c r="E25" s="589">
        <v>2987</v>
      </c>
      <c r="F25" s="589">
        <v>2583</v>
      </c>
      <c r="G25" s="530">
        <f t="shared" si="7"/>
        <v>86.474723803146972</v>
      </c>
      <c r="H25" s="530">
        <f t="shared" si="3"/>
        <v>-404</v>
      </c>
      <c r="I25" s="543" t="s">
        <v>708</v>
      </c>
      <c r="J25" s="543" t="s">
        <v>709</v>
      </c>
      <c r="K25" s="543" t="s">
        <v>710</v>
      </c>
      <c r="L25" s="543" t="s">
        <v>692</v>
      </c>
      <c r="M25" s="544" t="str">
        <f>Город!M24</f>
        <v>Каменева Наталья Юрьевна</v>
      </c>
      <c r="N25" s="544" t="str">
        <f>Город!N24</f>
        <v>8(38822)23722</v>
      </c>
      <c r="O25" s="544" t="s">
        <v>446</v>
      </c>
      <c r="P25" s="547" t="s">
        <v>712</v>
      </c>
      <c r="Q25" s="544"/>
    </row>
    <row r="26" spans="1:17" ht="68.25" customHeight="1">
      <c r="A26" s="564"/>
      <c r="B26" s="577" t="s">
        <v>33</v>
      </c>
      <c r="C26" s="577" t="s">
        <v>442</v>
      </c>
      <c r="D26" s="1052">
        <v>3407</v>
      </c>
      <c r="E26" s="589">
        <v>3434</v>
      </c>
      <c r="F26" s="589">
        <v>3180</v>
      </c>
      <c r="G26" s="530">
        <f t="shared" si="7"/>
        <v>92.603377984857303</v>
      </c>
      <c r="H26" s="530">
        <f t="shared" si="3"/>
        <v>-254</v>
      </c>
      <c r="I26" s="543" t="s">
        <v>708</v>
      </c>
      <c r="J26" s="543" t="s">
        <v>709</v>
      </c>
      <c r="K26" s="543" t="s">
        <v>710</v>
      </c>
      <c r="L26" s="543" t="s">
        <v>692</v>
      </c>
      <c r="M26" s="544" t="str">
        <f>Город!M25</f>
        <v>Каменева Наталья Юрьевна</v>
      </c>
      <c r="N26" s="544" t="str">
        <f>Город!N25</f>
        <v>8(38822)23722</v>
      </c>
      <c r="O26" s="544" t="s">
        <v>446</v>
      </c>
      <c r="P26" s="547" t="s">
        <v>712</v>
      </c>
      <c r="Q26" s="544"/>
    </row>
    <row r="27" spans="1:17" ht="25.5" customHeight="1">
      <c r="A27" s="1531" t="s">
        <v>495</v>
      </c>
      <c r="B27" s="1532"/>
      <c r="C27" s="1532"/>
      <c r="D27" s="1532"/>
      <c r="E27" s="1532"/>
      <c r="F27" s="1532"/>
      <c r="G27" s="1532"/>
      <c r="H27" s="1532"/>
      <c r="I27" s="1532"/>
      <c r="J27" s="1532"/>
      <c r="K27" s="1532"/>
      <c r="L27" s="1532"/>
      <c r="M27" s="1532"/>
      <c r="N27" s="1532"/>
      <c r="O27" s="1532"/>
      <c r="P27" s="1532"/>
      <c r="Q27" s="1533"/>
    </row>
    <row r="28" spans="1:17" ht="121.5" customHeight="1">
      <c r="A28" s="940">
        <v>8</v>
      </c>
      <c r="B28" s="940" t="s">
        <v>496</v>
      </c>
      <c r="C28" s="940" t="s">
        <v>447</v>
      </c>
      <c r="D28" s="941">
        <f>D29/126201.51*100</f>
        <v>105.78196726806202</v>
      </c>
      <c r="E28" s="942">
        <f>E29/D29*100</f>
        <v>109.43577318206863</v>
      </c>
      <c r="F28" s="1053">
        <f>F29/E29*100</f>
        <v>110.17714837018777</v>
      </c>
      <c r="G28" s="600">
        <f t="shared" si="7"/>
        <v>100.67745232346073</v>
      </c>
      <c r="H28" s="529">
        <f t="shared" si="3"/>
        <v>0.74137518811913594</v>
      </c>
      <c r="I28" s="648" t="s">
        <v>713</v>
      </c>
      <c r="J28" s="648" t="s">
        <v>714</v>
      </c>
      <c r="K28" s="654" t="s">
        <v>715</v>
      </c>
      <c r="L28" s="648" t="s">
        <v>689</v>
      </c>
      <c r="M28" s="601" t="str">
        <f>Справочник!D11</f>
        <v>Тойлонова Элина Васильевна</v>
      </c>
      <c r="N28" s="601" t="str">
        <f>Справочник!E11</f>
        <v>8-38822-2-43-99</v>
      </c>
      <c r="O28" s="605" t="s">
        <v>501</v>
      </c>
      <c r="P28" s="997" t="s">
        <v>716</v>
      </c>
      <c r="Q28" s="605"/>
    </row>
    <row r="29" spans="1:17" ht="135" customHeight="1">
      <c r="A29" s="939"/>
      <c r="B29" s="607" t="s">
        <v>496</v>
      </c>
      <c r="C29" s="608" t="s">
        <v>377</v>
      </c>
      <c r="D29" s="608">
        <v>133498.44</v>
      </c>
      <c r="E29" s="609">
        <v>146095.04999999999</v>
      </c>
      <c r="F29" s="610">
        <v>160963.35999999999</v>
      </c>
      <c r="G29" s="566">
        <f t="shared" si="7"/>
        <v>110.17714837018777</v>
      </c>
      <c r="H29" s="566">
        <f t="shared" si="3"/>
        <v>14868.309999999998</v>
      </c>
      <c r="I29" s="648" t="s">
        <v>713</v>
      </c>
      <c r="J29" s="648" t="s">
        <v>714</v>
      </c>
      <c r="K29" s="654" t="s">
        <v>717</v>
      </c>
      <c r="L29" s="648" t="s">
        <v>718</v>
      </c>
      <c r="M29" s="601" t="str">
        <f>M28</f>
        <v>Тойлонова Элина Васильевна</v>
      </c>
      <c r="N29" s="601" t="str">
        <f>N28</f>
        <v>8-38822-2-43-99</v>
      </c>
      <c r="O29" s="605" t="s">
        <v>501</v>
      </c>
      <c r="P29" s="655" t="s">
        <v>716</v>
      </c>
      <c r="Q29" s="618"/>
    </row>
    <row r="30" spans="1:17" ht="121.5" customHeight="1">
      <c r="A30" s="1625">
        <v>9</v>
      </c>
      <c r="B30" s="1625" t="s">
        <v>503</v>
      </c>
      <c r="C30" s="612" t="s">
        <v>504</v>
      </c>
      <c r="D30" s="1054">
        <v>154667</v>
      </c>
      <c r="E30" s="613">
        <v>1050745.1000000001</v>
      </c>
      <c r="F30" s="614">
        <v>1173716.5</v>
      </c>
      <c r="G30" s="559">
        <f t="shared" si="7"/>
        <v>111.70325705063956</v>
      </c>
      <c r="H30" s="530">
        <f t="shared" si="3"/>
        <v>122971.39999999991</v>
      </c>
      <c r="I30" s="543" t="s">
        <v>686</v>
      </c>
      <c r="J30" s="543" t="s">
        <v>700</v>
      </c>
      <c r="K30" s="543" t="s">
        <v>719</v>
      </c>
      <c r="L30" s="543" t="s">
        <v>692</v>
      </c>
      <c r="M30" s="615" t="str">
        <f>Город!M29</f>
        <v>Лощеных Елена Алексеевна</v>
      </c>
      <c r="N30" s="615" t="str">
        <f>Город!N29</f>
        <v>8 (38822) 2 95 08</v>
      </c>
      <c r="O30" s="618" t="s">
        <v>595</v>
      </c>
      <c r="P30" s="655" t="s">
        <v>720</v>
      </c>
      <c r="Q30" s="618" t="s">
        <v>515</v>
      </c>
    </row>
    <row r="31" spans="1:17" ht="78.75" customHeight="1">
      <c r="A31" s="1627"/>
      <c r="B31" s="1627"/>
      <c r="C31" s="1038" t="s">
        <v>506</v>
      </c>
      <c r="D31" s="619">
        <v>123</v>
      </c>
      <c r="E31" s="1055">
        <v>52.3</v>
      </c>
      <c r="F31" s="1056">
        <v>111.8</v>
      </c>
      <c r="G31" s="559">
        <f t="shared" si="7"/>
        <v>213.76673040152966</v>
      </c>
      <c r="H31" s="530">
        <f t="shared" si="3"/>
        <v>59.5</v>
      </c>
      <c r="I31" s="543" t="s">
        <v>686</v>
      </c>
      <c r="J31" s="543" t="s">
        <v>700</v>
      </c>
      <c r="K31" s="543" t="s">
        <v>721</v>
      </c>
      <c r="L31" s="543" t="s">
        <v>692</v>
      </c>
      <c r="M31" s="615" t="str">
        <f>Город!M30</f>
        <v>Лощеных Елена Алексеевна</v>
      </c>
      <c r="N31" s="615" t="str">
        <f>Город!N30</f>
        <v>8 (38822) 2 95 08</v>
      </c>
      <c r="O31" s="618" t="s">
        <v>595</v>
      </c>
      <c r="P31" s="655" t="s">
        <v>720</v>
      </c>
      <c r="Q31" s="618" t="s">
        <v>515</v>
      </c>
    </row>
    <row r="32" spans="1:17" ht="68.25" customHeight="1">
      <c r="A32" s="1626"/>
      <c r="B32" s="1626"/>
      <c r="C32" s="1038" t="s">
        <v>507</v>
      </c>
      <c r="D32" s="1057">
        <f>D30/D7</f>
        <v>10.916643139469226</v>
      </c>
      <c r="E32" s="1058">
        <f>E30/E7</f>
        <v>74.79677534168566</v>
      </c>
      <c r="F32" s="1059">
        <f>F30/F7</f>
        <v>83.615907957540784</v>
      </c>
      <c r="G32" s="559">
        <f t="shared" si="7"/>
        <v>111.79079255164099</v>
      </c>
      <c r="H32" s="530">
        <f t="shared" si="3"/>
        <v>8.8191326158551249</v>
      </c>
      <c r="I32" s="543" t="s">
        <v>686</v>
      </c>
      <c r="J32" s="543" t="s">
        <v>700</v>
      </c>
      <c r="K32" s="543" t="s">
        <v>721</v>
      </c>
      <c r="L32" s="543" t="s">
        <v>692</v>
      </c>
      <c r="M32" s="615" t="str">
        <f>Город!M31</f>
        <v>Лощеных Елена Алексеевна</v>
      </c>
      <c r="N32" s="615" t="str">
        <f>Город!N31</f>
        <v>8 (38822) 2 95 08</v>
      </c>
      <c r="O32" s="618" t="s">
        <v>595</v>
      </c>
      <c r="P32" s="655" t="s">
        <v>720</v>
      </c>
      <c r="Q32" s="618" t="s">
        <v>515</v>
      </c>
    </row>
    <row r="33" spans="1:17" ht="43.5" customHeight="1">
      <c r="A33" s="1616">
        <v>10</v>
      </c>
      <c r="B33" s="1616" t="s">
        <v>100</v>
      </c>
      <c r="C33" s="612" t="s">
        <v>508</v>
      </c>
      <c r="D33" s="1054">
        <v>1718.49</v>
      </c>
      <c r="E33" s="613">
        <v>1736.461</v>
      </c>
      <c r="F33" s="614">
        <v>1769.827</v>
      </c>
      <c r="G33" s="559">
        <f t="shared" si="7"/>
        <v>101.92149434971473</v>
      </c>
      <c r="H33" s="530">
        <f t="shared" si="3"/>
        <v>33.365999999999985</v>
      </c>
      <c r="I33" s="543" t="s">
        <v>722</v>
      </c>
      <c r="J33" s="543" t="s">
        <v>723</v>
      </c>
      <c r="K33" s="542" t="s">
        <v>724</v>
      </c>
      <c r="L33" s="543" t="s">
        <v>692</v>
      </c>
      <c r="M33" s="615" t="str">
        <f>Город!M32</f>
        <v xml:space="preserve">Федоровская Наталья Алексеевна
</v>
      </c>
      <c r="N33" s="615" t="str">
        <f>Город!N32</f>
        <v>8 (38822) 21 248</v>
      </c>
      <c r="O33" s="826" t="s">
        <v>446</v>
      </c>
      <c r="P33" s="827" t="s">
        <v>601</v>
      </c>
      <c r="Q33" s="826" t="s">
        <v>457</v>
      </c>
    </row>
    <row r="34" spans="1:17" ht="42.75" customHeight="1">
      <c r="A34" s="1628"/>
      <c r="B34" s="1628"/>
      <c r="C34" s="899" t="s">
        <v>390</v>
      </c>
      <c r="D34" s="1060">
        <v>95.7</v>
      </c>
      <c r="E34" s="1061">
        <v>102.4</v>
      </c>
      <c r="F34" s="1062">
        <v>97.2</v>
      </c>
      <c r="G34" s="559">
        <f t="shared" si="7"/>
        <v>94.921875</v>
      </c>
      <c r="H34" s="530">
        <f t="shared" si="3"/>
        <v>-5.2000000000000028</v>
      </c>
      <c r="I34" s="543" t="s">
        <v>722</v>
      </c>
      <c r="J34" s="543" t="s">
        <v>723</v>
      </c>
      <c r="K34" s="542" t="s">
        <v>724</v>
      </c>
      <c r="L34" s="543" t="s">
        <v>692</v>
      </c>
      <c r="M34" s="615" t="str">
        <f>Город!M33</f>
        <v xml:space="preserve">Федоровская Наталья Алексеевна
</v>
      </c>
      <c r="N34" s="615" t="str">
        <f>Город!N33</f>
        <v>8 (38822) 21 248</v>
      </c>
      <c r="O34" s="826" t="s">
        <v>446</v>
      </c>
      <c r="P34" s="827" t="s">
        <v>601</v>
      </c>
      <c r="Q34" s="826" t="s">
        <v>457</v>
      </c>
    </row>
    <row r="35" spans="1:17" ht="46.5" customHeight="1">
      <c r="A35" s="1617"/>
      <c r="B35" s="1617"/>
      <c r="C35" s="899" t="s">
        <v>511</v>
      </c>
      <c r="D35" s="583">
        <f>D33/D7*1000</f>
        <v>121.29376058723885</v>
      </c>
      <c r="E35" s="1058">
        <f>E33/E7*1000</f>
        <v>123.60912585421413</v>
      </c>
      <c r="F35" s="1059">
        <f>F33/F7*1000</f>
        <v>126.08299494193916</v>
      </c>
      <c r="G35" s="559">
        <f t="shared" si="7"/>
        <v>102.00136443861172</v>
      </c>
      <c r="H35" s="530">
        <f t="shared" si="3"/>
        <v>2.4738690877250349</v>
      </c>
      <c r="I35" s="543" t="s">
        <v>722</v>
      </c>
      <c r="J35" s="543" t="s">
        <v>723</v>
      </c>
      <c r="K35" s="542" t="s">
        <v>724</v>
      </c>
      <c r="L35" s="543" t="s">
        <v>692</v>
      </c>
      <c r="M35" s="615" t="str">
        <f>Город!M34</f>
        <v xml:space="preserve">Федоровская Наталья Алексеевна
</v>
      </c>
      <c r="N35" s="615" t="str">
        <f>Город!N34</f>
        <v>8 (38822) 21 248</v>
      </c>
      <c r="O35" s="826" t="s">
        <v>446</v>
      </c>
      <c r="P35" s="827" t="s">
        <v>601</v>
      </c>
      <c r="Q35" s="826" t="s">
        <v>457</v>
      </c>
    </row>
    <row r="36" spans="1:17" ht="54.75" customHeight="1">
      <c r="A36" s="125">
        <v>11</v>
      </c>
      <c r="B36" s="125" t="s">
        <v>513</v>
      </c>
      <c r="C36" s="125" t="s">
        <v>397</v>
      </c>
      <c r="D36" s="1063">
        <v>3.6</v>
      </c>
      <c r="E36" s="621">
        <v>2.5</v>
      </c>
      <c r="F36" s="1064">
        <v>1.8</v>
      </c>
      <c r="G36" s="559">
        <f t="shared" si="7"/>
        <v>72</v>
      </c>
      <c r="H36" s="530">
        <f t="shared" si="3"/>
        <v>-0.7</v>
      </c>
      <c r="I36" s="543" t="s">
        <v>725</v>
      </c>
      <c r="J36" s="543" t="s">
        <v>695</v>
      </c>
      <c r="K36" s="543" t="s">
        <v>701</v>
      </c>
      <c r="L36" s="543" t="s">
        <v>692</v>
      </c>
      <c r="M36" s="615" t="str">
        <f>Город!M35</f>
        <v>Кыйгасова Алина Николаевна</v>
      </c>
      <c r="N36" s="615" t="str">
        <f>Город!N35</f>
        <v xml:space="preserve">8 (38822) 2 68 70        </v>
      </c>
      <c r="O36" s="618" t="s">
        <v>446</v>
      </c>
      <c r="P36" s="617" t="s">
        <v>726</v>
      </c>
      <c r="Q36" s="618" t="s">
        <v>457</v>
      </c>
    </row>
    <row r="37" spans="1:17" ht="67.5" customHeight="1">
      <c r="A37" s="1629">
        <v>12</v>
      </c>
      <c r="B37" s="971" t="s">
        <v>516</v>
      </c>
      <c r="C37" s="633" t="s">
        <v>447</v>
      </c>
      <c r="D37" s="633" t="s">
        <v>419</v>
      </c>
      <c r="E37" s="634">
        <f>E38/D38*100</f>
        <v>115.24926686217007</v>
      </c>
      <c r="F37" s="634">
        <f>F38/E38*100</f>
        <v>104.90400185056674</v>
      </c>
      <c r="G37" s="600">
        <f t="shared" si="7"/>
        <v>91.02357412479202</v>
      </c>
      <c r="H37" s="529">
        <f t="shared" si="3"/>
        <v>-10.345265011603331</v>
      </c>
      <c r="I37" s="543" t="s">
        <v>725</v>
      </c>
      <c r="J37" s="543" t="s">
        <v>687</v>
      </c>
      <c r="K37" s="635" t="s">
        <v>727</v>
      </c>
      <c r="L37" s="543" t="s">
        <v>692</v>
      </c>
      <c r="M37" s="601" t="str">
        <f>Справочник!D16</f>
        <v>Воротилова Нина Анатольевна</v>
      </c>
      <c r="N37" s="601" t="str">
        <f>Справочник!E16</f>
        <v xml:space="preserve">8 38822 2 06 25
8 923 667 45 74
</v>
      </c>
      <c r="O37" s="618" t="s">
        <v>446</v>
      </c>
      <c r="P37" s="617" t="s">
        <v>728</v>
      </c>
      <c r="Q37" s="618" t="s">
        <v>457</v>
      </c>
    </row>
    <row r="38" spans="1:17" ht="67.5" customHeight="1">
      <c r="A38" s="1630"/>
      <c r="B38" s="637" t="s">
        <v>519</v>
      </c>
      <c r="C38" s="638" t="s">
        <v>520</v>
      </c>
      <c r="D38" s="842">
        <v>112.53</v>
      </c>
      <c r="E38" s="1065">
        <v>129.69</v>
      </c>
      <c r="F38" s="843">
        <v>136.05000000000001</v>
      </c>
      <c r="G38" s="529">
        <f t="shared" si="7"/>
        <v>104.90400185056674</v>
      </c>
      <c r="H38" s="529">
        <f t="shared" si="3"/>
        <v>6.3600000000000136</v>
      </c>
      <c r="I38" s="543" t="s">
        <v>694</v>
      </c>
      <c r="J38" s="543" t="s">
        <v>695</v>
      </c>
      <c r="K38" s="635" t="s">
        <v>727</v>
      </c>
      <c r="L38" s="543" t="s">
        <v>692</v>
      </c>
      <c r="M38" s="601" t="str">
        <f>M37</f>
        <v>Воротилова Нина Анатольевна</v>
      </c>
      <c r="N38" s="601" t="str">
        <f>N37</f>
        <v xml:space="preserve">8 38822 2 06 25
8 923 667 45 74
</v>
      </c>
      <c r="O38" s="618" t="s">
        <v>446</v>
      </c>
      <c r="P38" s="623" t="s">
        <v>728</v>
      </c>
      <c r="Q38" s="618" t="s">
        <v>457</v>
      </c>
    </row>
    <row r="39" spans="1:17" ht="116.25" customHeight="1">
      <c r="A39" s="1631">
        <v>13</v>
      </c>
      <c r="B39" s="979" t="s">
        <v>521</v>
      </c>
      <c r="C39" s="979" t="s">
        <v>522</v>
      </c>
      <c r="D39" s="980">
        <v>100</v>
      </c>
      <c r="E39" s="1066">
        <v>95</v>
      </c>
      <c r="F39" s="1067">
        <v>60</v>
      </c>
      <c r="G39" s="600">
        <f t="shared" si="7"/>
        <v>63.157894736842103</v>
      </c>
      <c r="H39" s="529">
        <f t="shared" si="3"/>
        <v>-35</v>
      </c>
      <c r="I39" s="543" t="s">
        <v>686</v>
      </c>
      <c r="J39" s="543" t="s">
        <v>700</v>
      </c>
      <c r="K39" s="543" t="s">
        <v>729</v>
      </c>
      <c r="L39" s="543" t="s">
        <v>692</v>
      </c>
      <c r="M39" s="601" t="str">
        <f>M52</f>
        <v>Алашева Ольга Сергеевна</v>
      </c>
      <c r="N39" s="601" t="str">
        <f>N52</f>
        <v xml:space="preserve">  8 (38822) 2 32 34</v>
      </c>
      <c r="O39" s="605" t="s">
        <v>446</v>
      </c>
      <c r="P39" s="655">
        <v>45468.435416666667</v>
      </c>
      <c r="Q39" s="605"/>
    </row>
    <row r="40" spans="1:17" ht="116.25" hidden="1" customHeight="1">
      <c r="A40" s="1632"/>
      <c r="B40" s="656" t="s">
        <v>524</v>
      </c>
      <c r="C40" s="657" t="s">
        <v>459</v>
      </c>
      <c r="D40" s="657"/>
      <c r="E40" s="659"/>
      <c r="F40" s="660"/>
      <c r="G40" s="600"/>
      <c r="H40" s="529"/>
      <c r="I40" s="543" t="s">
        <v>686</v>
      </c>
      <c r="J40" s="543" t="s">
        <v>700</v>
      </c>
      <c r="K40" s="542">
        <v>45059.666666666664</v>
      </c>
      <c r="L40" s="543" t="s">
        <v>585</v>
      </c>
      <c r="M40" s="601" t="str">
        <f t="shared" ref="M40:M44" si="8">M39</f>
        <v>Алашева Ольга Сергеевна</v>
      </c>
      <c r="N40" s="601" t="str">
        <f t="shared" ref="N40:N44" si="9">N39</f>
        <v xml:space="preserve">  8 (38822) 2 32 34</v>
      </c>
      <c r="O40" s="605"/>
      <c r="P40" s="655"/>
      <c r="Q40" s="605"/>
    </row>
    <row r="41" spans="1:17" ht="132.75" hidden="1" customHeight="1">
      <c r="A41" s="1633"/>
      <c r="B41" s="656" t="s">
        <v>525</v>
      </c>
      <c r="C41" s="657" t="s">
        <v>459</v>
      </c>
      <c r="D41" s="657"/>
      <c r="E41" s="659"/>
      <c r="F41" s="660"/>
      <c r="G41" s="600"/>
      <c r="H41" s="529"/>
      <c r="I41" s="543" t="s">
        <v>686</v>
      </c>
      <c r="J41" s="543" t="s">
        <v>700</v>
      </c>
      <c r="K41" s="542">
        <v>45059.666666666664</v>
      </c>
      <c r="L41" s="543" t="s">
        <v>585</v>
      </c>
      <c r="M41" s="601" t="str">
        <f t="shared" si="8"/>
        <v>Алашева Ольга Сергеевна</v>
      </c>
      <c r="N41" s="601" t="str">
        <f t="shared" si="9"/>
        <v xml:space="preserve">  8 (38822) 2 32 34</v>
      </c>
      <c r="O41" s="605"/>
      <c r="P41" s="655"/>
      <c r="Q41" s="605"/>
    </row>
    <row r="42" spans="1:17" ht="115.5" customHeight="1">
      <c r="A42" s="987">
        <v>14</v>
      </c>
      <c r="B42" s="987" t="s">
        <v>527</v>
      </c>
      <c r="C42" s="988" t="s">
        <v>528</v>
      </c>
      <c r="D42" s="988">
        <v>100</v>
      </c>
      <c r="E42" s="989">
        <v>70.83</v>
      </c>
      <c r="F42" s="989">
        <v>45</v>
      </c>
      <c r="G42" s="600">
        <f t="shared" si="7"/>
        <v>63.53240152477764</v>
      </c>
      <c r="H42" s="529">
        <f t="shared" si="3"/>
        <v>-25.83</v>
      </c>
      <c r="I42" s="543" t="s">
        <v>686</v>
      </c>
      <c r="J42" s="543" t="s">
        <v>700</v>
      </c>
      <c r="K42" s="543" t="s">
        <v>729</v>
      </c>
      <c r="L42" s="543" t="s">
        <v>692</v>
      </c>
      <c r="M42" s="601" t="str">
        <f t="shared" si="8"/>
        <v>Алашева Ольга Сергеевна</v>
      </c>
      <c r="N42" s="601" t="str">
        <f t="shared" si="9"/>
        <v xml:space="preserve">  8 (38822) 2 32 34</v>
      </c>
      <c r="O42" s="605" t="s">
        <v>446</v>
      </c>
      <c r="P42" s="997">
        <v>45468.435416666667</v>
      </c>
      <c r="Q42" s="605"/>
    </row>
    <row r="43" spans="1:17" ht="115.5" hidden="1" customHeight="1">
      <c r="A43" s="987"/>
      <c r="B43" s="656" t="s">
        <v>529</v>
      </c>
      <c r="C43" s="667" t="s">
        <v>459</v>
      </c>
      <c r="D43" s="667"/>
      <c r="E43" s="668"/>
      <c r="F43" s="669"/>
      <c r="G43" s="665"/>
      <c r="H43" s="665"/>
      <c r="I43" s="591" t="s">
        <v>686</v>
      </c>
      <c r="J43" s="591" t="s">
        <v>700</v>
      </c>
      <c r="K43" s="542"/>
      <c r="L43" s="543"/>
      <c r="M43" s="601" t="str">
        <f t="shared" si="8"/>
        <v>Алашева Ольга Сергеевна</v>
      </c>
      <c r="N43" s="601" t="str">
        <f t="shared" si="9"/>
        <v xml:space="preserve">  8 (38822) 2 32 34</v>
      </c>
      <c r="O43" s="605"/>
      <c r="P43" s="655"/>
      <c r="Q43" s="605"/>
    </row>
    <row r="44" spans="1:17" ht="147" hidden="1" customHeight="1">
      <c r="A44" s="987"/>
      <c r="B44" s="656" t="s">
        <v>530</v>
      </c>
      <c r="C44" s="667" t="s">
        <v>459</v>
      </c>
      <c r="D44" s="667"/>
      <c r="E44" s="668"/>
      <c r="F44" s="669"/>
      <c r="G44" s="665"/>
      <c r="H44" s="665"/>
      <c r="I44" s="591" t="s">
        <v>686</v>
      </c>
      <c r="J44" s="591" t="s">
        <v>700</v>
      </c>
      <c r="K44" s="542"/>
      <c r="L44" s="543"/>
      <c r="M44" s="601" t="str">
        <f t="shared" si="8"/>
        <v>Алашева Ольга Сергеевна</v>
      </c>
      <c r="N44" s="601" t="str">
        <f t="shared" si="9"/>
        <v xml:space="preserve">  8 (38822) 2 32 34</v>
      </c>
      <c r="O44" s="605"/>
      <c r="P44" s="655"/>
      <c r="Q44" s="605"/>
    </row>
    <row r="45" spans="1:17" ht="99.75" customHeight="1">
      <c r="A45" s="1634">
        <v>15</v>
      </c>
      <c r="B45" s="987" t="s">
        <v>531</v>
      </c>
      <c r="C45" s="988" t="s">
        <v>532</v>
      </c>
      <c r="D45" s="1068">
        <f>D46/D47*100</f>
        <v>16.013628620102217</v>
      </c>
      <c r="E45" s="1068">
        <f>E46/E47*100</f>
        <v>16.013628620102217</v>
      </c>
      <c r="F45" s="1068">
        <f>F46/F47*100</f>
        <v>15.751158173395103</v>
      </c>
      <c r="G45" s="600">
        <f t="shared" si="7"/>
        <v>98.360955827477909</v>
      </c>
      <c r="H45" s="529">
        <f t="shared" si="3"/>
        <v>-0.26247044670711439</v>
      </c>
      <c r="I45" s="648" t="s">
        <v>730</v>
      </c>
      <c r="J45" s="648">
        <v>89136967926</v>
      </c>
      <c r="K45" s="1069" t="s">
        <v>731</v>
      </c>
      <c r="L45" s="648" t="s">
        <v>585</v>
      </c>
      <c r="M45" s="601" t="str">
        <f>Справочник!D19</f>
        <v>Зейнолданов Раджан Далайканович</v>
      </c>
      <c r="N45" s="601" t="str">
        <f>Справочник!E19</f>
        <v>2-22-37</v>
      </c>
      <c r="O45" s="605" t="s">
        <v>446</v>
      </c>
      <c r="P45" s="997" t="s">
        <v>732</v>
      </c>
      <c r="Q45" s="605"/>
    </row>
    <row r="46" spans="1:17" ht="99.75" customHeight="1">
      <c r="A46" s="1635"/>
      <c r="B46" s="675" t="s">
        <v>536</v>
      </c>
      <c r="C46" s="667" t="s">
        <v>537</v>
      </c>
      <c r="D46" s="667">
        <v>47</v>
      </c>
      <c r="E46" s="1010">
        <v>47</v>
      </c>
      <c r="F46" s="1070">
        <v>47.6</v>
      </c>
      <c r="G46" s="600">
        <f t="shared" si="7"/>
        <v>101.27659574468086</v>
      </c>
      <c r="H46" s="529">
        <f t="shared" si="3"/>
        <v>0.60000000000000142</v>
      </c>
      <c r="I46" s="648" t="s">
        <v>730</v>
      </c>
      <c r="J46" s="1069">
        <v>89136967926</v>
      </c>
      <c r="K46" s="1069" t="s">
        <v>733</v>
      </c>
      <c r="L46" s="648" t="s">
        <v>734</v>
      </c>
      <c r="M46" s="601" t="str">
        <f t="shared" ref="M46:M47" si="10">M45</f>
        <v>Зейнолданов Раджан Далайканович</v>
      </c>
      <c r="N46" s="601" t="str">
        <f t="shared" ref="N46:N47" si="11">N45</f>
        <v>2-22-37</v>
      </c>
      <c r="O46" s="605" t="s">
        <v>446</v>
      </c>
      <c r="P46" s="655" t="s">
        <v>732</v>
      </c>
      <c r="Q46" s="605"/>
    </row>
    <row r="47" spans="1:17" ht="99.75" customHeight="1">
      <c r="A47" s="1636"/>
      <c r="B47" s="675" t="s">
        <v>539</v>
      </c>
      <c r="C47" s="667" t="s">
        <v>537</v>
      </c>
      <c r="D47" s="667">
        <v>293.5</v>
      </c>
      <c r="E47" s="1011">
        <v>293.5</v>
      </c>
      <c r="F47" s="1070">
        <v>302.2</v>
      </c>
      <c r="G47" s="600">
        <f t="shared" si="7"/>
        <v>102.9642248722317</v>
      </c>
      <c r="H47" s="529">
        <f t="shared" si="3"/>
        <v>8.6999999999999886</v>
      </c>
      <c r="I47" s="648" t="s">
        <v>730</v>
      </c>
      <c r="J47" s="1069">
        <v>89136967926</v>
      </c>
      <c r="K47" s="1069" t="s">
        <v>735</v>
      </c>
      <c r="L47" s="648" t="s">
        <v>734</v>
      </c>
      <c r="M47" s="601" t="str">
        <f t="shared" si="10"/>
        <v>Зейнолданов Раджан Далайканович</v>
      </c>
      <c r="N47" s="601" t="str">
        <f t="shared" si="11"/>
        <v>2-22-37</v>
      </c>
      <c r="O47" s="605" t="s">
        <v>446</v>
      </c>
      <c r="P47" s="997" t="s">
        <v>732</v>
      </c>
      <c r="Q47" s="605"/>
    </row>
    <row r="48" spans="1:17" ht="45" customHeight="1">
      <c r="A48" s="1637">
        <v>16</v>
      </c>
      <c r="B48" s="987" t="s">
        <v>540</v>
      </c>
      <c r="C48" s="1001" t="s">
        <v>541</v>
      </c>
      <c r="D48" s="684">
        <f>D49/D50*1000</f>
        <v>8.6996336996337007</v>
      </c>
      <c r="E48" s="685">
        <f>E49/E50*1000</f>
        <v>2.9857602204869087</v>
      </c>
      <c r="F48" s="685">
        <f>F49/F50*1000</f>
        <v>3.6434296818071412</v>
      </c>
      <c r="G48" s="600">
        <f t="shared" si="7"/>
        <v>122.02686795837148</v>
      </c>
      <c r="H48" s="529">
        <f t="shared" si="3"/>
        <v>0.65766946132023252</v>
      </c>
      <c r="I48" s="635" t="s">
        <v>686</v>
      </c>
      <c r="J48" s="635" t="s">
        <v>687</v>
      </c>
      <c r="K48" s="1069" t="s">
        <v>736</v>
      </c>
      <c r="L48" s="648" t="s">
        <v>737</v>
      </c>
      <c r="M48" s="1008" t="str">
        <f>Справочник!D20</f>
        <v>Кынова Александра Валерьевна</v>
      </c>
      <c r="N48" s="1008" t="str">
        <f>Справочник!E20</f>
        <v xml:space="preserve">(38822) 4-77-32
</v>
      </c>
      <c r="O48" s="605" t="s">
        <v>501</v>
      </c>
      <c r="P48" s="1071" t="s">
        <v>738</v>
      </c>
      <c r="Q48" s="689" t="s">
        <v>457</v>
      </c>
    </row>
    <row r="49" spans="1:17" s="1009" customFormat="1" ht="45" customHeight="1">
      <c r="A49" s="1638"/>
      <c r="B49" s="691" t="s">
        <v>540</v>
      </c>
      <c r="C49" s="692" t="s">
        <v>546</v>
      </c>
      <c r="D49" s="692">
        <v>38</v>
      </c>
      <c r="E49" s="693">
        <v>13</v>
      </c>
      <c r="F49" s="693">
        <v>15</v>
      </c>
      <c r="G49" s="600">
        <f t="shared" si="7"/>
        <v>115.38461538461537</v>
      </c>
      <c r="H49" s="529">
        <f t="shared" si="3"/>
        <v>2</v>
      </c>
      <c r="I49" s="648" t="s">
        <v>739</v>
      </c>
      <c r="J49" s="635" t="s">
        <v>700</v>
      </c>
      <c r="K49" s="1069" t="s">
        <v>736</v>
      </c>
      <c r="L49" s="648" t="s">
        <v>734</v>
      </c>
      <c r="M49" s="687" t="str">
        <f t="shared" ref="M49:M50" si="12">M48</f>
        <v>Кынова Александра Валерьевна</v>
      </c>
      <c r="N49" s="687" t="str">
        <f t="shared" ref="N49:N50" si="13">N48</f>
        <v xml:space="preserve">(38822) 4-77-32
</v>
      </c>
      <c r="O49" s="605" t="s">
        <v>501</v>
      </c>
      <c r="P49" s="688" t="s">
        <v>738</v>
      </c>
      <c r="Q49" s="689" t="s">
        <v>457</v>
      </c>
    </row>
    <row r="50" spans="1:17" s="1009" customFormat="1" ht="45" customHeight="1">
      <c r="A50" s="1638"/>
      <c r="B50" s="691" t="s">
        <v>547</v>
      </c>
      <c r="C50" s="692" t="s">
        <v>546</v>
      </c>
      <c r="D50" s="692">
        <v>4368</v>
      </c>
      <c r="E50" s="693">
        <v>4354</v>
      </c>
      <c r="F50" s="693">
        <v>4117</v>
      </c>
      <c r="G50" s="600">
        <f t="shared" si="7"/>
        <v>94.556729444189244</v>
      </c>
      <c r="H50" s="529">
        <f t="shared" si="3"/>
        <v>-237</v>
      </c>
      <c r="I50" s="648" t="s">
        <v>739</v>
      </c>
      <c r="J50" s="635" t="s">
        <v>700</v>
      </c>
      <c r="K50" s="1069" t="s">
        <v>736</v>
      </c>
      <c r="L50" s="648" t="s">
        <v>734</v>
      </c>
      <c r="M50" s="687" t="str">
        <f t="shared" si="12"/>
        <v>Кынова Александра Валерьевна</v>
      </c>
      <c r="N50" s="687" t="str">
        <f t="shared" si="13"/>
        <v xml:space="preserve">(38822) 4-77-32
</v>
      </c>
      <c r="O50" s="605" t="s">
        <v>501</v>
      </c>
      <c r="P50" s="688" t="s">
        <v>738</v>
      </c>
      <c r="Q50" s="689" t="s">
        <v>457</v>
      </c>
    </row>
    <row r="51" spans="1:17" ht="24" customHeight="1">
      <c r="A51" s="1554" t="s">
        <v>548</v>
      </c>
      <c r="B51" s="1554"/>
      <c r="C51" s="1554"/>
      <c r="D51" s="1554"/>
      <c r="E51" s="1554"/>
      <c r="F51" s="1554"/>
      <c r="G51" s="1554"/>
      <c r="H51" s="1554"/>
      <c r="I51" s="1554"/>
      <c r="J51" s="1554"/>
      <c r="K51" s="1554"/>
      <c r="L51" s="1554"/>
      <c r="M51" s="1554"/>
      <c r="N51" s="1554"/>
      <c r="O51" s="1554"/>
      <c r="P51" s="1554"/>
      <c r="Q51" s="1555"/>
    </row>
    <row r="52" spans="1:17" ht="33.75" customHeight="1">
      <c r="A52" s="557">
        <v>1</v>
      </c>
      <c r="B52" s="696" t="s">
        <v>549</v>
      </c>
      <c r="C52" s="697"/>
      <c r="D52" s="697"/>
      <c r="E52" s="697"/>
      <c r="F52" s="697"/>
      <c r="G52" s="703"/>
      <c r="H52" s="703"/>
      <c r="I52" s="543" t="s">
        <v>694</v>
      </c>
      <c r="J52" s="543" t="s">
        <v>695</v>
      </c>
      <c r="K52" s="703"/>
      <c r="L52" s="703"/>
      <c r="M52" s="702" t="str">
        <f>Справочник!B39</f>
        <v>Алашева Ольга Сергеевна</v>
      </c>
      <c r="N52" s="702" t="str">
        <f>Справочник!C39</f>
        <v xml:space="preserve">  8 (38822) 2 32 34</v>
      </c>
      <c r="O52" s="1556"/>
      <c r="P52" s="1557"/>
      <c r="Q52" s="1558"/>
    </row>
    <row r="53" spans="1:17">
      <c r="A53" s="703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703"/>
      <c r="O53" s="703"/>
      <c r="P53" s="703"/>
      <c r="Q53" s="703"/>
    </row>
    <row r="54" spans="1:17">
      <c r="A54" s="703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  <c r="Q54" s="703"/>
    </row>
    <row r="55" spans="1:17">
      <c r="A55" s="703"/>
      <c r="B55" s="703"/>
      <c r="C55" s="703"/>
      <c r="D55" s="703">
        <v>5.2</v>
      </c>
      <c r="E55" s="703"/>
      <c r="F55" s="703"/>
      <c r="G55" s="703"/>
      <c r="H55" s="703"/>
      <c r="I55" s="703"/>
      <c r="J55" s="703"/>
      <c r="K55" s="703"/>
      <c r="L55" s="703"/>
      <c r="M55" s="703"/>
      <c r="N55" s="703"/>
      <c r="O55" s="703"/>
      <c r="P55" s="703"/>
      <c r="Q55" s="703"/>
    </row>
    <row r="56" spans="1:17">
      <c r="A56" s="703"/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703"/>
      <c r="O56" s="703"/>
      <c r="P56" s="703"/>
      <c r="Q56" s="703"/>
    </row>
    <row r="57" spans="1:17">
      <c r="A57" s="703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703"/>
      <c r="O57" s="703"/>
      <c r="P57" s="703"/>
      <c r="Q57" s="703"/>
    </row>
    <row r="58" spans="1:17">
      <c r="A58" s="513"/>
      <c r="B58" s="513"/>
      <c r="C58" s="513"/>
      <c r="D58" s="513"/>
      <c r="E58" s="513"/>
      <c r="F58" s="513"/>
      <c r="G58" s="513"/>
      <c r="I58" s="513"/>
      <c r="J58" s="513"/>
      <c r="K58" s="513"/>
      <c r="L58" s="513"/>
      <c r="M58" s="513"/>
      <c r="N58" s="513"/>
      <c r="O58" s="513"/>
      <c r="P58" s="513"/>
      <c r="Q58" s="513"/>
    </row>
    <row r="59" spans="1:17">
      <c r="A59" s="513"/>
      <c r="B59" s="513"/>
      <c r="C59" s="513"/>
      <c r="D59" s="513"/>
      <c r="E59" s="513"/>
      <c r="F59" s="513"/>
      <c r="G59" s="513"/>
      <c r="I59" s="513"/>
      <c r="J59" s="513"/>
      <c r="K59" s="513"/>
      <c r="L59" s="513"/>
      <c r="M59" s="513"/>
      <c r="N59" s="513"/>
      <c r="O59" s="513"/>
      <c r="P59" s="513"/>
      <c r="Q59" s="513"/>
    </row>
    <row r="60" spans="1:17">
      <c r="A60" s="513"/>
      <c r="B60" s="513"/>
      <c r="C60" s="513"/>
      <c r="D60" s="513"/>
      <c r="E60" s="513"/>
      <c r="F60" s="513"/>
      <c r="G60" s="513"/>
      <c r="I60" s="513"/>
      <c r="J60" s="513"/>
      <c r="K60" s="513"/>
      <c r="L60" s="513"/>
      <c r="M60" s="513"/>
      <c r="N60" s="513"/>
      <c r="O60" s="513"/>
      <c r="P60" s="513"/>
      <c r="Q60" s="513"/>
    </row>
    <row r="61" spans="1:17">
      <c r="A61" s="513"/>
      <c r="B61" s="513"/>
      <c r="C61" s="513"/>
      <c r="D61" s="513"/>
      <c r="E61" s="513"/>
      <c r="F61" s="513"/>
      <c r="G61" s="513"/>
      <c r="I61" s="513"/>
      <c r="J61" s="513"/>
      <c r="K61" s="513"/>
      <c r="L61" s="513"/>
      <c r="M61" s="513"/>
      <c r="N61" s="513"/>
      <c r="O61" s="513"/>
      <c r="P61" s="513"/>
      <c r="Q61" s="513"/>
    </row>
    <row r="62" spans="1:17">
      <c r="A62" s="513"/>
      <c r="B62" s="513"/>
      <c r="C62" s="513"/>
      <c r="D62" s="513"/>
      <c r="E62" s="513"/>
      <c r="F62" s="513"/>
      <c r="G62" s="513"/>
      <c r="I62" s="513"/>
      <c r="J62" s="513"/>
      <c r="K62" s="513"/>
      <c r="L62" s="513"/>
      <c r="M62" s="513"/>
      <c r="N62" s="513"/>
      <c r="O62" s="513"/>
      <c r="P62" s="513"/>
      <c r="Q62" s="513"/>
    </row>
    <row r="63" spans="1:17">
      <c r="A63" s="513"/>
      <c r="B63" s="513"/>
      <c r="C63" s="513"/>
      <c r="D63" s="513"/>
      <c r="E63" s="513"/>
      <c r="F63" s="513"/>
      <c r="G63" s="513"/>
      <c r="I63" s="513"/>
      <c r="J63" s="513"/>
      <c r="K63" s="513"/>
      <c r="L63" s="513"/>
      <c r="M63" s="513"/>
      <c r="N63" s="513"/>
      <c r="O63" s="513"/>
      <c r="P63" s="513"/>
      <c r="Q63" s="513"/>
    </row>
    <row r="64" spans="1:17">
      <c r="A64" s="513"/>
      <c r="B64" s="513"/>
      <c r="C64" s="513"/>
      <c r="D64" s="513"/>
      <c r="E64" s="513"/>
      <c r="F64" s="513"/>
      <c r="G64" s="513"/>
      <c r="I64" s="513"/>
      <c r="J64" s="513"/>
      <c r="K64" s="513"/>
      <c r="L64" s="513"/>
      <c r="M64" s="513"/>
      <c r="N64" s="513"/>
      <c r="O64" s="513"/>
      <c r="P64" s="513"/>
      <c r="Q64" s="513"/>
    </row>
    <row r="65" spans="1:17">
      <c r="A65" s="513"/>
      <c r="B65" s="513"/>
      <c r="C65" s="513"/>
      <c r="D65" s="513"/>
      <c r="E65" s="513"/>
      <c r="F65" s="513"/>
      <c r="G65" s="513"/>
      <c r="I65" s="513"/>
      <c r="J65" s="513"/>
      <c r="K65" s="513"/>
      <c r="L65" s="513"/>
      <c r="M65" s="513"/>
      <c r="N65" s="513"/>
      <c r="O65" s="513"/>
      <c r="P65" s="513"/>
      <c r="Q65" s="513"/>
    </row>
    <row r="66" spans="1:17">
      <c r="A66" s="513"/>
      <c r="B66" s="513"/>
      <c r="C66" s="513"/>
      <c r="D66" s="513"/>
      <c r="E66" s="513"/>
      <c r="F66" s="513"/>
      <c r="G66" s="513"/>
      <c r="I66" s="513"/>
      <c r="J66" s="513"/>
      <c r="K66" s="513"/>
      <c r="L66" s="513"/>
      <c r="M66" s="513"/>
      <c r="N66" s="513"/>
      <c r="O66" s="513"/>
      <c r="P66" s="513"/>
      <c r="Q66" s="513"/>
    </row>
    <row r="67" spans="1:17">
      <c r="A67" s="513"/>
      <c r="B67" s="513"/>
      <c r="C67" s="513"/>
      <c r="D67" s="513"/>
      <c r="E67" s="513"/>
      <c r="F67" s="513"/>
      <c r="G67" s="513"/>
      <c r="I67" s="513"/>
      <c r="J67" s="513"/>
      <c r="K67" s="513"/>
      <c r="L67" s="513"/>
      <c r="M67" s="513"/>
      <c r="N67" s="513"/>
      <c r="O67" s="513"/>
      <c r="P67" s="513"/>
      <c r="Q67" s="513"/>
    </row>
    <row r="68" spans="1:17">
      <c r="A68" s="513"/>
      <c r="B68" s="513"/>
      <c r="C68" s="513"/>
      <c r="D68" s="513"/>
      <c r="E68" s="513"/>
      <c r="F68" s="513"/>
      <c r="G68" s="513"/>
      <c r="I68" s="513"/>
      <c r="J68" s="513"/>
      <c r="K68" s="513"/>
      <c r="L68" s="513"/>
      <c r="M68" s="513"/>
      <c r="N68" s="513"/>
      <c r="O68" s="513"/>
      <c r="P68" s="513"/>
      <c r="Q68" s="513"/>
    </row>
    <row r="69" spans="1:17">
      <c r="A69" s="513"/>
      <c r="B69" s="513"/>
      <c r="C69" s="513"/>
      <c r="D69" s="513"/>
      <c r="E69" s="513"/>
      <c r="F69" s="513"/>
      <c r="G69" s="513"/>
      <c r="I69" s="513"/>
      <c r="J69" s="513"/>
      <c r="K69" s="513"/>
      <c r="L69" s="513"/>
      <c r="M69" s="513"/>
      <c r="N69" s="513"/>
      <c r="O69" s="513"/>
      <c r="P69" s="513"/>
      <c r="Q69" s="513"/>
    </row>
    <row r="70" spans="1:17">
      <c r="A70" s="513"/>
      <c r="B70" s="513"/>
      <c r="C70" s="513"/>
      <c r="D70" s="513"/>
      <c r="E70" s="513"/>
      <c r="F70" s="513"/>
      <c r="G70" s="513"/>
      <c r="I70" s="513"/>
      <c r="J70" s="513"/>
      <c r="K70" s="513"/>
      <c r="L70" s="513"/>
      <c r="M70" s="513"/>
      <c r="N70" s="513"/>
      <c r="O70" s="513"/>
      <c r="P70" s="513"/>
      <c r="Q70" s="513"/>
    </row>
    <row r="71" spans="1:17">
      <c r="A71" s="513"/>
      <c r="B71" s="513"/>
      <c r="C71" s="513"/>
      <c r="D71" s="513"/>
      <c r="E71" s="513"/>
      <c r="F71" s="513"/>
      <c r="G71" s="513"/>
      <c r="I71" s="513"/>
      <c r="J71" s="513"/>
      <c r="K71" s="513"/>
      <c r="L71" s="513"/>
      <c r="M71" s="513"/>
      <c r="N71" s="513"/>
      <c r="O71" s="513"/>
      <c r="P71" s="513"/>
      <c r="Q71" s="513"/>
    </row>
    <row r="72" spans="1:17">
      <c r="A72" s="513"/>
      <c r="B72" s="513"/>
      <c r="C72" s="513"/>
      <c r="D72" s="513"/>
      <c r="E72" s="513"/>
      <c r="F72" s="513"/>
      <c r="G72" s="513"/>
      <c r="I72" s="513"/>
      <c r="J72" s="513"/>
      <c r="K72" s="513"/>
      <c r="L72" s="513"/>
      <c r="M72" s="513"/>
      <c r="N72" s="513"/>
      <c r="O72" s="513"/>
      <c r="P72" s="513"/>
      <c r="Q72" s="513"/>
    </row>
    <row r="73" spans="1:17">
      <c r="A73" s="513"/>
      <c r="B73" s="513"/>
      <c r="C73" s="513"/>
      <c r="D73" s="513"/>
      <c r="E73" s="513"/>
      <c r="F73" s="513"/>
      <c r="G73" s="513"/>
      <c r="I73" s="513"/>
      <c r="J73" s="513"/>
      <c r="K73" s="513"/>
      <c r="L73" s="513"/>
      <c r="M73" s="513"/>
      <c r="N73" s="513"/>
      <c r="O73" s="513"/>
      <c r="P73" s="513"/>
      <c r="Q73" s="513"/>
    </row>
    <row r="74" spans="1:17">
      <c r="A74" s="513"/>
      <c r="B74" s="513"/>
      <c r="C74" s="513"/>
      <c r="D74" s="513"/>
      <c r="E74" s="513"/>
      <c r="F74" s="513"/>
      <c r="G74" s="513"/>
      <c r="I74" s="513"/>
      <c r="J74" s="513"/>
      <c r="K74" s="513"/>
      <c r="L74" s="513"/>
      <c r="M74" s="513"/>
      <c r="N74" s="513"/>
      <c r="O74" s="513"/>
      <c r="P74" s="513"/>
      <c r="Q74" s="513"/>
    </row>
    <row r="75" spans="1:17">
      <c r="A75" s="513"/>
      <c r="B75" s="513"/>
      <c r="C75" s="513"/>
      <c r="D75" s="513"/>
      <c r="E75" s="513"/>
      <c r="F75" s="513"/>
      <c r="G75" s="513"/>
      <c r="I75" s="513"/>
      <c r="J75" s="513"/>
      <c r="K75" s="513"/>
      <c r="L75" s="513"/>
      <c r="M75" s="513"/>
      <c r="N75" s="513"/>
      <c r="O75" s="513"/>
      <c r="P75" s="513"/>
      <c r="Q75" s="513"/>
    </row>
    <row r="76" spans="1:17">
      <c r="A76" s="513"/>
      <c r="B76" s="513"/>
      <c r="C76" s="513"/>
      <c r="D76" s="513"/>
      <c r="E76" s="513"/>
      <c r="F76" s="513"/>
      <c r="G76" s="513"/>
      <c r="I76" s="513"/>
      <c r="J76" s="513"/>
      <c r="K76" s="513"/>
      <c r="L76" s="513"/>
      <c r="M76" s="513"/>
      <c r="N76" s="513"/>
      <c r="O76" s="513"/>
      <c r="P76" s="513"/>
      <c r="Q76" s="513"/>
    </row>
    <row r="77" spans="1:17">
      <c r="A77" s="513"/>
      <c r="B77" s="513"/>
      <c r="C77" s="513"/>
      <c r="D77" s="513"/>
      <c r="E77" s="513"/>
      <c r="F77" s="513"/>
      <c r="G77" s="513"/>
      <c r="I77" s="513"/>
      <c r="J77" s="513"/>
      <c r="K77" s="513"/>
      <c r="L77" s="513"/>
      <c r="M77" s="513"/>
      <c r="N77" s="513"/>
      <c r="O77" s="513"/>
      <c r="P77" s="513"/>
      <c r="Q77" s="513"/>
    </row>
    <row r="78" spans="1:17">
      <c r="A78" s="513"/>
      <c r="B78" s="513"/>
      <c r="C78" s="513"/>
      <c r="D78" s="513"/>
      <c r="E78" s="513"/>
      <c r="F78" s="513"/>
      <c r="G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>
      <c r="A79" s="513"/>
      <c r="B79" s="513"/>
      <c r="C79" s="513"/>
      <c r="D79" s="513"/>
      <c r="E79" s="513"/>
      <c r="F79" s="513"/>
      <c r="G79" s="513"/>
      <c r="I79" s="513"/>
      <c r="J79" s="513"/>
      <c r="K79" s="513"/>
      <c r="L79" s="513"/>
      <c r="M79" s="513"/>
      <c r="N79" s="513"/>
      <c r="O79" s="513"/>
      <c r="P79" s="513"/>
      <c r="Q79" s="513"/>
    </row>
    <row r="80" spans="1:17">
      <c r="A80" s="513"/>
      <c r="B80" s="513"/>
      <c r="C80" s="513"/>
      <c r="D80" s="513"/>
      <c r="E80" s="513"/>
      <c r="F80" s="513"/>
      <c r="G80" s="513"/>
      <c r="I80" s="513"/>
      <c r="J80" s="513"/>
      <c r="K80" s="513"/>
      <c r="L80" s="513"/>
      <c r="M80" s="513"/>
      <c r="N80" s="513"/>
      <c r="O80" s="513"/>
      <c r="P80" s="513"/>
      <c r="Q80" s="513"/>
    </row>
    <row r="81" spans="1:17">
      <c r="A81" s="513"/>
      <c r="B81" s="513"/>
      <c r="C81" s="513"/>
      <c r="D81" s="513"/>
      <c r="E81" s="513"/>
      <c r="F81" s="513"/>
      <c r="G81" s="513"/>
      <c r="I81" s="513"/>
      <c r="J81" s="513"/>
      <c r="K81" s="513"/>
      <c r="L81" s="513"/>
      <c r="M81" s="513"/>
      <c r="N81" s="513"/>
      <c r="O81" s="513"/>
      <c r="P81" s="513"/>
      <c r="Q81" s="513"/>
    </row>
    <row r="82" spans="1:17">
      <c r="A82" s="513"/>
      <c r="B82" s="513"/>
      <c r="C82" s="513"/>
      <c r="D82" s="513"/>
      <c r="E82" s="513"/>
      <c r="F82" s="513"/>
      <c r="G82" s="513"/>
      <c r="I82" s="513"/>
      <c r="J82" s="513"/>
      <c r="K82" s="513"/>
      <c r="L82" s="513"/>
      <c r="M82" s="513"/>
      <c r="N82" s="513"/>
      <c r="O82" s="513"/>
      <c r="P82" s="513"/>
      <c r="Q82" s="513"/>
    </row>
    <row r="83" spans="1:17">
      <c r="A83" s="513"/>
      <c r="B83" s="513"/>
      <c r="C83" s="513"/>
      <c r="D83" s="513"/>
      <c r="E83" s="513"/>
      <c r="F83" s="513"/>
      <c r="G83" s="513"/>
      <c r="I83" s="513"/>
      <c r="J83" s="513"/>
      <c r="K83" s="513"/>
      <c r="L83" s="513"/>
      <c r="M83" s="513"/>
      <c r="N83" s="513"/>
      <c r="O83" s="513"/>
      <c r="P83" s="513"/>
      <c r="Q83" s="513"/>
    </row>
    <row r="84" spans="1:17">
      <c r="A84" s="513"/>
      <c r="B84" s="513"/>
      <c r="C84" s="513"/>
      <c r="D84" s="513"/>
      <c r="E84" s="513"/>
      <c r="F84" s="513"/>
      <c r="G84" s="513"/>
      <c r="I84" s="513"/>
      <c r="J84" s="513"/>
      <c r="K84" s="513"/>
      <c r="L84" s="513"/>
      <c r="M84" s="513"/>
      <c r="N84" s="513"/>
      <c r="O84" s="513"/>
      <c r="P84" s="513"/>
      <c r="Q84" s="513"/>
    </row>
    <row r="85" spans="1:17">
      <c r="A85" s="513"/>
      <c r="B85" s="513"/>
      <c r="C85" s="513"/>
      <c r="D85" s="513"/>
      <c r="E85" s="513"/>
      <c r="F85" s="513"/>
      <c r="G85" s="513"/>
      <c r="I85" s="513"/>
      <c r="J85" s="513"/>
      <c r="K85" s="513"/>
      <c r="L85" s="513"/>
      <c r="M85" s="513"/>
      <c r="N85" s="513"/>
      <c r="O85" s="513"/>
      <c r="P85" s="513"/>
      <c r="Q85" s="513"/>
    </row>
    <row r="86" spans="1:17">
      <c r="A86" s="513"/>
      <c r="B86" s="513"/>
      <c r="C86" s="513"/>
      <c r="D86" s="513"/>
      <c r="E86" s="513"/>
      <c r="F86" s="513"/>
      <c r="G86" s="513"/>
      <c r="I86" s="513"/>
      <c r="J86" s="513"/>
      <c r="K86" s="513"/>
      <c r="L86" s="513"/>
      <c r="M86" s="513"/>
      <c r="N86" s="513"/>
      <c r="O86" s="513"/>
      <c r="P86" s="513"/>
      <c r="Q86" s="513"/>
    </row>
    <row r="87" spans="1:17">
      <c r="A87" s="513"/>
      <c r="B87" s="513"/>
      <c r="C87" s="513"/>
      <c r="D87" s="513"/>
      <c r="E87" s="513"/>
      <c r="F87" s="513"/>
      <c r="G87" s="513"/>
      <c r="I87" s="513"/>
      <c r="J87" s="513"/>
      <c r="K87" s="513"/>
      <c r="L87" s="513"/>
      <c r="M87" s="513"/>
      <c r="N87" s="513"/>
      <c r="O87" s="513"/>
      <c r="P87" s="513"/>
      <c r="Q87" s="513"/>
    </row>
    <row r="88" spans="1:17">
      <c r="A88" s="513"/>
      <c r="B88" s="513"/>
      <c r="C88" s="513"/>
      <c r="D88" s="513"/>
      <c r="E88" s="513"/>
      <c r="F88" s="513"/>
      <c r="G88" s="513"/>
      <c r="I88" s="513"/>
      <c r="J88" s="513"/>
      <c r="K88" s="513"/>
      <c r="L88" s="513"/>
      <c r="M88" s="513"/>
      <c r="N88" s="513"/>
      <c r="O88" s="513"/>
      <c r="P88" s="513"/>
      <c r="Q88" s="513"/>
    </row>
    <row r="89" spans="1:17">
      <c r="A89" s="513"/>
      <c r="B89" s="513"/>
      <c r="C89" s="513"/>
      <c r="D89" s="513"/>
      <c r="E89" s="513"/>
      <c r="F89" s="513"/>
      <c r="G89" s="513"/>
      <c r="I89" s="513"/>
      <c r="J89" s="513"/>
      <c r="K89" s="513"/>
      <c r="L89" s="513"/>
      <c r="M89" s="513"/>
      <c r="N89" s="513"/>
      <c r="O89" s="513"/>
      <c r="P89" s="513"/>
      <c r="Q89" s="513"/>
    </row>
    <row r="90" spans="1:17">
      <c r="A90" s="513"/>
      <c r="B90" s="513"/>
      <c r="C90" s="513"/>
      <c r="D90" s="513"/>
      <c r="E90" s="513"/>
      <c r="F90" s="513"/>
      <c r="G90" s="513"/>
      <c r="I90" s="513"/>
      <c r="J90" s="513"/>
      <c r="K90" s="513"/>
      <c r="L90" s="513"/>
      <c r="M90" s="513"/>
      <c r="N90" s="513"/>
      <c r="O90" s="513"/>
      <c r="P90" s="513"/>
      <c r="Q90" s="513"/>
    </row>
    <row r="91" spans="1:17">
      <c r="A91" s="513"/>
      <c r="B91" s="513"/>
      <c r="C91" s="513"/>
      <c r="D91" s="513"/>
      <c r="E91" s="513"/>
      <c r="F91" s="513"/>
      <c r="G91" s="513"/>
      <c r="I91" s="513"/>
      <c r="J91" s="513"/>
      <c r="K91" s="513"/>
      <c r="L91" s="513"/>
      <c r="M91" s="513"/>
      <c r="N91" s="513"/>
      <c r="O91" s="513"/>
      <c r="P91" s="513"/>
      <c r="Q91" s="513"/>
    </row>
    <row r="92" spans="1:17">
      <c r="A92" s="513"/>
      <c r="B92" s="513"/>
      <c r="C92" s="513"/>
      <c r="D92" s="513"/>
      <c r="E92" s="513"/>
      <c r="F92" s="513"/>
      <c r="G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>
      <c r="A93" s="513"/>
      <c r="B93" s="513"/>
      <c r="C93" s="513"/>
      <c r="D93" s="513"/>
      <c r="E93" s="513"/>
      <c r="F93" s="513"/>
      <c r="G93" s="513"/>
      <c r="I93" s="513"/>
      <c r="J93" s="513"/>
      <c r="K93" s="513"/>
      <c r="L93" s="513"/>
      <c r="M93" s="513"/>
      <c r="N93" s="513"/>
      <c r="O93" s="513"/>
      <c r="P93" s="513"/>
      <c r="Q93" s="513"/>
    </row>
    <row r="94" spans="1:17">
      <c r="A94" s="513"/>
      <c r="B94" s="513"/>
      <c r="C94" s="513"/>
      <c r="D94" s="513"/>
      <c r="E94" s="513"/>
      <c r="F94" s="513"/>
      <c r="G94" s="513"/>
      <c r="I94" s="513"/>
      <c r="J94" s="513"/>
      <c r="K94" s="513"/>
      <c r="L94" s="513"/>
      <c r="M94" s="513"/>
      <c r="N94" s="513"/>
      <c r="O94" s="513"/>
      <c r="P94" s="513"/>
      <c r="Q94" s="513"/>
    </row>
    <row r="95" spans="1:17">
      <c r="A95" s="513"/>
      <c r="B95" s="513"/>
      <c r="C95" s="513"/>
      <c r="D95" s="513"/>
      <c r="E95" s="513"/>
      <c r="F95" s="513"/>
      <c r="G95" s="513"/>
      <c r="I95" s="513"/>
      <c r="J95" s="513"/>
      <c r="K95" s="513"/>
      <c r="L95" s="513"/>
      <c r="M95" s="513"/>
      <c r="N95" s="513"/>
      <c r="O95" s="513"/>
      <c r="P95" s="513"/>
      <c r="Q95" s="513"/>
    </row>
    <row r="96" spans="1:17">
      <c r="A96" s="513"/>
      <c r="B96" s="513"/>
      <c r="C96" s="513"/>
      <c r="D96" s="513"/>
      <c r="E96" s="513"/>
      <c r="F96" s="513"/>
      <c r="G96" s="513"/>
      <c r="I96" s="513"/>
      <c r="J96" s="513"/>
      <c r="K96" s="513"/>
      <c r="L96" s="513"/>
      <c r="M96" s="513"/>
      <c r="N96" s="513"/>
      <c r="O96" s="513"/>
      <c r="P96" s="513"/>
      <c r="Q96" s="513"/>
    </row>
    <row r="97" spans="1:17">
      <c r="A97" s="513"/>
      <c r="B97" s="513"/>
      <c r="C97" s="513"/>
      <c r="D97" s="513"/>
      <c r="E97" s="513"/>
      <c r="F97" s="513"/>
      <c r="G97" s="513"/>
      <c r="I97" s="513"/>
      <c r="J97" s="513"/>
      <c r="K97" s="513"/>
      <c r="L97" s="513"/>
      <c r="M97" s="513"/>
      <c r="N97" s="513"/>
      <c r="O97" s="513"/>
      <c r="P97" s="513"/>
      <c r="Q97" s="513"/>
    </row>
    <row r="98" spans="1:17">
      <c r="A98" s="513"/>
      <c r="B98" s="513"/>
      <c r="C98" s="513"/>
      <c r="D98" s="513"/>
      <c r="E98" s="513"/>
      <c r="F98" s="513"/>
      <c r="G98" s="513"/>
      <c r="I98" s="513"/>
      <c r="J98" s="513"/>
      <c r="K98" s="513"/>
      <c r="L98" s="513"/>
      <c r="M98" s="513"/>
      <c r="N98" s="513"/>
      <c r="O98" s="513"/>
      <c r="P98" s="513"/>
      <c r="Q98" s="513"/>
    </row>
    <row r="99" spans="1:17">
      <c r="A99" s="513"/>
      <c r="B99" s="513"/>
      <c r="C99" s="513"/>
      <c r="D99" s="513"/>
      <c r="E99" s="513"/>
      <c r="F99" s="513"/>
      <c r="G99" s="513"/>
      <c r="I99" s="513"/>
      <c r="J99" s="513"/>
      <c r="K99" s="513"/>
      <c r="L99" s="513"/>
      <c r="M99" s="513"/>
      <c r="N99" s="513"/>
      <c r="O99" s="513"/>
      <c r="P99" s="513"/>
      <c r="Q99" s="513"/>
    </row>
    <row r="100" spans="1:17">
      <c r="A100" s="513"/>
      <c r="B100" s="513"/>
      <c r="C100" s="513"/>
      <c r="D100" s="513"/>
      <c r="E100" s="513"/>
      <c r="F100" s="513"/>
      <c r="G100" s="513"/>
      <c r="I100" s="513"/>
      <c r="J100" s="513"/>
      <c r="K100" s="513"/>
      <c r="L100" s="513"/>
      <c r="M100" s="513"/>
      <c r="N100" s="513"/>
      <c r="O100" s="513"/>
      <c r="P100" s="513"/>
      <c r="Q100" s="513"/>
    </row>
    <row r="101" spans="1:17">
      <c r="A101" s="513"/>
      <c r="B101" s="513"/>
      <c r="C101" s="513"/>
      <c r="D101" s="513"/>
      <c r="E101" s="513"/>
      <c r="F101" s="513"/>
      <c r="G101" s="513"/>
      <c r="I101" s="513"/>
      <c r="J101" s="513"/>
      <c r="K101" s="513"/>
      <c r="L101" s="513"/>
      <c r="M101" s="513"/>
      <c r="N101" s="513"/>
      <c r="O101" s="513"/>
      <c r="P101" s="513"/>
      <c r="Q101" s="513"/>
    </row>
    <row r="102" spans="1:17">
      <c r="A102" s="513"/>
      <c r="B102" s="513"/>
      <c r="C102" s="513"/>
      <c r="D102" s="513"/>
      <c r="E102" s="513"/>
      <c r="F102" s="513"/>
      <c r="G102" s="513"/>
      <c r="I102" s="513"/>
      <c r="J102" s="513"/>
      <c r="K102" s="513"/>
      <c r="L102" s="513"/>
      <c r="M102" s="513"/>
      <c r="N102" s="513"/>
      <c r="O102" s="513"/>
      <c r="P102" s="513"/>
      <c r="Q102" s="513"/>
    </row>
    <row r="103" spans="1:17">
      <c r="A103" s="513"/>
      <c r="B103" s="513"/>
      <c r="C103" s="513"/>
      <c r="D103" s="513"/>
      <c r="E103" s="513"/>
      <c r="F103" s="513"/>
      <c r="G103" s="513"/>
      <c r="I103" s="513"/>
      <c r="J103" s="513"/>
      <c r="K103" s="513"/>
      <c r="L103" s="513"/>
      <c r="M103" s="513"/>
      <c r="N103" s="513"/>
      <c r="O103" s="513"/>
      <c r="P103" s="513"/>
      <c r="Q103" s="513"/>
    </row>
    <row r="104" spans="1:17">
      <c r="A104" s="513"/>
      <c r="B104" s="513"/>
      <c r="C104" s="513"/>
      <c r="D104" s="513"/>
      <c r="E104" s="513"/>
      <c r="F104" s="513"/>
      <c r="G104" s="513"/>
      <c r="I104" s="513"/>
      <c r="J104" s="513"/>
      <c r="K104" s="513"/>
      <c r="L104" s="513"/>
      <c r="M104" s="513"/>
      <c r="N104" s="513"/>
      <c r="O104" s="513"/>
      <c r="P104" s="513"/>
      <c r="Q104" s="513"/>
    </row>
    <row r="105" spans="1:17">
      <c r="A105" s="513"/>
      <c r="B105" s="513"/>
      <c r="C105" s="513"/>
      <c r="D105" s="513"/>
      <c r="E105" s="513"/>
      <c r="F105" s="513"/>
      <c r="G105" s="513"/>
      <c r="I105" s="513"/>
      <c r="J105" s="513"/>
      <c r="K105" s="513"/>
      <c r="L105" s="513"/>
      <c r="M105" s="513"/>
      <c r="N105" s="513"/>
      <c r="O105" s="513"/>
      <c r="P105" s="513"/>
      <c r="Q105" s="513"/>
    </row>
    <row r="106" spans="1:17">
      <c r="A106" s="513"/>
      <c r="B106" s="513"/>
      <c r="C106" s="513"/>
      <c r="D106" s="513"/>
      <c r="E106" s="513"/>
      <c r="F106" s="513"/>
      <c r="G106" s="513"/>
      <c r="I106" s="513"/>
      <c r="J106" s="513"/>
      <c r="K106" s="513"/>
      <c r="L106" s="513"/>
      <c r="M106" s="513"/>
      <c r="N106" s="513"/>
      <c r="O106" s="513"/>
      <c r="P106" s="513"/>
      <c r="Q106" s="513"/>
    </row>
    <row r="107" spans="1:17">
      <c r="A107" s="513"/>
      <c r="B107" s="513"/>
      <c r="C107" s="513"/>
      <c r="D107" s="513"/>
      <c r="E107" s="513"/>
      <c r="F107" s="513"/>
      <c r="G107" s="513"/>
      <c r="I107" s="513"/>
      <c r="J107" s="513"/>
      <c r="K107" s="513"/>
      <c r="L107" s="513"/>
      <c r="M107" s="513"/>
      <c r="N107" s="513"/>
      <c r="O107" s="513"/>
      <c r="P107" s="513"/>
      <c r="Q107" s="513"/>
    </row>
    <row r="108" spans="1:17">
      <c r="A108" s="513"/>
      <c r="B108" s="513"/>
      <c r="C108" s="513"/>
      <c r="D108" s="513"/>
      <c r="E108" s="513"/>
      <c r="F108" s="513"/>
      <c r="G108" s="513"/>
      <c r="I108" s="513"/>
      <c r="J108" s="513"/>
      <c r="K108" s="513"/>
      <c r="L108" s="513"/>
      <c r="M108" s="513"/>
      <c r="N108" s="513"/>
      <c r="O108" s="513"/>
      <c r="P108" s="513"/>
      <c r="Q108" s="513"/>
    </row>
    <row r="109" spans="1:17">
      <c r="A109" s="513"/>
      <c r="B109" s="513"/>
      <c r="C109" s="513"/>
      <c r="D109" s="513"/>
      <c r="E109" s="513"/>
      <c r="F109" s="513"/>
      <c r="G109" s="513"/>
      <c r="I109" s="513"/>
      <c r="J109" s="513"/>
      <c r="K109" s="513"/>
      <c r="L109" s="513"/>
      <c r="M109" s="513"/>
      <c r="N109" s="513"/>
      <c r="O109" s="513"/>
      <c r="P109" s="513"/>
      <c r="Q109" s="513"/>
    </row>
    <row r="110" spans="1:17">
      <c r="A110" s="513"/>
      <c r="B110" s="513"/>
      <c r="C110" s="513"/>
      <c r="D110" s="513"/>
      <c r="E110" s="513"/>
      <c r="F110" s="513"/>
      <c r="G110" s="513"/>
      <c r="I110" s="513"/>
      <c r="J110" s="513"/>
      <c r="K110" s="513"/>
      <c r="L110" s="513"/>
      <c r="M110" s="513"/>
      <c r="N110" s="513"/>
      <c r="O110" s="513"/>
      <c r="P110" s="513"/>
      <c r="Q110" s="513"/>
    </row>
    <row r="111" spans="1:17">
      <c r="A111" s="513"/>
      <c r="B111" s="513"/>
      <c r="C111" s="513"/>
      <c r="D111" s="513"/>
      <c r="E111" s="513"/>
      <c r="F111" s="513"/>
      <c r="G111" s="513"/>
      <c r="I111" s="513"/>
      <c r="J111" s="513"/>
      <c r="K111" s="513"/>
      <c r="L111" s="513"/>
      <c r="M111" s="513"/>
      <c r="N111" s="513"/>
      <c r="O111" s="513"/>
      <c r="P111" s="513"/>
      <c r="Q111" s="513"/>
    </row>
    <row r="112" spans="1:17">
      <c r="A112" s="513"/>
      <c r="B112" s="513"/>
      <c r="C112" s="513"/>
      <c r="D112" s="513"/>
      <c r="E112" s="513"/>
      <c r="F112" s="513"/>
      <c r="G112" s="513"/>
      <c r="I112" s="513"/>
      <c r="J112" s="513"/>
      <c r="K112" s="513"/>
      <c r="L112" s="513"/>
      <c r="M112" s="513"/>
      <c r="N112" s="513"/>
      <c r="O112" s="513"/>
      <c r="P112" s="513"/>
      <c r="Q112" s="513"/>
    </row>
    <row r="113" spans="1:17">
      <c r="A113" s="513"/>
      <c r="B113" s="513"/>
      <c r="C113" s="513"/>
      <c r="D113" s="513"/>
      <c r="E113" s="513"/>
      <c r="F113" s="513"/>
      <c r="G113" s="513"/>
      <c r="I113" s="513"/>
      <c r="J113" s="513"/>
      <c r="K113" s="513"/>
      <c r="L113" s="513"/>
      <c r="M113" s="513"/>
      <c r="N113" s="513"/>
      <c r="O113" s="513"/>
      <c r="P113" s="513"/>
      <c r="Q113" s="513"/>
    </row>
    <row r="114" spans="1:17">
      <c r="A114" s="513"/>
      <c r="B114" s="513"/>
      <c r="C114" s="513"/>
      <c r="D114" s="513"/>
      <c r="E114" s="513"/>
      <c r="F114" s="513"/>
      <c r="G114" s="513"/>
      <c r="I114" s="513"/>
      <c r="J114" s="513"/>
      <c r="K114" s="513"/>
      <c r="L114" s="513"/>
      <c r="M114" s="513"/>
      <c r="N114" s="513"/>
      <c r="O114" s="513"/>
      <c r="P114" s="513"/>
      <c r="Q114" s="513"/>
    </row>
    <row r="115" spans="1:17">
      <c r="A115" s="513"/>
      <c r="B115" s="513"/>
      <c r="C115" s="513"/>
      <c r="D115" s="513"/>
      <c r="E115" s="513"/>
      <c r="F115" s="513"/>
      <c r="G115" s="513"/>
      <c r="I115" s="513"/>
      <c r="J115" s="513"/>
      <c r="K115" s="513"/>
      <c r="L115" s="513"/>
      <c r="M115" s="513"/>
      <c r="N115" s="513"/>
      <c r="O115" s="513"/>
      <c r="P115" s="513"/>
      <c r="Q115" s="513"/>
    </row>
    <row r="116" spans="1:17">
      <c r="A116" s="513"/>
      <c r="B116" s="513"/>
      <c r="C116" s="513"/>
      <c r="D116" s="513"/>
      <c r="E116" s="513"/>
      <c r="F116" s="513"/>
      <c r="G116" s="513"/>
      <c r="I116" s="513"/>
      <c r="J116" s="513"/>
      <c r="K116" s="513"/>
      <c r="L116" s="513"/>
      <c r="M116" s="513"/>
      <c r="N116" s="513"/>
      <c r="O116" s="513"/>
      <c r="P116" s="513"/>
      <c r="Q116" s="513"/>
    </row>
    <row r="117" spans="1:17">
      <c r="A117" s="513"/>
      <c r="B117" s="513"/>
      <c r="C117" s="513"/>
      <c r="D117" s="513"/>
      <c r="E117" s="513"/>
      <c r="F117" s="513"/>
      <c r="G117" s="513"/>
      <c r="I117" s="513"/>
      <c r="J117" s="513"/>
      <c r="K117" s="513"/>
      <c r="L117" s="513"/>
      <c r="M117" s="513"/>
      <c r="N117" s="513"/>
      <c r="O117" s="513"/>
      <c r="P117" s="513"/>
      <c r="Q117" s="513"/>
    </row>
    <row r="118" spans="1:17">
      <c r="A118" s="513"/>
      <c r="B118" s="513"/>
      <c r="C118" s="513"/>
      <c r="D118" s="513"/>
      <c r="E118" s="513"/>
      <c r="F118" s="513"/>
      <c r="G118" s="513"/>
      <c r="I118" s="513"/>
      <c r="J118" s="513"/>
      <c r="K118" s="513"/>
      <c r="L118" s="513"/>
      <c r="M118" s="513"/>
      <c r="N118" s="513"/>
      <c r="O118" s="513"/>
      <c r="P118" s="513"/>
      <c r="Q118" s="513"/>
    </row>
    <row r="119" spans="1:17">
      <c r="A119" s="513"/>
      <c r="B119" s="513"/>
      <c r="C119" s="513"/>
      <c r="D119" s="513"/>
      <c r="E119" s="513"/>
      <c r="F119" s="513"/>
      <c r="G119" s="513"/>
      <c r="I119" s="513"/>
      <c r="J119" s="513"/>
      <c r="K119" s="513"/>
      <c r="L119" s="513"/>
      <c r="M119" s="513"/>
      <c r="N119" s="513"/>
      <c r="O119" s="513"/>
      <c r="P119" s="513"/>
      <c r="Q119" s="513"/>
    </row>
    <row r="120" spans="1:17">
      <c r="A120" s="513"/>
      <c r="B120" s="513"/>
      <c r="C120" s="513"/>
      <c r="D120" s="513"/>
      <c r="E120" s="513"/>
      <c r="F120" s="513"/>
      <c r="G120" s="513"/>
      <c r="I120" s="513"/>
      <c r="J120" s="513"/>
      <c r="K120" s="513"/>
      <c r="L120" s="513"/>
      <c r="M120" s="513"/>
      <c r="N120" s="513"/>
      <c r="O120" s="513"/>
      <c r="P120" s="513"/>
      <c r="Q120" s="513"/>
    </row>
    <row r="121" spans="1:17">
      <c r="A121" s="513"/>
      <c r="B121" s="513"/>
      <c r="C121" s="513"/>
      <c r="D121" s="513"/>
      <c r="E121" s="513"/>
      <c r="F121" s="513"/>
      <c r="G121" s="513"/>
      <c r="I121" s="513"/>
      <c r="J121" s="513"/>
      <c r="K121" s="513"/>
      <c r="L121" s="513"/>
      <c r="M121" s="513"/>
      <c r="N121" s="513"/>
      <c r="O121" s="513"/>
      <c r="P121" s="513"/>
      <c r="Q121" s="513"/>
    </row>
    <row r="122" spans="1:17">
      <c r="A122" s="513"/>
      <c r="B122" s="513"/>
      <c r="C122" s="513"/>
      <c r="D122" s="513"/>
      <c r="E122" s="513"/>
      <c r="F122" s="513"/>
      <c r="G122" s="513"/>
      <c r="I122" s="513"/>
      <c r="J122" s="513"/>
      <c r="K122" s="513"/>
      <c r="L122" s="513"/>
      <c r="M122" s="513"/>
      <c r="N122" s="513"/>
      <c r="O122" s="513"/>
      <c r="P122" s="513"/>
      <c r="Q122" s="513"/>
    </row>
    <row r="123" spans="1:17">
      <c r="A123" s="513"/>
      <c r="B123" s="513"/>
      <c r="C123" s="513"/>
      <c r="D123" s="513"/>
      <c r="E123" s="513"/>
      <c r="F123" s="513"/>
      <c r="G123" s="513"/>
      <c r="I123" s="513"/>
      <c r="J123" s="513"/>
      <c r="K123" s="513"/>
      <c r="L123" s="513"/>
      <c r="M123" s="513"/>
      <c r="N123" s="513"/>
      <c r="O123" s="513"/>
      <c r="P123" s="513"/>
      <c r="Q123" s="513"/>
    </row>
    <row r="124" spans="1:17">
      <c r="A124" s="513"/>
      <c r="B124" s="513"/>
      <c r="C124" s="513"/>
      <c r="D124" s="513"/>
      <c r="E124" s="513"/>
      <c r="F124" s="513"/>
      <c r="G124" s="513"/>
      <c r="I124" s="513"/>
      <c r="J124" s="513"/>
      <c r="K124" s="513"/>
      <c r="L124" s="513"/>
      <c r="M124" s="513"/>
      <c r="N124" s="513"/>
      <c r="O124" s="513"/>
      <c r="P124" s="513"/>
      <c r="Q124" s="513"/>
    </row>
    <row r="125" spans="1:17">
      <c r="A125" s="513"/>
      <c r="B125" s="513"/>
      <c r="C125" s="513"/>
      <c r="D125" s="513"/>
      <c r="E125" s="513"/>
      <c r="F125" s="513"/>
      <c r="G125" s="513"/>
      <c r="I125" s="513"/>
      <c r="J125" s="513"/>
      <c r="K125" s="513"/>
      <c r="L125" s="513"/>
      <c r="M125" s="513"/>
      <c r="N125" s="513"/>
      <c r="O125" s="513"/>
      <c r="P125" s="513"/>
      <c r="Q125" s="513"/>
    </row>
    <row r="126" spans="1:17">
      <c r="A126" s="513"/>
      <c r="B126" s="513"/>
      <c r="C126" s="513"/>
      <c r="D126" s="513"/>
      <c r="E126" s="513"/>
      <c r="F126" s="513"/>
      <c r="G126" s="513"/>
      <c r="I126" s="513"/>
      <c r="J126" s="513"/>
      <c r="K126" s="513"/>
      <c r="L126" s="513"/>
      <c r="M126" s="513"/>
      <c r="N126" s="513"/>
      <c r="O126" s="513"/>
      <c r="P126" s="513"/>
      <c r="Q126" s="513"/>
    </row>
    <row r="127" spans="1:17">
      <c r="A127" s="513"/>
      <c r="B127" s="513"/>
      <c r="C127" s="513"/>
      <c r="D127" s="513"/>
      <c r="E127" s="513"/>
      <c r="F127" s="513"/>
      <c r="G127" s="513"/>
      <c r="I127" s="513"/>
      <c r="J127" s="513"/>
      <c r="K127" s="513"/>
      <c r="L127" s="513"/>
      <c r="M127" s="513"/>
      <c r="N127" s="513"/>
      <c r="O127" s="513"/>
      <c r="P127" s="513"/>
      <c r="Q127" s="513"/>
    </row>
    <row r="128" spans="1:17">
      <c r="A128" s="513"/>
      <c r="B128" s="513"/>
      <c r="C128" s="513"/>
      <c r="D128" s="513"/>
      <c r="E128" s="513"/>
      <c r="F128" s="513"/>
      <c r="G128" s="513"/>
      <c r="I128" s="513"/>
      <c r="J128" s="513"/>
      <c r="K128" s="513"/>
      <c r="L128" s="513"/>
      <c r="M128" s="513"/>
      <c r="N128" s="513"/>
      <c r="O128" s="513"/>
      <c r="P128" s="513"/>
      <c r="Q128" s="513"/>
    </row>
    <row r="129" spans="1:17">
      <c r="A129" s="513"/>
      <c r="B129" s="513"/>
      <c r="C129" s="513"/>
      <c r="D129" s="513"/>
      <c r="E129" s="513"/>
      <c r="F129" s="513"/>
      <c r="G129" s="513"/>
      <c r="I129" s="513"/>
      <c r="J129" s="513"/>
      <c r="K129" s="513"/>
      <c r="L129" s="513"/>
      <c r="M129" s="513"/>
      <c r="N129" s="513"/>
      <c r="O129" s="513"/>
      <c r="P129" s="513"/>
      <c r="Q129" s="513"/>
    </row>
    <row r="130" spans="1:17">
      <c r="A130" s="513"/>
      <c r="B130" s="513"/>
      <c r="C130" s="513"/>
      <c r="D130" s="513"/>
      <c r="E130" s="513"/>
      <c r="F130" s="513"/>
      <c r="G130" s="513"/>
      <c r="I130" s="513"/>
      <c r="J130" s="513"/>
      <c r="K130" s="513"/>
      <c r="L130" s="513"/>
      <c r="M130" s="513"/>
      <c r="N130" s="513"/>
      <c r="O130" s="513"/>
      <c r="P130" s="513"/>
      <c r="Q130" s="513"/>
    </row>
    <row r="131" spans="1:17">
      <c r="A131" s="513"/>
      <c r="B131" s="513"/>
      <c r="C131" s="513"/>
      <c r="D131" s="513"/>
      <c r="E131" s="513"/>
      <c r="F131" s="513"/>
      <c r="G131" s="513"/>
      <c r="I131" s="513"/>
      <c r="J131" s="513"/>
      <c r="K131" s="513"/>
      <c r="L131" s="513"/>
      <c r="M131" s="513"/>
      <c r="N131" s="513"/>
      <c r="O131" s="513"/>
      <c r="P131" s="513"/>
      <c r="Q131" s="513"/>
    </row>
    <row r="132" spans="1:17">
      <c r="A132" s="513"/>
      <c r="B132" s="513"/>
      <c r="C132" s="513"/>
      <c r="D132" s="513"/>
      <c r="E132" s="513"/>
      <c r="F132" s="513"/>
      <c r="G132" s="513"/>
      <c r="I132" s="513"/>
      <c r="J132" s="513"/>
      <c r="K132" s="513"/>
      <c r="L132" s="513"/>
      <c r="M132" s="513"/>
      <c r="N132" s="513"/>
      <c r="O132" s="513"/>
      <c r="P132" s="513"/>
      <c r="Q132" s="513"/>
    </row>
    <row r="133" spans="1:17">
      <c r="A133" s="513"/>
      <c r="B133" s="513"/>
      <c r="C133" s="513"/>
      <c r="D133" s="513"/>
      <c r="E133" s="513"/>
      <c r="F133" s="513"/>
      <c r="G133" s="513"/>
      <c r="I133" s="513"/>
      <c r="J133" s="513"/>
      <c r="K133" s="513"/>
      <c r="L133" s="513"/>
      <c r="M133" s="513"/>
      <c r="N133" s="513"/>
      <c r="O133" s="513"/>
      <c r="P133" s="513"/>
      <c r="Q133" s="513"/>
    </row>
    <row r="134" spans="1:17">
      <c r="A134" s="513"/>
      <c r="B134" s="513"/>
      <c r="C134" s="513"/>
      <c r="D134" s="513"/>
      <c r="E134" s="513"/>
      <c r="F134" s="513"/>
      <c r="G134" s="513"/>
      <c r="I134" s="513"/>
      <c r="J134" s="513"/>
      <c r="K134" s="513"/>
      <c r="L134" s="513"/>
      <c r="M134" s="513"/>
      <c r="N134" s="513"/>
      <c r="O134" s="513"/>
      <c r="P134" s="513"/>
      <c r="Q134" s="513"/>
    </row>
    <row r="135" spans="1:17">
      <c r="A135" s="513"/>
      <c r="B135" s="513"/>
      <c r="C135" s="513"/>
      <c r="D135" s="513"/>
      <c r="E135" s="513"/>
      <c r="F135" s="513"/>
      <c r="G135" s="513"/>
      <c r="I135" s="513"/>
      <c r="J135" s="513"/>
      <c r="K135" s="513"/>
      <c r="L135" s="513"/>
      <c r="M135" s="513"/>
      <c r="N135" s="513"/>
      <c r="O135" s="513"/>
      <c r="P135" s="513"/>
      <c r="Q135" s="513"/>
    </row>
    <row r="136" spans="1:17">
      <c r="A136" s="513"/>
      <c r="B136" s="513"/>
      <c r="C136" s="513"/>
      <c r="D136" s="513"/>
      <c r="E136" s="513"/>
      <c r="F136" s="513"/>
      <c r="G136" s="513"/>
      <c r="I136" s="513"/>
      <c r="J136" s="513"/>
      <c r="K136" s="513"/>
      <c r="L136" s="513"/>
      <c r="M136" s="513"/>
      <c r="N136" s="513"/>
      <c r="O136" s="513"/>
      <c r="P136" s="513"/>
      <c r="Q136" s="513"/>
    </row>
    <row r="137" spans="1:17">
      <c r="A137" s="513"/>
      <c r="B137" s="513"/>
      <c r="C137" s="513"/>
      <c r="D137" s="513"/>
      <c r="E137" s="513"/>
      <c r="F137" s="513"/>
      <c r="G137" s="513"/>
      <c r="I137" s="513"/>
      <c r="J137" s="513"/>
      <c r="K137" s="513"/>
      <c r="L137" s="513"/>
      <c r="M137" s="513"/>
      <c r="N137" s="513"/>
      <c r="O137" s="513"/>
      <c r="P137" s="513"/>
      <c r="Q137" s="513"/>
    </row>
    <row r="138" spans="1:17">
      <c r="A138" s="513"/>
      <c r="B138" s="513"/>
      <c r="C138" s="513"/>
      <c r="D138" s="513"/>
      <c r="E138" s="513"/>
      <c r="F138" s="513"/>
      <c r="G138" s="513"/>
      <c r="I138" s="513"/>
      <c r="J138" s="513"/>
      <c r="K138" s="513"/>
      <c r="L138" s="513"/>
      <c r="M138" s="513"/>
      <c r="N138" s="513"/>
      <c r="O138" s="513"/>
      <c r="P138" s="513"/>
      <c r="Q138" s="513"/>
    </row>
    <row r="139" spans="1:17">
      <c r="A139" s="513"/>
      <c r="B139" s="513"/>
      <c r="C139" s="513"/>
      <c r="D139" s="513"/>
      <c r="E139" s="513"/>
      <c r="F139" s="513"/>
      <c r="G139" s="513"/>
      <c r="I139" s="513"/>
      <c r="J139" s="513"/>
      <c r="K139" s="513"/>
      <c r="L139" s="513"/>
      <c r="M139" s="513"/>
      <c r="N139" s="513"/>
      <c r="O139" s="513"/>
      <c r="P139" s="513"/>
      <c r="Q139" s="513"/>
    </row>
    <row r="140" spans="1:17">
      <c r="A140" s="513"/>
      <c r="B140" s="513"/>
      <c r="C140" s="513"/>
      <c r="D140" s="513"/>
      <c r="E140" s="513"/>
      <c r="F140" s="513"/>
      <c r="G140" s="513"/>
      <c r="I140" s="513"/>
      <c r="J140" s="513"/>
      <c r="K140" s="513"/>
      <c r="L140" s="513"/>
      <c r="M140" s="513"/>
      <c r="N140" s="513"/>
      <c r="O140" s="513"/>
      <c r="P140" s="513"/>
      <c r="Q140" s="513"/>
    </row>
    <row r="141" spans="1:17">
      <c r="A141" s="513"/>
      <c r="B141" s="513"/>
      <c r="C141" s="513"/>
      <c r="D141" s="513"/>
      <c r="E141" s="513"/>
      <c r="F141" s="513"/>
      <c r="G141" s="513"/>
      <c r="I141" s="513"/>
      <c r="J141" s="513"/>
      <c r="K141" s="513"/>
      <c r="L141" s="513"/>
      <c r="M141" s="513"/>
      <c r="N141" s="513"/>
      <c r="O141" s="513"/>
      <c r="P141" s="513"/>
      <c r="Q141" s="513"/>
    </row>
    <row r="142" spans="1:17">
      <c r="A142" s="513"/>
      <c r="B142" s="513"/>
      <c r="C142" s="513"/>
      <c r="D142" s="513"/>
      <c r="E142" s="513"/>
      <c r="F142" s="513"/>
      <c r="G142" s="513"/>
      <c r="I142" s="513"/>
      <c r="J142" s="513"/>
      <c r="K142" s="513"/>
      <c r="L142" s="513"/>
      <c r="M142" s="513"/>
      <c r="N142" s="513"/>
      <c r="O142" s="513"/>
      <c r="P142" s="513"/>
      <c r="Q142" s="513"/>
    </row>
    <row r="143" spans="1:17">
      <c r="A143" s="513"/>
      <c r="B143" s="513"/>
      <c r="C143" s="513"/>
      <c r="D143" s="513"/>
      <c r="E143" s="513"/>
      <c r="F143" s="513"/>
      <c r="G143" s="513"/>
      <c r="I143" s="513"/>
      <c r="J143" s="513"/>
      <c r="K143" s="513"/>
      <c r="L143" s="513"/>
      <c r="M143" s="513"/>
      <c r="N143" s="513"/>
      <c r="O143" s="513"/>
      <c r="P143" s="513"/>
      <c r="Q143" s="513"/>
    </row>
    <row r="144" spans="1:17">
      <c r="A144" s="513"/>
      <c r="B144" s="513"/>
      <c r="C144" s="513"/>
      <c r="D144" s="513"/>
      <c r="E144" s="513"/>
      <c r="F144" s="513"/>
      <c r="G144" s="513"/>
      <c r="I144" s="513"/>
      <c r="J144" s="513"/>
      <c r="K144" s="513"/>
      <c r="L144" s="513"/>
      <c r="M144" s="513"/>
      <c r="N144" s="513"/>
      <c r="O144" s="513"/>
      <c r="P144" s="513"/>
      <c r="Q144" s="513"/>
    </row>
    <row r="145" spans="1:17">
      <c r="A145" s="513"/>
      <c r="B145" s="513"/>
      <c r="C145" s="513"/>
      <c r="D145" s="513"/>
      <c r="E145" s="513"/>
      <c r="F145" s="513"/>
      <c r="G145" s="513"/>
      <c r="I145" s="513"/>
      <c r="J145" s="513"/>
      <c r="K145" s="513"/>
      <c r="L145" s="513"/>
      <c r="M145" s="513"/>
      <c r="N145" s="513"/>
      <c r="O145" s="513"/>
      <c r="P145" s="513"/>
      <c r="Q145" s="513"/>
    </row>
    <row r="146" spans="1:17">
      <c r="A146" s="513"/>
      <c r="B146" s="513"/>
      <c r="C146" s="513"/>
      <c r="D146" s="513"/>
      <c r="E146" s="513"/>
      <c r="F146" s="513"/>
      <c r="G146" s="513"/>
      <c r="I146" s="513"/>
      <c r="J146" s="513"/>
      <c r="K146" s="513"/>
      <c r="L146" s="513"/>
      <c r="M146" s="513"/>
      <c r="N146" s="513"/>
      <c r="O146" s="513"/>
      <c r="P146" s="513"/>
      <c r="Q146" s="513"/>
    </row>
    <row r="147" spans="1:17">
      <c r="A147" s="513"/>
      <c r="B147" s="513"/>
      <c r="C147" s="513"/>
      <c r="D147" s="513"/>
      <c r="E147" s="513"/>
      <c r="F147" s="513"/>
      <c r="G147" s="513"/>
      <c r="I147" s="513"/>
      <c r="J147" s="513"/>
      <c r="K147" s="513"/>
      <c r="L147" s="513"/>
      <c r="M147" s="513"/>
      <c r="N147" s="513"/>
      <c r="O147" s="513"/>
      <c r="P147" s="513"/>
      <c r="Q147" s="513"/>
    </row>
    <row r="148" spans="1:17">
      <c r="A148" s="513"/>
      <c r="B148" s="513"/>
      <c r="C148" s="513"/>
      <c r="D148" s="513"/>
      <c r="E148" s="513"/>
      <c r="F148" s="513"/>
      <c r="G148" s="513"/>
      <c r="I148" s="513"/>
      <c r="J148" s="513"/>
      <c r="K148" s="513"/>
      <c r="L148" s="513"/>
      <c r="M148" s="513"/>
      <c r="N148" s="513"/>
      <c r="O148" s="513"/>
      <c r="P148" s="513"/>
      <c r="Q148" s="513"/>
    </row>
    <row r="149" spans="1:17">
      <c r="A149" s="513"/>
      <c r="B149" s="513"/>
      <c r="C149" s="513"/>
      <c r="D149" s="513"/>
      <c r="E149" s="513"/>
      <c r="F149" s="513"/>
      <c r="G149" s="513"/>
      <c r="I149" s="513"/>
      <c r="J149" s="513"/>
      <c r="K149" s="513"/>
      <c r="L149" s="513"/>
      <c r="M149" s="513"/>
      <c r="N149" s="513"/>
      <c r="O149" s="513"/>
      <c r="P149" s="513"/>
      <c r="Q149" s="513"/>
    </row>
    <row r="150" spans="1:17">
      <c r="A150" s="513"/>
      <c r="B150" s="513"/>
      <c r="C150" s="513"/>
      <c r="D150" s="513"/>
      <c r="E150" s="513"/>
      <c r="F150" s="513"/>
      <c r="G150" s="513"/>
      <c r="I150" s="513"/>
      <c r="J150" s="513"/>
      <c r="K150" s="513"/>
      <c r="L150" s="513"/>
      <c r="M150" s="513"/>
      <c r="N150" s="513"/>
      <c r="O150" s="513"/>
      <c r="P150" s="513"/>
      <c r="Q150" s="513"/>
    </row>
    <row r="151" spans="1:17">
      <c r="A151" s="513"/>
      <c r="B151" s="513"/>
      <c r="C151" s="513"/>
      <c r="D151" s="513"/>
      <c r="E151" s="513"/>
      <c r="F151" s="513"/>
      <c r="G151" s="513"/>
      <c r="I151" s="513"/>
      <c r="J151" s="513"/>
      <c r="K151" s="513"/>
      <c r="L151" s="513"/>
      <c r="M151" s="513"/>
      <c r="N151" s="513"/>
      <c r="O151" s="513"/>
      <c r="P151" s="513"/>
      <c r="Q151" s="513"/>
    </row>
    <row r="152" spans="1:17">
      <c r="A152" s="513"/>
      <c r="B152" s="513"/>
      <c r="C152" s="513"/>
      <c r="D152" s="513"/>
      <c r="E152" s="513"/>
      <c r="F152" s="513"/>
      <c r="G152" s="513"/>
      <c r="I152" s="513"/>
      <c r="J152" s="513"/>
      <c r="K152" s="513"/>
      <c r="L152" s="513"/>
      <c r="M152" s="513"/>
      <c r="N152" s="513"/>
      <c r="O152" s="513"/>
      <c r="P152" s="513"/>
      <c r="Q152" s="513"/>
    </row>
    <row r="153" spans="1:17">
      <c r="A153" s="513"/>
      <c r="B153" s="513"/>
      <c r="C153" s="513"/>
      <c r="D153" s="513"/>
      <c r="E153" s="513"/>
      <c r="F153" s="513"/>
      <c r="G153" s="513"/>
      <c r="I153" s="513"/>
      <c r="J153" s="513"/>
      <c r="K153" s="513"/>
      <c r="L153" s="513"/>
      <c r="M153" s="513"/>
      <c r="N153" s="513"/>
      <c r="O153" s="513"/>
      <c r="P153" s="513"/>
      <c r="Q153" s="513"/>
    </row>
    <row r="154" spans="1:17">
      <c r="A154" s="513"/>
      <c r="B154" s="513"/>
      <c r="C154" s="513"/>
      <c r="D154" s="513"/>
      <c r="E154" s="513"/>
      <c r="F154" s="513"/>
      <c r="G154" s="513"/>
      <c r="I154" s="513"/>
      <c r="J154" s="513"/>
      <c r="K154" s="513"/>
      <c r="L154" s="513"/>
      <c r="M154" s="513"/>
      <c r="N154" s="513"/>
      <c r="O154" s="513"/>
      <c r="P154" s="513"/>
      <c r="Q154" s="513"/>
    </row>
    <row r="155" spans="1:17">
      <c r="A155" s="513"/>
      <c r="B155" s="513"/>
      <c r="C155" s="513"/>
      <c r="D155" s="513"/>
      <c r="E155" s="513"/>
      <c r="F155" s="513"/>
      <c r="G155" s="513"/>
      <c r="I155" s="513"/>
      <c r="J155" s="513"/>
      <c r="K155" s="513"/>
      <c r="L155" s="513"/>
      <c r="M155" s="513"/>
      <c r="N155" s="513"/>
      <c r="O155" s="513"/>
      <c r="P155" s="513"/>
      <c r="Q155" s="513"/>
    </row>
    <row r="156" spans="1:17">
      <c r="A156" s="513"/>
      <c r="B156" s="513"/>
      <c r="C156" s="513"/>
      <c r="D156" s="513"/>
      <c r="E156" s="513"/>
      <c r="F156" s="513"/>
      <c r="G156" s="513"/>
      <c r="I156" s="513"/>
      <c r="J156" s="513"/>
      <c r="K156" s="513"/>
      <c r="L156" s="513"/>
      <c r="M156" s="513"/>
      <c r="N156" s="513"/>
      <c r="O156" s="513"/>
      <c r="P156" s="513"/>
      <c r="Q156" s="513"/>
    </row>
    <row r="157" spans="1:17">
      <c r="A157" s="513"/>
      <c r="B157" s="513"/>
      <c r="C157" s="513"/>
      <c r="D157" s="513"/>
      <c r="E157" s="513"/>
      <c r="F157" s="513"/>
      <c r="G157" s="513"/>
      <c r="I157" s="513"/>
      <c r="J157" s="513"/>
      <c r="K157" s="513"/>
      <c r="L157" s="513"/>
      <c r="M157" s="513"/>
      <c r="N157" s="513"/>
      <c r="O157" s="513"/>
      <c r="P157" s="513"/>
      <c r="Q157" s="513"/>
    </row>
    <row r="158" spans="1:17">
      <c r="A158" s="513"/>
      <c r="B158" s="513"/>
      <c r="C158" s="513"/>
      <c r="D158" s="513"/>
      <c r="E158" s="513"/>
      <c r="F158" s="513"/>
      <c r="G158" s="513"/>
      <c r="I158" s="513"/>
      <c r="J158" s="513"/>
      <c r="K158" s="513"/>
      <c r="L158" s="513"/>
      <c r="M158" s="513"/>
      <c r="N158" s="513"/>
      <c r="O158" s="513"/>
      <c r="P158" s="513"/>
      <c r="Q158" s="513"/>
    </row>
    <row r="159" spans="1:17">
      <c r="A159" s="513"/>
      <c r="B159" s="513"/>
      <c r="C159" s="513"/>
      <c r="D159" s="513"/>
      <c r="E159" s="513"/>
      <c r="F159" s="513"/>
      <c r="G159" s="513"/>
      <c r="I159" s="513"/>
      <c r="J159" s="513"/>
      <c r="K159" s="513"/>
      <c r="L159" s="513"/>
      <c r="M159" s="513"/>
      <c r="N159" s="513"/>
      <c r="O159" s="513"/>
      <c r="P159" s="513"/>
      <c r="Q159" s="513"/>
    </row>
    <row r="160" spans="1:17">
      <c r="A160" s="513"/>
      <c r="B160" s="513"/>
      <c r="C160" s="513"/>
      <c r="D160" s="513"/>
      <c r="E160" s="513"/>
      <c r="F160" s="513"/>
      <c r="G160" s="513"/>
      <c r="I160" s="513"/>
      <c r="J160" s="513"/>
      <c r="K160" s="513"/>
      <c r="L160" s="513"/>
      <c r="M160" s="513"/>
      <c r="N160" s="513"/>
      <c r="O160" s="513"/>
      <c r="P160" s="513"/>
      <c r="Q160" s="513"/>
    </row>
    <row r="161" spans="1:17">
      <c r="A161" s="513"/>
      <c r="B161" s="513"/>
      <c r="C161" s="513"/>
      <c r="D161" s="513"/>
      <c r="E161" s="513"/>
      <c r="F161" s="513"/>
      <c r="G161" s="513"/>
      <c r="I161" s="513"/>
      <c r="J161" s="513"/>
      <c r="K161" s="513"/>
      <c r="L161" s="513"/>
      <c r="M161" s="513"/>
      <c r="N161" s="513"/>
      <c r="O161" s="513"/>
      <c r="P161" s="513"/>
      <c r="Q161" s="513"/>
    </row>
    <row r="162" spans="1:17">
      <c r="A162" s="513"/>
      <c r="B162" s="513"/>
      <c r="C162" s="513"/>
      <c r="D162" s="513"/>
      <c r="E162" s="513"/>
      <c r="F162" s="513"/>
      <c r="G162" s="513"/>
      <c r="I162" s="513"/>
      <c r="J162" s="513"/>
      <c r="K162" s="513"/>
      <c r="L162" s="513"/>
      <c r="M162" s="513"/>
      <c r="N162" s="513"/>
      <c r="O162" s="513"/>
      <c r="P162" s="513"/>
      <c r="Q162" s="513"/>
    </row>
    <row r="163" spans="1:17">
      <c r="A163" s="513"/>
      <c r="B163" s="513"/>
      <c r="C163" s="513"/>
      <c r="D163" s="513"/>
      <c r="E163" s="513"/>
      <c r="F163" s="513"/>
      <c r="G163" s="513"/>
      <c r="I163" s="513"/>
      <c r="J163" s="513"/>
      <c r="K163" s="513"/>
      <c r="L163" s="513"/>
      <c r="M163" s="513"/>
      <c r="N163" s="513"/>
      <c r="O163" s="513"/>
      <c r="P163" s="513"/>
      <c r="Q163" s="513"/>
    </row>
    <row r="164" spans="1:17">
      <c r="A164" s="513"/>
      <c r="B164" s="513"/>
      <c r="C164" s="513"/>
      <c r="D164" s="513"/>
      <c r="E164" s="513"/>
      <c r="F164" s="513"/>
      <c r="G164" s="513"/>
      <c r="I164" s="513"/>
      <c r="J164" s="513"/>
      <c r="K164" s="513"/>
      <c r="L164" s="513"/>
      <c r="M164" s="513"/>
      <c r="N164" s="513"/>
      <c r="O164" s="513"/>
      <c r="P164" s="513"/>
      <c r="Q164" s="513"/>
    </row>
    <row r="165" spans="1:17">
      <c r="A165" s="513"/>
      <c r="B165" s="513"/>
      <c r="C165" s="513"/>
      <c r="D165" s="513"/>
      <c r="E165" s="513"/>
      <c r="F165" s="513"/>
      <c r="G165" s="513"/>
      <c r="I165" s="513"/>
      <c r="J165" s="513"/>
      <c r="K165" s="513"/>
      <c r="L165" s="513"/>
      <c r="M165" s="513"/>
      <c r="N165" s="513"/>
      <c r="O165" s="513"/>
      <c r="P165" s="513"/>
      <c r="Q165" s="513"/>
    </row>
    <row r="166" spans="1:17">
      <c r="A166" s="513"/>
      <c r="B166" s="513"/>
      <c r="C166" s="513"/>
      <c r="D166" s="513"/>
      <c r="E166" s="513"/>
      <c r="F166" s="513"/>
      <c r="G166" s="513"/>
      <c r="I166" s="513"/>
      <c r="J166" s="513"/>
      <c r="K166" s="513"/>
      <c r="L166" s="513"/>
      <c r="M166" s="513"/>
      <c r="N166" s="513"/>
      <c r="O166" s="513"/>
      <c r="P166" s="513"/>
      <c r="Q166" s="513"/>
    </row>
    <row r="167" spans="1:17">
      <c r="A167" s="513"/>
      <c r="B167" s="513"/>
      <c r="C167" s="513"/>
      <c r="D167" s="513"/>
      <c r="E167" s="513"/>
      <c r="F167" s="513"/>
      <c r="G167" s="513"/>
      <c r="I167" s="513"/>
      <c r="J167" s="513"/>
      <c r="K167" s="513"/>
      <c r="L167" s="513"/>
      <c r="M167" s="513"/>
      <c r="N167" s="513"/>
      <c r="O167" s="513"/>
      <c r="P167" s="513"/>
      <c r="Q167" s="513"/>
    </row>
    <row r="168" spans="1:17">
      <c r="A168" s="513"/>
      <c r="B168" s="513"/>
      <c r="C168" s="513"/>
      <c r="D168" s="513"/>
      <c r="E168" s="513"/>
      <c r="F168" s="513"/>
      <c r="G168" s="513"/>
      <c r="I168" s="513"/>
      <c r="J168" s="513"/>
      <c r="K168" s="513"/>
      <c r="L168" s="513"/>
      <c r="M168" s="513"/>
      <c r="N168" s="513"/>
      <c r="O168" s="513"/>
      <c r="P168" s="513"/>
      <c r="Q168" s="513"/>
    </row>
    <row r="169" spans="1:17">
      <c r="A169" s="513"/>
      <c r="B169" s="513"/>
      <c r="C169" s="513"/>
      <c r="D169" s="513"/>
      <c r="E169" s="513"/>
      <c r="F169" s="513"/>
      <c r="G169" s="513"/>
      <c r="I169" s="513"/>
      <c r="J169" s="513"/>
      <c r="K169" s="513"/>
      <c r="L169" s="513"/>
      <c r="M169" s="513"/>
      <c r="N169" s="513"/>
      <c r="O169" s="513"/>
      <c r="P169" s="513"/>
      <c r="Q169" s="513"/>
    </row>
    <row r="170" spans="1:17">
      <c r="A170" s="513"/>
      <c r="B170" s="513"/>
      <c r="C170" s="513"/>
      <c r="D170" s="513"/>
      <c r="E170" s="513"/>
      <c r="F170" s="513"/>
      <c r="G170" s="513"/>
      <c r="I170" s="513"/>
      <c r="J170" s="513"/>
      <c r="K170" s="513"/>
      <c r="L170" s="513"/>
      <c r="M170" s="513"/>
      <c r="N170" s="513"/>
      <c r="O170" s="513"/>
      <c r="P170" s="513"/>
      <c r="Q170" s="513"/>
    </row>
    <row r="171" spans="1:17">
      <c r="A171" s="513"/>
      <c r="B171" s="513"/>
      <c r="C171" s="513"/>
      <c r="D171" s="513"/>
      <c r="E171" s="513"/>
      <c r="F171" s="513"/>
      <c r="G171" s="513"/>
      <c r="I171" s="513"/>
      <c r="J171" s="513"/>
      <c r="K171" s="513"/>
      <c r="L171" s="513"/>
      <c r="M171" s="513"/>
      <c r="N171" s="513"/>
      <c r="O171" s="513"/>
      <c r="P171" s="513"/>
      <c r="Q171" s="513"/>
    </row>
    <row r="172" spans="1:17">
      <c r="A172" s="513"/>
      <c r="B172" s="513"/>
      <c r="C172" s="513"/>
      <c r="D172" s="513"/>
      <c r="E172" s="513"/>
      <c r="F172" s="513"/>
      <c r="G172" s="513"/>
      <c r="I172" s="513"/>
      <c r="J172" s="513"/>
      <c r="K172" s="513"/>
      <c r="L172" s="513"/>
      <c r="M172" s="513"/>
      <c r="N172" s="513"/>
      <c r="O172" s="513"/>
      <c r="P172" s="513"/>
      <c r="Q172" s="513"/>
    </row>
    <row r="173" spans="1:17">
      <c r="A173" s="513"/>
      <c r="B173" s="513"/>
      <c r="C173" s="513"/>
      <c r="D173" s="513"/>
      <c r="E173" s="513"/>
      <c r="F173" s="513"/>
      <c r="G173" s="513"/>
      <c r="I173" s="513"/>
      <c r="J173" s="513"/>
      <c r="K173" s="513"/>
      <c r="L173" s="513"/>
      <c r="M173" s="513"/>
      <c r="N173" s="513"/>
      <c r="O173" s="513"/>
      <c r="P173" s="513"/>
      <c r="Q173" s="513"/>
    </row>
    <row r="174" spans="1:17">
      <c r="A174" s="513"/>
      <c r="B174" s="513"/>
      <c r="C174" s="513"/>
      <c r="D174" s="513"/>
      <c r="E174" s="513"/>
      <c r="F174" s="513"/>
      <c r="G174" s="513"/>
      <c r="I174" s="513"/>
      <c r="J174" s="513"/>
      <c r="K174" s="513"/>
      <c r="L174" s="513"/>
      <c r="M174" s="513"/>
      <c r="N174" s="513"/>
      <c r="O174" s="513"/>
      <c r="P174" s="513"/>
      <c r="Q174" s="513"/>
    </row>
    <row r="175" spans="1:17">
      <c r="A175" s="513"/>
      <c r="B175" s="513"/>
      <c r="C175" s="513"/>
      <c r="D175" s="513"/>
      <c r="E175" s="513"/>
      <c r="F175" s="513"/>
      <c r="G175" s="513"/>
      <c r="I175" s="513"/>
      <c r="J175" s="513"/>
      <c r="K175" s="513"/>
      <c r="L175" s="513"/>
      <c r="M175" s="513"/>
      <c r="N175" s="513"/>
      <c r="O175" s="513"/>
      <c r="P175" s="513"/>
      <c r="Q175" s="513"/>
    </row>
    <row r="176" spans="1:17">
      <c r="A176" s="513"/>
      <c r="B176" s="513"/>
      <c r="C176" s="513"/>
      <c r="D176" s="513"/>
      <c r="E176" s="513"/>
      <c r="F176" s="513"/>
      <c r="G176" s="513"/>
      <c r="I176" s="513"/>
      <c r="J176" s="513"/>
      <c r="K176" s="513"/>
      <c r="L176" s="513"/>
      <c r="M176" s="513"/>
      <c r="N176" s="513"/>
      <c r="O176" s="513"/>
      <c r="P176" s="513"/>
      <c r="Q176" s="513"/>
    </row>
    <row r="177" spans="1:17">
      <c r="A177" s="513"/>
      <c r="B177" s="513"/>
      <c r="C177" s="513"/>
      <c r="D177" s="513"/>
      <c r="E177" s="513"/>
      <c r="F177" s="513"/>
      <c r="G177" s="513"/>
      <c r="I177" s="513"/>
      <c r="J177" s="513"/>
      <c r="K177" s="513"/>
      <c r="L177" s="513"/>
      <c r="M177" s="513"/>
      <c r="N177" s="513"/>
      <c r="O177" s="513"/>
      <c r="P177" s="513"/>
      <c r="Q177" s="513"/>
    </row>
    <row r="178" spans="1:17">
      <c r="A178" s="513"/>
      <c r="B178" s="513"/>
      <c r="C178" s="513"/>
      <c r="D178" s="513"/>
      <c r="E178" s="513"/>
      <c r="F178" s="513"/>
      <c r="G178" s="513"/>
      <c r="I178" s="513"/>
      <c r="J178" s="513"/>
      <c r="K178" s="513"/>
      <c r="L178" s="513"/>
      <c r="M178" s="513"/>
      <c r="N178" s="513"/>
      <c r="O178" s="513"/>
      <c r="P178" s="513"/>
      <c r="Q178" s="513"/>
    </row>
    <row r="179" spans="1:17">
      <c r="A179" s="513"/>
      <c r="B179" s="513"/>
      <c r="C179" s="513"/>
      <c r="D179" s="513"/>
      <c r="E179" s="513"/>
      <c r="F179" s="513"/>
      <c r="G179" s="513"/>
      <c r="I179" s="513"/>
      <c r="J179" s="513"/>
      <c r="K179" s="513"/>
      <c r="L179" s="513"/>
      <c r="M179" s="513"/>
      <c r="N179" s="513"/>
      <c r="O179" s="513"/>
      <c r="P179" s="513"/>
      <c r="Q179" s="513"/>
    </row>
    <row r="180" spans="1:17">
      <c r="A180" s="513"/>
      <c r="B180" s="513"/>
      <c r="C180" s="513"/>
      <c r="D180" s="513"/>
      <c r="E180" s="513"/>
      <c r="F180" s="513"/>
      <c r="G180" s="513"/>
      <c r="I180" s="513"/>
      <c r="J180" s="513"/>
      <c r="K180" s="513"/>
      <c r="L180" s="513"/>
      <c r="M180" s="513"/>
      <c r="N180" s="513"/>
      <c r="O180" s="513"/>
      <c r="P180" s="513"/>
      <c r="Q180" s="513"/>
    </row>
    <row r="181" spans="1:17">
      <c r="A181" s="513"/>
      <c r="B181" s="513"/>
      <c r="C181" s="513"/>
      <c r="D181" s="513"/>
      <c r="E181" s="513"/>
      <c r="F181" s="513"/>
      <c r="G181" s="513"/>
      <c r="I181" s="513"/>
      <c r="J181" s="513"/>
      <c r="K181" s="513"/>
      <c r="L181" s="513"/>
      <c r="M181" s="513"/>
      <c r="N181" s="513"/>
      <c r="O181" s="513"/>
      <c r="P181" s="513"/>
      <c r="Q181" s="513"/>
    </row>
    <row r="182" spans="1:17">
      <c r="A182" s="513"/>
      <c r="B182" s="513"/>
      <c r="C182" s="513"/>
      <c r="D182" s="513"/>
      <c r="E182" s="513"/>
      <c r="F182" s="513"/>
      <c r="G182" s="513"/>
      <c r="I182" s="513"/>
      <c r="J182" s="513"/>
      <c r="K182" s="513"/>
      <c r="L182" s="513"/>
      <c r="M182" s="513"/>
      <c r="N182" s="513"/>
      <c r="O182" s="513"/>
      <c r="P182" s="513"/>
      <c r="Q182" s="513"/>
    </row>
    <row r="183" spans="1:17">
      <c r="A183" s="513"/>
      <c r="B183" s="513"/>
      <c r="C183" s="513"/>
      <c r="D183" s="513"/>
      <c r="E183" s="513"/>
      <c r="F183" s="513"/>
      <c r="G183" s="513"/>
      <c r="I183" s="513"/>
      <c r="J183" s="513"/>
      <c r="K183" s="513"/>
      <c r="L183" s="513"/>
      <c r="M183" s="513"/>
      <c r="N183" s="513"/>
      <c r="O183" s="513"/>
      <c r="P183" s="513"/>
      <c r="Q183" s="513"/>
    </row>
    <row r="184" spans="1:17">
      <c r="A184" s="513"/>
      <c r="B184" s="513"/>
      <c r="C184" s="513"/>
      <c r="D184" s="513"/>
      <c r="E184" s="513"/>
      <c r="F184" s="513"/>
      <c r="G184" s="513"/>
      <c r="I184" s="513"/>
      <c r="J184" s="513"/>
      <c r="K184" s="513"/>
      <c r="L184" s="513"/>
      <c r="M184" s="513"/>
      <c r="N184" s="513"/>
      <c r="O184" s="513"/>
      <c r="P184" s="513"/>
      <c r="Q184" s="513"/>
    </row>
    <row r="185" spans="1:17">
      <c r="A185" s="513"/>
      <c r="B185" s="513"/>
      <c r="C185" s="513"/>
      <c r="D185" s="513"/>
      <c r="E185" s="513"/>
      <c r="F185" s="513"/>
      <c r="G185" s="513"/>
      <c r="I185" s="513"/>
      <c r="J185" s="513"/>
      <c r="K185" s="513"/>
      <c r="L185" s="513"/>
      <c r="M185" s="513"/>
      <c r="N185" s="513"/>
      <c r="O185" s="513"/>
      <c r="P185" s="513"/>
      <c r="Q185" s="513"/>
    </row>
    <row r="186" spans="1:17">
      <c r="A186" s="513"/>
      <c r="B186" s="513"/>
      <c r="C186" s="513"/>
      <c r="D186" s="513"/>
      <c r="E186" s="513"/>
      <c r="F186" s="513"/>
      <c r="G186" s="513"/>
      <c r="I186" s="513"/>
      <c r="J186" s="513"/>
      <c r="K186" s="513"/>
      <c r="L186" s="513"/>
      <c r="M186" s="513"/>
      <c r="N186" s="513"/>
      <c r="O186" s="513"/>
      <c r="P186" s="513"/>
      <c r="Q186" s="513"/>
    </row>
    <row r="187" spans="1:17">
      <c r="A187" s="513"/>
      <c r="B187" s="513"/>
      <c r="C187" s="513"/>
      <c r="D187" s="513"/>
      <c r="E187" s="513"/>
      <c r="F187" s="513"/>
      <c r="G187" s="513"/>
      <c r="I187" s="513"/>
      <c r="J187" s="513"/>
      <c r="K187" s="513"/>
      <c r="L187" s="513"/>
      <c r="M187" s="513"/>
      <c r="N187" s="513"/>
      <c r="O187" s="513"/>
      <c r="P187" s="513"/>
      <c r="Q187" s="513"/>
    </row>
    <row r="188" spans="1:17">
      <c r="A188" s="513"/>
      <c r="B188" s="513"/>
      <c r="C188" s="513"/>
      <c r="D188" s="513"/>
      <c r="E188" s="513"/>
      <c r="F188" s="513"/>
      <c r="G188" s="513"/>
      <c r="I188" s="513"/>
      <c r="J188" s="513"/>
      <c r="K188" s="513"/>
      <c r="L188" s="513"/>
      <c r="M188" s="513"/>
      <c r="N188" s="513"/>
      <c r="O188" s="513"/>
      <c r="P188" s="513"/>
      <c r="Q188" s="513"/>
    </row>
    <row r="189" spans="1:17">
      <c r="A189" s="513"/>
      <c r="B189" s="513"/>
      <c r="C189" s="513"/>
      <c r="D189" s="513"/>
      <c r="E189" s="513"/>
      <c r="F189" s="513"/>
      <c r="G189" s="513"/>
      <c r="I189" s="513"/>
      <c r="J189" s="513"/>
      <c r="K189" s="513"/>
      <c r="L189" s="513"/>
      <c r="M189" s="513"/>
      <c r="N189" s="513"/>
      <c r="O189" s="513"/>
      <c r="P189" s="513"/>
      <c r="Q189" s="513"/>
    </row>
    <row r="190" spans="1:17">
      <c r="A190" s="513"/>
      <c r="B190" s="513"/>
      <c r="C190" s="513"/>
      <c r="D190" s="513"/>
      <c r="E190" s="513"/>
      <c r="F190" s="513"/>
      <c r="G190" s="513"/>
      <c r="I190" s="513"/>
      <c r="J190" s="513"/>
      <c r="K190" s="513"/>
      <c r="L190" s="513"/>
      <c r="M190" s="513"/>
      <c r="N190" s="513"/>
      <c r="O190" s="513"/>
      <c r="P190" s="513"/>
      <c r="Q190" s="513"/>
    </row>
    <row r="191" spans="1:17">
      <c r="A191" s="513"/>
      <c r="B191" s="513"/>
      <c r="C191" s="513"/>
      <c r="D191" s="513"/>
      <c r="E191" s="513"/>
      <c r="F191" s="513"/>
      <c r="G191" s="513"/>
      <c r="I191" s="513"/>
      <c r="J191" s="513"/>
      <c r="K191" s="513"/>
      <c r="L191" s="513"/>
      <c r="M191" s="513"/>
      <c r="N191" s="513"/>
      <c r="O191" s="513"/>
      <c r="P191" s="513"/>
      <c r="Q191" s="513"/>
    </row>
    <row r="192" spans="1:17">
      <c r="A192" s="513"/>
      <c r="B192" s="513"/>
      <c r="C192" s="513"/>
      <c r="D192" s="513"/>
      <c r="E192" s="513"/>
      <c r="F192" s="513"/>
      <c r="G192" s="513"/>
      <c r="I192" s="513"/>
      <c r="J192" s="513"/>
      <c r="K192" s="513"/>
      <c r="L192" s="513"/>
      <c r="M192" s="513"/>
      <c r="N192" s="513"/>
      <c r="O192" s="513"/>
      <c r="P192" s="513"/>
      <c r="Q192" s="513"/>
    </row>
    <row r="193" spans="1:17">
      <c r="A193" s="513"/>
      <c r="B193" s="513"/>
      <c r="C193" s="513"/>
      <c r="D193" s="513"/>
      <c r="E193" s="513"/>
      <c r="F193" s="513"/>
      <c r="G193" s="513"/>
      <c r="I193" s="513"/>
      <c r="J193" s="513"/>
      <c r="K193" s="513"/>
      <c r="L193" s="513"/>
      <c r="M193" s="513"/>
      <c r="N193" s="513"/>
      <c r="O193" s="513"/>
      <c r="P193" s="513"/>
      <c r="Q193" s="513"/>
    </row>
    <row r="194" spans="1:17">
      <c r="A194" s="513"/>
      <c r="B194" s="513"/>
      <c r="C194" s="513"/>
      <c r="D194" s="513"/>
      <c r="E194" s="513"/>
      <c r="F194" s="513"/>
      <c r="G194" s="513"/>
      <c r="I194" s="513"/>
      <c r="J194" s="513"/>
      <c r="K194" s="513"/>
      <c r="L194" s="513"/>
      <c r="M194" s="513"/>
      <c r="N194" s="513"/>
      <c r="O194" s="513"/>
      <c r="P194" s="513"/>
      <c r="Q194" s="513"/>
    </row>
    <row r="195" spans="1:17">
      <c r="A195" s="513"/>
      <c r="B195" s="513"/>
      <c r="C195" s="513"/>
      <c r="D195" s="513"/>
      <c r="E195" s="513"/>
      <c r="F195" s="513"/>
      <c r="G195" s="513"/>
      <c r="I195" s="513"/>
      <c r="J195" s="513"/>
      <c r="K195" s="513"/>
      <c r="L195" s="513"/>
      <c r="M195" s="513"/>
      <c r="N195" s="513"/>
      <c r="O195" s="513"/>
      <c r="P195" s="513"/>
      <c r="Q195" s="513"/>
    </row>
    <row r="196" spans="1:17">
      <c r="A196" s="513"/>
      <c r="B196" s="513"/>
      <c r="C196" s="513"/>
      <c r="D196" s="513"/>
      <c r="E196" s="513"/>
      <c r="F196" s="513"/>
      <c r="G196" s="513"/>
      <c r="I196" s="513"/>
      <c r="J196" s="513"/>
      <c r="K196" s="513"/>
      <c r="L196" s="513"/>
      <c r="M196" s="513"/>
      <c r="N196" s="513"/>
      <c r="O196" s="513"/>
      <c r="P196" s="513"/>
      <c r="Q196" s="513"/>
    </row>
    <row r="197" spans="1:17">
      <c r="A197" s="513"/>
      <c r="B197" s="513"/>
      <c r="C197" s="513"/>
      <c r="D197" s="513"/>
      <c r="E197" s="513"/>
      <c r="F197" s="513"/>
      <c r="G197" s="513"/>
      <c r="I197" s="513"/>
      <c r="J197" s="513"/>
      <c r="K197" s="513"/>
      <c r="L197" s="513"/>
      <c r="M197" s="513"/>
      <c r="N197" s="513"/>
      <c r="O197" s="513"/>
      <c r="P197" s="513"/>
      <c r="Q197" s="513"/>
    </row>
    <row r="198" spans="1:17">
      <c r="A198" s="513"/>
      <c r="B198" s="513"/>
      <c r="C198" s="513"/>
      <c r="D198" s="513"/>
      <c r="E198" s="513"/>
      <c r="F198" s="513"/>
      <c r="G198" s="513"/>
      <c r="I198" s="513"/>
      <c r="J198" s="513"/>
      <c r="K198" s="513"/>
      <c r="L198" s="513"/>
      <c r="M198" s="513"/>
      <c r="N198" s="513"/>
      <c r="O198" s="513"/>
      <c r="P198" s="513"/>
      <c r="Q198" s="513"/>
    </row>
    <row r="199" spans="1:17">
      <c r="A199" s="513"/>
      <c r="B199" s="513"/>
      <c r="C199" s="513"/>
      <c r="D199" s="513"/>
      <c r="E199" s="513"/>
      <c r="F199" s="513"/>
      <c r="G199" s="513"/>
      <c r="I199" s="513"/>
      <c r="J199" s="513"/>
      <c r="K199" s="513"/>
      <c r="L199" s="513"/>
      <c r="M199" s="513"/>
      <c r="N199" s="513"/>
      <c r="O199" s="513"/>
      <c r="P199" s="513"/>
      <c r="Q199" s="513"/>
    </row>
    <row r="200" spans="1:17">
      <c r="A200" s="513"/>
      <c r="B200" s="513"/>
      <c r="C200" s="513"/>
      <c r="D200" s="513"/>
      <c r="E200" s="513"/>
      <c r="F200" s="513"/>
      <c r="G200" s="513"/>
      <c r="I200" s="513"/>
      <c r="J200" s="513"/>
      <c r="K200" s="513"/>
      <c r="L200" s="513"/>
      <c r="M200" s="513"/>
      <c r="N200" s="513"/>
      <c r="O200" s="513"/>
      <c r="P200" s="513"/>
      <c r="Q200" s="513"/>
    </row>
    <row r="201" spans="1:17">
      <c r="A201" s="513"/>
      <c r="B201" s="513"/>
      <c r="C201" s="513"/>
      <c r="D201" s="513"/>
      <c r="E201" s="513"/>
      <c r="F201" s="513"/>
      <c r="G201" s="513"/>
      <c r="I201" s="513"/>
      <c r="J201" s="513"/>
      <c r="K201" s="513"/>
      <c r="L201" s="513"/>
      <c r="M201" s="513"/>
      <c r="N201" s="513"/>
      <c r="O201" s="513"/>
      <c r="P201" s="513"/>
      <c r="Q201" s="513"/>
    </row>
    <row r="202" spans="1:17">
      <c r="A202" s="513"/>
      <c r="B202" s="513"/>
      <c r="C202" s="513"/>
      <c r="D202" s="513"/>
      <c r="E202" s="513"/>
      <c r="F202" s="513"/>
      <c r="G202" s="513"/>
      <c r="I202" s="513"/>
      <c r="J202" s="513"/>
      <c r="K202" s="513"/>
      <c r="L202" s="513"/>
      <c r="M202" s="513"/>
      <c r="N202" s="513"/>
      <c r="O202" s="513"/>
      <c r="P202" s="513"/>
      <c r="Q202" s="513"/>
    </row>
    <row r="203" spans="1:17">
      <c r="A203" s="513"/>
      <c r="B203" s="513"/>
      <c r="C203" s="513"/>
      <c r="D203" s="513"/>
      <c r="E203" s="513"/>
      <c r="F203" s="513"/>
      <c r="G203" s="513"/>
      <c r="I203" s="513"/>
      <c r="J203" s="513"/>
      <c r="K203" s="513"/>
      <c r="L203" s="513"/>
      <c r="M203" s="513"/>
      <c r="N203" s="513"/>
      <c r="O203" s="513"/>
      <c r="P203" s="513"/>
      <c r="Q203" s="513"/>
    </row>
    <row r="204" spans="1:17">
      <c r="A204" s="513"/>
      <c r="B204" s="513"/>
      <c r="C204" s="513"/>
      <c r="D204" s="513"/>
      <c r="E204" s="513"/>
      <c r="F204" s="513"/>
      <c r="G204" s="513"/>
      <c r="I204" s="513"/>
      <c r="J204" s="513"/>
      <c r="K204" s="513"/>
      <c r="L204" s="513"/>
      <c r="M204" s="513"/>
      <c r="N204" s="513"/>
      <c r="O204" s="513"/>
      <c r="P204" s="513"/>
      <c r="Q204" s="513"/>
    </row>
    <row r="205" spans="1:17">
      <c r="A205" s="513"/>
      <c r="B205" s="513"/>
      <c r="C205" s="513"/>
      <c r="D205" s="513"/>
      <c r="E205" s="513"/>
      <c r="F205" s="513"/>
      <c r="G205" s="513"/>
      <c r="I205" s="513"/>
      <c r="J205" s="513"/>
      <c r="K205" s="513"/>
      <c r="L205" s="513"/>
      <c r="M205" s="513"/>
      <c r="N205" s="513"/>
      <c r="O205" s="513"/>
      <c r="P205" s="513"/>
      <c r="Q205" s="513"/>
    </row>
    <row r="206" spans="1:17">
      <c r="A206" s="513"/>
      <c r="B206" s="513"/>
      <c r="C206" s="513"/>
      <c r="D206" s="513"/>
      <c r="E206" s="513"/>
      <c r="F206" s="513"/>
      <c r="G206" s="513"/>
      <c r="I206" s="513"/>
      <c r="J206" s="513"/>
      <c r="K206" s="513"/>
      <c r="L206" s="513"/>
      <c r="M206" s="513"/>
      <c r="N206" s="513"/>
      <c r="O206" s="513"/>
      <c r="P206" s="513"/>
      <c r="Q206" s="513"/>
    </row>
    <row r="207" spans="1:17">
      <c r="A207" s="513"/>
      <c r="B207" s="513"/>
      <c r="C207" s="513"/>
      <c r="D207" s="513"/>
      <c r="E207" s="513"/>
      <c r="F207" s="513"/>
      <c r="G207" s="513"/>
      <c r="I207" s="513"/>
      <c r="J207" s="513"/>
      <c r="K207" s="513"/>
      <c r="L207" s="513"/>
      <c r="M207" s="513"/>
      <c r="N207" s="513"/>
      <c r="O207" s="513"/>
      <c r="P207" s="513"/>
      <c r="Q207" s="513"/>
    </row>
    <row r="208" spans="1:17">
      <c r="A208" s="513"/>
      <c r="B208" s="513"/>
      <c r="C208" s="513"/>
      <c r="D208" s="513"/>
      <c r="E208" s="513"/>
      <c r="F208" s="513"/>
      <c r="G208" s="513"/>
      <c r="I208" s="513"/>
      <c r="J208" s="513"/>
      <c r="K208" s="513"/>
      <c r="L208" s="513"/>
      <c r="M208" s="513"/>
      <c r="N208" s="513"/>
      <c r="O208" s="513"/>
      <c r="P208" s="513"/>
      <c r="Q208" s="513"/>
    </row>
    <row r="209" spans="1:17">
      <c r="A209" s="513"/>
      <c r="B209" s="513"/>
      <c r="C209" s="513"/>
      <c r="D209" s="513"/>
      <c r="E209" s="513"/>
      <c r="F209" s="513"/>
      <c r="G209" s="513"/>
      <c r="I209" s="513"/>
      <c r="J209" s="513"/>
      <c r="K209" s="513"/>
      <c r="L209" s="513"/>
      <c r="M209" s="513"/>
      <c r="N209" s="513"/>
      <c r="O209" s="513"/>
      <c r="P209" s="513"/>
      <c r="Q209" s="513"/>
    </row>
    <row r="210" spans="1:17">
      <c r="A210" s="513"/>
      <c r="B210" s="513"/>
      <c r="C210" s="513"/>
      <c r="D210" s="513"/>
      <c r="E210" s="513"/>
      <c r="F210" s="513"/>
      <c r="G210" s="513"/>
      <c r="I210" s="513"/>
      <c r="J210" s="513"/>
      <c r="K210" s="513"/>
      <c r="L210" s="513"/>
      <c r="M210" s="513"/>
      <c r="N210" s="513"/>
      <c r="O210" s="513"/>
      <c r="P210" s="513"/>
      <c r="Q210" s="513"/>
    </row>
    <row r="211" spans="1:17">
      <c r="A211" s="513"/>
      <c r="B211" s="513"/>
      <c r="C211" s="513"/>
      <c r="D211" s="513"/>
      <c r="E211" s="513"/>
      <c r="F211" s="513"/>
      <c r="G211" s="513"/>
      <c r="I211" s="513"/>
      <c r="J211" s="513"/>
      <c r="K211" s="513"/>
      <c r="L211" s="513"/>
      <c r="M211" s="513"/>
      <c r="N211" s="513"/>
      <c r="O211" s="513"/>
      <c r="P211" s="513"/>
      <c r="Q211" s="513"/>
    </row>
    <row r="212" spans="1:17">
      <c r="A212" s="513"/>
      <c r="B212" s="513"/>
      <c r="C212" s="513"/>
      <c r="D212" s="513"/>
      <c r="E212" s="513"/>
      <c r="F212" s="513"/>
      <c r="G212" s="513"/>
      <c r="I212" s="513"/>
      <c r="J212" s="513"/>
      <c r="K212" s="513"/>
      <c r="L212" s="513"/>
      <c r="M212" s="513"/>
      <c r="N212" s="513"/>
      <c r="O212" s="513"/>
      <c r="P212" s="513"/>
      <c r="Q212" s="513"/>
    </row>
    <row r="213" spans="1:17">
      <c r="A213" s="513"/>
      <c r="B213" s="513"/>
      <c r="C213" s="513"/>
      <c r="D213" s="513"/>
      <c r="E213" s="513"/>
      <c r="F213" s="513"/>
      <c r="G213" s="513"/>
      <c r="I213" s="513"/>
      <c r="J213" s="513"/>
      <c r="K213" s="513"/>
      <c r="L213" s="513"/>
      <c r="M213" s="513"/>
      <c r="N213" s="513"/>
      <c r="O213" s="513"/>
      <c r="P213" s="513"/>
      <c r="Q213" s="513"/>
    </row>
    <row r="214" spans="1:17">
      <c r="A214" s="513"/>
      <c r="B214" s="513"/>
      <c r="C214" s="513"/>
      <c r="D214" s="513"/>
      <c r="E214" s="513"/>
      <c r="F214" s="513"/>
      <c r="G214" s="513"/>
      <c r="I214" s="513"/>
      <c r="J214" s="513"/>
      <c r="K214" s="513"/>
      <c r="L214" s="513"/>
      <c r="M214" s="513"/>
      <c r="N214" s="513"/>
      <c r="O214" s="513"/>
      <c r="P214" s="513"/>
      <c r="Q214" s="513"/>
    </row>
    <row r="215" spans="1:17">
      <c r="A215" s="513"/>
      <c r="B215" s="513"/>
      <c r="C215" s="513"/>
      <c r="D215" s="513"/>
      <c r="E215" s="513"/>
      <c r="F215" s="513"/>
      <c r="G215" s="513"/>
      <c r="I215" s="513"/>
      <c r="J215" s="513"/>
      <c r="K215" s="513"/>
      <c r="L215" s="513"/>
      <c r="M215" s="513"/>
      <c r="N215" s="513"/>
      <c r="O215" s="513"/>
      <c r="P215" s="513"/>
      <c r="Q215" s="513"/>
    </row>
    <row r="216" spans="1:17">
      <c r="A216" s="513"/>
      <c r="B216" s="513"/>
      <c r="C216" s="513"/>
      <c r="D216" s="513"/>
      <c r="E216" s="513"/>
      <c r="F216" s="513"/>
      <c r="G216" s="513"/>
      <c r="I216" s="513"/>
      <c r="J216" s="513"/>
      <c r="K216" s="513"/>
      <c r="L216" s="513"/>
      <c r="M216" s="513"/>
      <c r="N216" s="513"/>
      <c r="O216" s="513"/>
      <c r="P216" s="513"/>
      <c r="Q216" s="513"/>
    </row>
    <row r="217" spans="1:17">
      <c r="A217" s="513"/>
      <c r="B217" s="513"/>
      <c r="C217" s="513"/>
      <c r="D217" s="513"/>
      <c r="E217" s="513"/>
      <c r="F217" s="513"/>
      <c r="G217" s="513"/>
      <c r="I217" s="513"/>
      <c r="J217" s="513"/>
      <c r="K217" s="513"/>
      <c r="L217" s="513"/>
      <c r="M217" s="513"/>
      <c r="N217" s="513"/>
      <c r="O217" s="513"/>
      <c r="P217" s="513"/>
      <c r="Q217" s="513"/>
    </row>
    <row r="218" spans="1:17">
      <c r="A218" s="513"/>
      <c r="B218" s="513"/>
      <c r="C218" s="513"/>
      <c r="D218" s="513"/>
      <c r="E218" s="513"/>
      <c r="F218" s="513"/>
      <c r="G218" s="513"/>
      <c r="I218" s="513"/>
      <c r="J218" s="513"/>
      <c r="K218" s="513"/>
      <c r="L218" s="513"/>
      <c r="M218" s="513"/>
      <c r="N218" s="513"/>
      <c r="O218" s="513"/>
      <c r="P218" s="513"/>
      <c r="Q218" s="513"/>
    </row>
    <row r="219" spans="1:17">
      <c r="A219" s="513"/>
      <c r="B219" s="513"/>
      <c r="C219" s="513"/>
      <c r="D219" s="513"/>
      <c r="E219" s="513"/>
      <c r="F219" s="513"/>
      <c r="G219" s="513"/>
      <c r="I219" s="513"/>
      <c r="J219" s="513"/>
      <c r="K219" s="513"/>
      <c r="L219" s="513"/>
      <c r="M219" s="513"/>
      <c r="N219" s="513"/>
      <c r="O219" s="513"/>
      <c r="P219" s="513"/>
      <c r="Q219" s="513"/>
    </row>
    <row r="220" spans="1:17">
      <c r="A220" s="513"/>
      <c r="B220" s="513"/>
      <c r="C220" s="513"/>
      <c r="D220" s="513"/>
      <c r="E220" s="513"/>
      <c r="F220" s="513"/>
      <c r="G220" s="513"/>
      <c r="I220" s="513"/>
      <c r="J220" s="513"/>
      <c r="K220" s="513"/>
      <c r="L220" s="513"/>
      <c r="M220" s="513"/>
      <c r="N220" s="513"/>
      <c r="O220" s="513"/>
      <c r="P220" s="513"/>
      <c r="Q220" s="513"/>
    </row>
    <row r="221" spans="1:17">
      <c r="A221" s="513"/>
      <c r="B221" s="513"/>
      <c r="C221" s="513"/>
      <c r="D221" s="513"/>
      <c r="E221" s="513"/>
      <c r="F221" s="513"/>
      <c r="G221" s="513"/>
      <c r="I221" s="513"/>
      <c r="J221" s="513"/>
      <c r="K221" s="513"/>
      <c r="L221" s="513"/>
      <c r="M221" s="513"/>
      <c r="N221" s="513"/>
      <c r="O221" s="513"/>
      <c r="P221" s="513"/>
      <c r="Q221" s="513"/>
    </row>
    <row r="222" spans="1:17">
      <c r="A222" s="513"/>
      <c r="B222" s="513"/>
      <c r="C222" s="513"/>
      <c r="D222" s="513"/>
      <c r="E222" s="513"/>
      <c r="F222" s="513"/>
      <c r="G222" s="513"/>
      <c r="I222" s="513"/>
      <c r="J222" s="513"/>
      <c r="K222" s="513"/>
      <c r="L222" s="513"/>
      <c r="M222" s="513"/>
      <c r="N222" s="513"/>
      <c r="O222" s="513"/>
      <c r="P222" s="513"/>
      <c r="Q222" s="513"/>
    </row>
    <row r="223" spans="1:17">
      <c r="A223" s="513"/>
      <c r="B223" s="513"/>
      <c r="C223" s="513"/>
      <c r="D223" s="513"/>
      <c r="E223" s="513"/>
      <c r="F223" s="513"/>
      <c r="G223" s="513"/>
      <c r="I223" s="513"/>
      <c r="J223" s="513"/>
      <c r="K223" s="513"/>
      <c r="L223" s="513"/>
      <c r="M223" s="513"/>
      <c r="N223" s="513"/>
      <c r="O223" s="513"/>
      <c r="P223" s="513"/>
      <c r="Q223" s="513"/>
    </row>
    <row r="224" spans="1:17">
      <c r="A224" s="513"/>
      <c r="B224" s="513"/>
      <c r="C224" s="513"/>
      <c r="D224" s="513"/>
      <c r="E224" s="513"/>
      <c r="F224" s="513"/>
      <c r="G224" s="513"/>
      <c r="I224" s="513"/>
      <c r="J224" s="513"/>
      <c r="K224" s="513"/>
      <c r="L224" s="513"/>
      <c r="M224" s="513"/>
      <c r="N224" s="513"/>
      <c r="O224" s="513"/>
      <c r="P224" s="513"/>
      <c r="Q224" s="513"/>
    </row>
    <row r="225" spans="1:17">
      <c r="A225" s="513"/>
      <c r="B225" s="513"/>
      <c r="C225" s="513"/>
      <c r="D225" s="513"/>
      <c r="E225" s="513"/>
      <c r="F225" s="513"/>
      <c r="G225" s="513"/>
      <c r="I225" s="513"/>
      <c r="J225" s="513"/>
      <c r="K225" s="513"/>
      <c r="L225" s="513"/>
      <c r="M225" s="513"/>
      <c r="N225" s="513"/>
      <c r="O225" s="513"/>
      <c r="P225" s="513"/>
      <c r="Q225" s="513"/>
    </row>
    <row r="226" spans="1:17">
      <c r="A226" s="513"/>
      <c r="B226" s="513"/>
      <c r="C226" s="513"/>
      <c r="D226" s="513"/>
      <c r="E226" s="513"/>
      <c r="F226" s="513"/>
      <c r="G226" s="513"/>
      <c r="I226" s="513"/>
      <c r="J226" s="513"/>
      <c r="K226" s="513"/>
      <c r="L226" s="513"/>
      <c r="M226" s="513"/>
      <c r="N226" s="513"/>
      <c r="O226" s="513"/>
      <c r="P226" s="513"/>
      <c r="Q226" s="513"/>
    </row>
    <row r="227" spans="1:17">
      <c r="A227" s="513"/>
      <c r="B227" s="513"/>
      <c r="C227" s="513"/>
      <c r="D227" s="513"/>
      <c r="E227" s="513"/>
      <c r="F227" s="513"/>
      <c r="G227" s="513"/>
      <c r="I227" s="513"/>
      <c r="J227" s="513"/>
      <c r="K227" s="513"/>
      <c r="L227" s="513"/>
      <c r="M227" s="513"/>
      <c r="N227" s="513"/>
      <c r="O227" s="513"/>
      <c r="P227" s="513"/>
      <c r="Q227" s="513"/>
    </row>
    <row r="228" spans="1:17">
      <c r="A228" s="513"/>
      <c r="B228" s="513"/>
      <c r="C228" s="513"/>
      <c r="D228" s="513"/>
      <c r="E228" s="513"/>
      <c r="F228" s="513"/>
      <c r="G228" s="513"/>
      <c r="I228" s="513"/>
      <c r="J228" s="513"/>
      <c r="K228" s="513"/>
      <c r="L228" s="513"/>
      <c r="M228" s="513"/>
      <c r="N228" s="513"/>
      <c r="O228" s="513"/>
      <c r="P228" s="513"/>
      <c r="Q228" s="513"/>
    </row>
    <row r="229" spans="1:17">
      <c r="A229" s="513"/>
      <c r="B229" s="513"/>
      <c r="C229" s="513"/>
      <c r="D229" s="513"/>
      <c r="E229" s="513"/>
      <c r="F229" s="513"/>
      <c r="G229" s="513"/>
      <c r="I229" s="513"/>
      <c r="J229" s="513"/>
      <c r="K229" s="513"/>
      <c r="L229" s="513"/>
      <c r="M229" s="513"/>
      <c r="N229" s="513"/>
      <c r="O229" s="513"/>
      <c r="P229" s="513"/>
      <c r="Q229" s="513"/>
    </row>
    <row r="230" spans="1:17">
      <c r="A230" s="513"/>
      <c r="B230" s="513"/>
      <c r="C230" s="513"/>
      <c r="D230" s="513"/>
      <c r="E230" s="513"/>
      <c r="F230" s="513"/>
      <c r="G230" s="513"/>
      <c r="I230" s="513"/>
      <c r="J230" s="513"/>
      <c r="K230" s="513"/>
      <c r="L230" s="513"/>
      <c r="M230" s="513"/>
      <c r="N230" s="513"/>
      <c r="O230" s="513"/>
      <c r="P230" s="513"/>
      <c r="Q230" s="513"/>
    </row>
    <row r="231" spans="1:17">
      <c r="A231" s="513"/>
      <c r="B231" s="513"/>
      <c r="C231" s="513"/>
      <c r="D231" s="513"/>
      <c r="E231" s="513"/>
      <c r="F231" s="513"/>
      <c r="G231" s="513"/>
      <c r="I231" s="513"/>
      <c r="J231" s="513"/>
      <c r="K231" s="513"/>
      <c r="L231" s="513"/>
      <c r="M231" s="513"/>
      <c r="N231" s="513"/>
      <c r="O231" s="513"/>
      <c r="P231" s="513"/>
      <c r="Q231" s="513"/>
    </row>
    <row r="232" spans="1:17">
      <c r="A232" s="513"/>
      <c r="B232" s="513"/>
      <c r="C232" s="513"/>
      <c r="D232" s="513"/>
      <c r="E232" s="513"/>
      <c r="F232" s="513"/>
      <c r="G232" s="513"/>
      <c r="I232" s="513"/>
      <c r="J232" s="513"/>
      <c r="K232" s="513"/>
      <c r="L232" s="513"/>
      <c r="M232" s="513"/>
      <c r="N232" s="513"/>
      <c r="O232" s="513"/>
      <c r="P232" s="513"/>
      <c r="Q232" s="513"/>
    </row>
    <row r="233" spans="1:17">
      <c r="A233" s="513"/>
      <c r="B233" s="513"/>
      <c r="C233" s="513"/>
      <c r="D233" s="513"/>
      <c r="E233" s="513"/>
      <c r="F233" s="513"/>
      <c r="G233" s="513"/>
      <c r="I233" s="513"/>
      <c r="J233" s="513"/>
      <c r="K233" s="513"/>
      <c r="L233" s="513"/>
      <c r="M233" s="513"/>
      <c r="N233" s="513"/>
      <c r="O233" s="513"/>
      <c r="P233" s="513"/>
      <c r="Q233" s="513"/>
    </row>
    <row r="234" spans="1:17">
      <c r="A234" s="513"/>
      <c r="B234" s="513"/>
      <c r="C234" s="513"/>
      <c r="D234" s="513"/>
      <c r="E234" s="513"/>
      <c r="F234" s="513"/>
      <c r="G234" s="513"/>
      <c r="I234" s="513"/>
      <c r="J234" s="513"/>
      <c r="K234" s="513"/>
      <c r="L234" s="513"/>
      <c r="M234" s="513"/>
      <c r="N234" s="513"/>
      <c r="O234" s="513"/>
      <c r="P234" s="513"/>
      <c r="Q234" s="513"/>
    </row>
    <row r="235" spans="1:17">
      <c r="A235" s="513"/>
      <c r="B235" s="513"/>
      <c r="C235" s="513"/>
      <c r="D235" s="513"/>
      <c r="E235" s="513"/>
      <c r="F235" s="513"/>
      <c r="G235" s="513"/>
      <c r="I235" s="513"/>
      <c r="J235" s="513"/>
      <c r="K235" s="513"/>
      <c r="L235" s="513"/>
      <c r="M235" s="513"/>
      <c r="N235" s="513"/>
      <c r="O235" s="513"/>
      <c r="P235" s="513"/>
      <c r="Q235" s="513"/>
    </row>
    <row r="236" spans="1:17">
      <c r="A236" s="513"/>
      <c r="B236" s="513"/>
      <c r="C236" s="513"/>
      <c r="D236" s="513"/>
      <c r="E236" s="513"/>
      <c r="F236" s="513"/>
      <c r="G236" s="513"/>
      <c r="I236" s="513"/>
      <c r="J236" s="513"/>
      <c r="K236" s="513"/>
      <c r="L236" s="513"/>
      <c r="M236" s="513"/>
      <c r="N236" s="513"/>
      <c r="O236" s="513"/>
      <c r="P236" s="513"/>
      <c r="Q236" s="513"/>
    </row>
    <row r="237" spans="1:17">
      <c r="A237" s="513"/>
      <c r="B237" s="513"/>
      <c r="C237" s="513"/>
      <c r="D237" s="513"/>
      <c r="E237" s="513"/>
      <c r="F237" s="513"/>
      <c r="G237" s="513"/>
      <c r="I237" s="513"/>
      <c r="J237" s="513"/>
      <c r="K237" s="513"/>
      <c r="L237" s="513"/>
      <c r="M237" s="513"/>
      <c r="N237" s="513"/>
      <c r="O237" s="513"/>
      <c r="P237" s="513"/>
      <c r="Q237" s="513"/>
    </row>
    <row r="238" spans="1:17">
      <c r="A238" s="513"/>
      <c r="B238" s="513"/>
      <c r="C238" s="513"/>
      <c r="D238" s="513"/>
      <c r="E238" s="513"/>
      <c r="F238" s="513"/>
      <c r="G238" s="513"/>
      <c r="I238" s="513"/>
      <c r="J238" s="513"/>
      <c r="K238" s="513"/>
      <c r="L238" s="513"/>
      <c r="M238" s="513"/>
      <c r="N238" s="513"/>
      <c r="O238" s="513"/>
      <c r="P238" s="513"/>
      <c r="Q238" s="513"/>
    </row>
    <row r="239" spans="1:17">
      <c r="A239" s="513"/>
      <c r="B239" s="513"/>
      <c r="C239" s="513"/>
      <c r="D239" s="513"/>
      <c r="E239" s="513"/>
      <c r="F239" s="513"/>
      <c r="G239" s="513"/>
      <c r="I239" s="513"/>
      <c r="J239" s="513"/>
      <c r="K239" s="513"/>
      <c r="L239" s="513"/>
      <c r="M239" s="513"/>
      <c r="N239" s="513"/>
      <c r="O239" s="513"/>
      <c r="P239" s="513"/>
      <c r="Q239" s="513"/>
    </row>
    <row r="240" spans="1:17">
      <c r="A240" s="513"/>
      <c r="B240" s="513"/>
      <c r="C240" s="513"/>
      <c r="D240" s="513"/>
      <c r="E240" s="513"/>
      <c r="F240" s="513"/>
      <c r="G240" s="513"/>
      <c r="I240" s="513"/>
      <c r="J240" s="513"/>
      <c r="K240" s="513"/>
      <c r="L240" s="513"/>
      <c r="M240" s="513"/>
      <c r="N240" s="513"/>
      <c r="O240" s="513"/>
      <c r="P240" s="513"/>
      <c r="Q240" s="513"/>
    </row>
    <row r="241" spans="1:17">
      <c r="A241" s="513"/>
      <c r="B241" s="513"/>
      <c r="C241" s="513"/>
      <c r="D241" s="513"/>
      <c r="E241" s="513"/>
      <c r="F241" s="513"/>
      <c r="G241" s="513"/>
      <c r="I241" s="513"/>
      <c r="J241" s="513"/>
      <c r="K241" s="513"/>
      <c r="L241" s="513"/>
      <c r="M241" s="513"/>
      <c r="N241" s="513"/>
      <c r="O241" s="513"/>
      <c r="P241" s="513"/>
      <c r="Q241" s="513"/>
    </row>
    <row r="242" spans="1:17">
      <c r="A242" s="513"/>
      <c r="B242" s="513"/>
      <c r="C242" s="513"/>
      <c r="D242" s="513"/>
      <c r="E242" s="513"/>
      <c r="F242" s="513"/>
      <c r="G242" s="513"/>
      <c r="I242" s="513"/>
      <c r="J242" s="513"/>
      <c r="K242" s="513"/>
      <c r="L242" s="513"/>
      <c r="M242" s="513"/>
      <c r="N242" s="513"/>
      <c r="O242" s="513"/>
      <c r="P242" s="513"/>
      <c r="Q242" s="513"/>
    </row>
    <row r="243" spans="1:17">
      <c r="A243" s="513"/>
      <c r="B243" s="513"/>
      <c r="C243" s="513"/>
      <c r="D243" s="513"/>
      <c r="E243" s="513"/>
      <c r="F243" s="513"/>
      <c r="G243" s="513"/>
      <c r="I243" s="513"/>
      <c r="J243" s="513"/>
      <c r="K243" s="513"/>
      <c r="L243" s="513"/>
      <c r="M243" s="513"/>
      <c r="N243" s="513"/>
      <c r="O243" s="513"/>
      <c r="P243" s="513"/>
      <c r="Q243" s="513"/>
    </row>
    <row r="244" spans="1:17">
      <c r="A244" s="513"/>
      <c r="B244" s="513"/>
      <c r="C244" s="513"/>
      <c r="D244" s="513"/>
      <c r="E244" s="513"/>
      <c r="F244" s="513"/>
      <c r="G244" s="513"/>
      <c r="I244" s="513"/>
      <c r="J244" s="513"/>
      <c r="K244" s="513"/>
      <c r="L244" s="513"/>
      <c r="M244" s="513"/>
      <c r="N244" s="513"/>
      <c r="O244" s="513"/>
      <c r="P244" s="513"/>
      <c r="Q244" s="513"/>
    </row>
    <row r="245" spans="1:17">
      <c r="A245" s="513"/>
      <c r="B245" s="513"/>
      <c r="C245" s="513"/>
      <c r="D245" s="513"/>
      <c r="E245" s="513"/>
      <c r="F245" s="513"/>
      <c r="G245" s="513"/>
      <c r="I245" s="513"/>
      <c r="J245" s="513"/>
      <c r="K245" s="513"/>
      <c r="L245" s="513"/>
      <c r="M245" s="513"/>
      <c r="N245" s="513"/>
      <c r="O245" s="513"/>
      <c r="P245" s="513"/>
      <c r="Q245" s="513"/>
    </row>
    <row r="246" spans="1:17">
      <c r="A246" s="513"/>
      <c r="B246" s="513"/>
      <c r="C246" s="513"/>
      <c r="D246" s="513"/>
      <c r="E246" s="513"/>
      <c r="F246" s="513"/>
      <c r="G246" s="513"/>
      <c r="I246" s="513"/>
      <c r="J246" s="513"/>
      <c r="K246" s="513"/>
      <c r="L246" s="513"/>
      <c r="M246" s="513"/>
      <c r="N246" s="513"/>
      <c r="O246" s="513"/>
      <c r="P246" s="513"/>
      <c r="Q246" s="513"/>
    </row>
    <row r="247" spans="1:17">
      <c r="A247" s="513"/>
      <c r="B247" s="513"/>
      <c r="C247" s="513"/>
      <c r="D247" s="513"/>
      <c r="E247" s="513"/>
      <c r="F247" s="513"/>
      <c r="G247" s="513"/>
      <c r="I247" s="513"/>
      <c r="J247" s="513"/>
      <c r="K247" s="513"/>
      <c r="L247" s="513"/>
      <c r="M247" s="513"/>
      <c r="N247" s="513"/>
      <c r="O247" s="513"/>
      <c r="P247" s="513"/>
      <c r="Q247" s="513"/>
    </row>
    <row r="248" spans="1:17">
      <c r="A248" s="513"/>
      <c r="B248" s="513"/>
      <c r="C248" s="513"/>
      <c r="D248" s="513"/>
      <c r="E248" s="513"/>
      <c r="F248" s="513"/>
      <c r="G248" s="513"/>
      <c r="I248" s="513"/>
      <c r="J248" s="513"/>
      <c r="K248" s="513"/>
      <c r="L248" s="513"/>
      <c r="M248" s="513"/>
      <c r="N248" s="513"/>
      <c r="O248" s="513"/>
      <c r="P248" s="513"/>
      <c r="Q248" s="513"/>
    </row>
    <row r="249" spans="1:17">
      <c r="A249" s="513"/>
      <c r="B249" s="513"/>
      <c r="C249" s="513"/>
      <c r="D249" s="513"/>
      <c r="E249" s="513"/>
      <c r="F249" s="513"/>
      <c r="G249" s="513"/>
      <c r="I249" s="513"/>
      <c r="J249" s="513"/>
      <c r="K249" s="513"/>
      <c r="L249" s="513"/>
      <c r="M249" s="513"/>
      <c r="N249" s="513"/>
      <c r="O249" s="513"/>
      <c r="P249" s="513"/>
      <c r="Q249" s="513"/>
    </row>
    <row r="250" spans="1:17">
      <c r="A250" s="513"/>
      <c r="B250" s="513"/>
      <c r="C250" s="513"/>
      <c r="D250" s="513"/>
      <c r="E250" s="513"/>
      <c r="F250" s="513"/>
      <c r="G250" s="513"/>
      <c r="I250" s="513"/>
      <c r="J250" s="513"/>
      <c r="K250" s="513"/>
      <c r="L250" s="513"/>
      <c r="M250" s="513"/>
      <c r="N250" s="513"/>
      <c r="O250" s="513"/>
      <c r="P250" s="513"/>
      <c r="Q250" s="513"/>
    </row>
    <row r="251" spans="1:17">
      <c r="A251" s="513"/>
      <c r="B251" s="513"/>
      <c r="C251" s="513"/>
      <c r="D251" s="513"/>
      <c r="E251" s="513"/>
      <c r="F251" s="513"/>
      <c r="G251" s="513"/>
      <c r="I251" s="513"/>
      <c r="J251" s="513"/>
      <c r="K251" s="513"/>
      <c r="L251" s="513"/>
      <c r="M251" s="513"/>
      <c r="N251" s="513"/>
      <c r="O251" s="513"/>
      <c r="P251" s="513"/>
      <c r="Q251" s="513"/>
    </row>
    <row r="252" spans="1:17">
      <c r="A252" s="513"/>
      <c r="B252" s="513"/>
      <c r="C252" s="513"/>
      <c r="D252" s="513"/>
      <c r="E252" s="513"/>
      <c r="F252" s="513"/>
      <c r="G252" s="513"/>
      <c r="I252" s="513"/>
      <c r="J252" s="513"/>
      <c r="K252" s="513"/>
      <c r="L252" s="513"/>
      <c r="M252" s="513"/>
      <c r="N252" s="513"/>
      <c r="O252" s="513"/>
      <c r="P252" s="513"/>
      <c r="Q252" s="513"/>
    </row>
    <row r="253" spans="1:17">
      <c r="A253" s="513"/>
      <c r="B253" s="513"/>
      <c r="C253" s="513"/>
      <c r="D253" s="513"/>
      <c r="E253" s="513"/>
      <c r="F253" s="513"/>
      <c r="G253" s="513"/>
      <c r="I253" s="513"/>
      <c r="J253" s="513"/>
      <c r="K253" s="513"/>
      <c r="L253" s="513"/>
      <c r="M253" s="513"/>
      <c r="N253" s="513"/>
      <c r="O253" s="513"/>
      <c r="P253" s="513"/>
      <c r="Q253" s="513"/>
    </row>
    <row r="254" spans="1:17">
      <c r="A254" s="513"/>
      <c r="B254" s="513"/>
      <c r="C254" s="513"/>
      <c r="D254" s="513"/>
      <c r="E254" s="513"/>
      <c r="F254" s="513"/>
      <c r="G254" s="513"/>
      <c r="I254" s="513"/>
      <c r="J254" s="513"/>
      <c r="K254" s="513"/>
      <c r="L254" s="513"/>
      <c r="M254" s="513"/>
      <c r="N254" s="513"/>
      <c r="O254" s="513"/>
      <c r="P254" s="513"/>
      <c r="Q254" s="513"/>
    </row>
    <row r="255" spans="1:17">
      <c r="A255" s="513"/>
      <c r="B255" s="513"/>
      <c r="C255" s="513"/>
      <c r="D255" s="513"/>
      <c r="E255" s="513"/>
      <c r="F255" s="513"/>
      <c r="G255" s="513"/>
      <c r="I255" s="513"/>
      <c r="J255" s="513"/>
      <c r="K255" s="513"/>
      <c r="L255" s="513"/>
      <c r="M255" s="513"/>
      <c r="N255" s="513"/>
      <c r="O255" s="513"/>
      <c r="P255" s="513"/>
      <c r="Q255" s="513"/>
    </row>
    <row r="256" spans="1:17">
      <c r="A256" s="513"/>
      <c r="B256" s="513"/>
      <c r="C256" s="513"/>
      <c r="D256" s="513"/>
      <c r="E256" s="513"/>
      <c r="F256" s="513"/>
      <c r="G256" s="513"/>
      <c r="I256" s="513"/>
      <c r="J256" s="513"/>
      <c r="K256" s="513"/>
      <c r="L256" s="513"/>
      <c r="M256" s="513"/>
      <c r="N256" s="513"/>
      <c r="O256" s="513"/>
      <c r="P256" s="513"/>
      <c r="Q256" s="513"/>
    </row>
    <row r="257" spans="1:17">
      <c r="A257" s="513"/>
      <c r="B257" s="513"/>
      <c r="C257" s="513"/>
      <c r="D257" s="513"/>
      <c r="E257" s="513"/>
      <c r="F257" s="513"/>
      <c r="G257" s="513"/>
      <c r="I257" s="513"/>
      <c r="J257" s="513"/>
      <c r="K257" s="513"/>
      <c r="L257" s="513"/>
      <c r="M257" s="513"/>
      <c r="N257" s="513"/>
      <c r="O257" s="513"/>
      <c r="P257" s="513"/>
      <c r="Q257" s="513"/>
    </row>
    <row r="258" spans="1:17">
      <c r="A258" s="513"/>
      <c r="B258" s="513"/>
      <c r="C258" s="513"/>
      <c r="D258" s="513"/>
      <c r="E258" s="513"/>
      <c r="F258" s="513"/>
      <c r="G258" s="513"/>
      <c r="I258" s="513"/>
      <c r="J258" s="513"/>
      <c r="K258" s="513"/>
      <c r="L258" s="513"/>
      <c r="M258" s="513"/>
      <c r="N258" s="513"/>
      <c r="O258" s="513"/>
      <c r="P258" s="513"/>
      <c r="Q258" s="513"/>
    </row>
    <row r="259" spans="1:17">
      <c r="A259" s="513"/>
      <c r="B259" s="513"/>
      <c r="C259" s="513"/>
      <c r="D259" s="513"/>
      <c r="E259" s="513"/>
      <c r="F259" s="513"/>
      <c r="G259" s="513"/>
      <c r="I259" s="513"/>
      <c r="J259" s="513"/>
      <c r="K259" s="513"/>
      <c r="L259" s="513"/>
      <c r="M259" s="513"/>
      <c r="N259" s="513"/>
      <c r="O259" s="513"/>
      <c r="P259" s="513"/>
      <c r="Q259" s="513"/>
    </row>
    <row r="260" spans="1:17">
      <c r="A260" s="513"/>
      <c r="B260" s="513"/>
      <c r="C260" s="513"/>
      <c r="D260" s="513"/>
      <c r="E260" s="513"/>
      <c r="F260" s="513"/>
      <c r="G260" s="513"/>
      <c r="I260" s="513"/>
      <c r="J260" s="513"/>
      <c r="K260" s="513"/>
      <c r="L260" s="513"/>
      <c r="M260" s="513"/>
      <c r="N260" s="513"/>
      <c r="O260" s="513"/>
      <c r="P260" s="513"/>
      <c r="Q260" s="513"/>
    </row>
    <row r="261" spans="1:17">
      <c r="A261" s="513"/>
      <c r="B261" s="513"/>
      <c r="C261" s="513"/>
      <c r="D261" s="513"/>
      <c r="E261" s="513"/>
      <c r="F261" s="513"/>
      <c r="G261" s="513"/>
      <c r="I261" s="513"/>
      <c r="J261" s="513"/>
      <c r="K261" s="513"/>
      <c r="L261" s="513"/>
      <c r="M261" s="513"/>
      <c r="N261" s="513"/>
      <c r="O261" s="513"/>
      <c r="P261" s="513"/>
      <c r="Q261" s="513"/>
    </row>
    <row r="262" spans="1:17">
      <c r="A262" s="513"/>
      <c r="B262" s="513"/>
      <c r="C262" s="513"/>
      <c r="D262" s="513"/>
      <c r="E262" s="513"/>
      <c r="F262" s="513"/>
      <c r="G262" s="513"/>
      <c r="I262" s="513"/>
      <c r="J262" s="513"/>
      <c r="K262" s="513"/>
      <c r="L262" s="513"/>
      <c r="M262" s="513"/>
      <c r="N262" s="513"/>
      <c r="O262" s="513"/>
      <c r="P262" s="513"/>
      <c r="Q262" s="513"/>
    </row>
    <row r="263" spans="1:17">
      <c r="A263" s="513"/>
      <c r="B263" s="513"/>
      <c r="C263" s="513"/>
      <c r="D263" s="513"/>
      <c r="E263" s="513"/>
      <c r="F263" s="513"/>
      <c r="G263" s="513"/>
      <c r="I263" s="513"/>
      <c r="J263" s="513"/>
      <c r="K263" s="513"/>
      <c r="L263" s="513"/>
      <c r="M263" s="513"/>
      <c r="N263" s="513"/>
      <c r="O263" s="513"/>
      <c r="P263" s="513"/>
      <c r="Q263" s="513"/>
    </row>
    <row r="264" spans="1:17">
      <c r="A264" s="513"/>
      <c r="B264" s="513"/>
      <c r="C264" s="513"/>
      <c r="D264" s="513"/>
      <c r="E264" s="513"/>
      <c r="F264" s="513"/>
      <c r="G264" s="513"/>
      <c r="I264" s="513"/>
      <c r="J264" s="513"/>
      <c r="K264" s="513"/>
      <c r="L264" s="513"/>
      <c r="M264" s="513"/>
      <c r="N264" s="513"/>
      <c r="O264" s="513"/>
      <c r="P264" s="513"/>
      <c r="Q264" s="513"/>
    </row>
    <row r="265" spans="1:17">
      <c r="A265" s="513"/>
      <c r="B265" s="513"/>
      <c r="C265" s="513"/>
      <c r="D265" s="513"/>
      <c r="E265" s="513"/>
      <c r="F265" s="513"/>
      <c r="G265" s="513"/>
      <c r="I265" s="513"/>
      <c r="J265" s="513"/>
      <c r="K265" s="513"/>
      <c r="L265" s="513"/>
      <c r="M265" s="513"/>
      <c r="N265" s="513"/>
      <c r="O265" s="513"/>
      <c r="P265" s="513"/>
      <c r="Q265" s="513"/>
    </row>
    <row r="266" spans="1:17">
      <c r="A266" s="513"/>
      <c r="B266" s="513"/>
      <c r="C266" s="513"/>
      <c r="D266" s="513"/>
      <c r="E266" s="513"/>
      <c r="F266" s="513"/>
      <c r="G266" s="513"/>
      <c r="I266" s="513"/>
      <c r="J266" s="513"/>
      <c r="K266" s="513"/>
      <c r="L266" s="513"/>
      <c r="M266" s="513"/>
      <c r="N266" s="513"/>
      <c r="O266" s="513"/>
      <c r="P266" s="513"/>
      <c r="Q266" s="513"/>
    </row>
    <row r="267" spans="1:17">
      <c r="A267" s="513"/>
      <c r="B267" s="513"/>
      <c r="C267" s="513"/>
      <c r="D267" s="513"/>
      <c r="E267" s="513"/>
      <c r="F267" s="513"/>
      <c r="G267" s="513"/>
      <c r="I267" s="513"/>
      <c r="J267" s="513"/>
      <c r="K267" s="513"/>
      <c r="L267" s="513"/>
      <c r="M267" s="513"/>
      <c r="N267" s="513"/>
      <c r="O267" s="513"/>
      <c r="P267" s="513"/>
      <c r="Q267" s="513"/>
    </row>
    <row r="268" spans="1:17">
      <c r="A268" s="513"/>
      <c r="B268" s="513"/>
      <c r="C268" s="513"/>
      <c r="D268" s="513"/>
      <c r="E268" s="513"/>
      <c r="F268" s="513"/>
      <c r="G268" s="513"/>
      <c r="I268" s="513"/>
      <c r="J268" s="513"/>
      <c r="K268" s="513"/>
      <c r="L268" s="513"/>
      <c r="M268" s="513"/>
      <c r="N268" s="513"/>
      <c r="O268" s="513"/>
      <c r="P268" s="513"/>
      <c r="Q268" s="513"/>
    </row>
    <row r="269" spans="1:17">
      <c r="A269" s="513"/>
      <c r="B269" s="513"/>
      <c r="C269" s="513"/>
      <c r="D269" s="513"/>
      <c r="E269" s="513"/>
      <c r="F269" s="513"/>
      <c r="G269" s="513"/>
      <c r="I269" s="513"/>
      <c r="J269" s="513"/>
      <c r="K269" s="513"/>
      <c r="L269" s="513"/>
      <c r="M269" s="513"/>
      <c r="N269" s="513"/>
      <c r="O269" s="513"/>
      <c r="P269" s="513"/>
      <c r="Q269" s="513"/>
    </row>
    <row r="270" spans="1:17">
      <c r="A270" s="513"/>
      <c r="B270" s="513"/>
      <c r="C270" s="513"/>
      <c r="D270" s="513"/>
      <c r="E270" s="513"/>
      <c r="F270" s="513"/>
      <c r="G270" s="513"/>
      <c r="I270" s="513"/>
      <c r="J270" s="513"/>
      <c r="K270" s="513"/>
      <c r="L270" s="513"/>
      <c r="M270" s="513"/>
      <c r="N270" s="513"/>
      <c r="O270" s="513"/>
      <c r="P270" s="513"/>
      <c r="Q270" s="513"/>
    </row>
    <row r="271" spans="1:17">
      <c r="A271" s="513"/>
      <c r="B271" s="513"/>
      <c r="C271" s="513"/>
      <c r="D271" s="513"/>
      <c r="E271" s="513"/>
      <c r="F271" s="513"/>
      <c r="G271" s="513"/>
      <c r="I271" s="513"/>
      <c r="J271" s="513"/>
      <c r="K271" s="513"/>
      <c r="L271" s="513"/>
      <c r="M271" s="513"/>
      <c r="N271" s="513"/>
      <c r="O271" s="513"/>
      <c r="P271" s="513"/>
      <c r="Q271" s="513"/>
    </row>
    <row r="272" spans="1:17">
      <c r="A272" s="513"/>
      <c r="B272" s="513"/>
      <c r="C272" s="513"/>
      <c r="D272" s="513"/>
      <c r="E272" s="513"/>
      <c r="F272" s="513"/>
      <c r="G272" s="513"/>
      <c r="I272" s="513"/>
      <c r="J272" s="513"/>
      <c r="K272" s="513"/>
      <c r="L272" s="513"/>
      <c r="M272" s="513"/>
      <c r="N272" s="513"/>
      <c r="O272" s="513"/>
      <c r="P272" s="513"/>
      <c r="Q272" s="513"/>
    </row>
    <row r="273" spans="1:17">
      <c r="A273" s="513"/>
      <c r="B273" s="513"/>
      <c r="C273" s="513"/>
      <c r="D273" s="513"/>
      <c r="E273" s="513"/>
      <c r="F273" s="513"/>
      <c r="G273" s="513"/>
      <c r="I273" s="513"/>
      <c r="J273" s="513"/>
      <c r="K273" s="513"/>
      <c r="L273" s="513"/>
      <c r="M273" s="513"/>
      <c r="N273" s="513"/>
      <c r="O273" s="513"/>
      <c r="P273" s="513"/>
      <c r="Q273" s="513"/>
    </row>
    <row r="274" spans="1:17">
      <c r="A274" s="513"/>
      <c r="B274" s="513"/>
      <c r="C274" s="513"/>
      <c r="D274" s="513"/>
      <c r="E274" s="513"/>
      <c r="F274" s="513"/>
      <c r="G274" s="513"/>
      <c r="I274" s="513"/>
      <c r="J274" s="513"/>
      <c r="K274" s="513"/>
      <c r="L274" s="513"/>
      <c r="M274" s="513"/>
      <c r="N274" s="513"/>
      <c r="O274" s="513"/>
      <c r="P274" s="513"/>
      <c r="Q274" s="513"/>
    </row>
    <row r="275" spans="1:17">
      <c r="A275" s="513"/>
      <c r="B275" s="513"/>
      <c r="C275" s="513"/>
      <c r="D275" s="513"/>
      <c r="E275" s="513"/>
      <c r="F275" s="513"/>
      <c r="G275" s="513"/>
      <c r="I275" s="513"/>
      <c r="J275" s="513"/>
      <c r="K275" s="513"/>
      <c r="L275" s="513"/>
      <c r="M275" s="513"/>
      <c r="N275" s="513"/>
      <c r="O275" s="513"/>
      <c r="P275" s="513"/>
      <c r="Q275" s="513"/>
    </row>
    <row r="276" spans="1:17">
      <c r="A276" s="513"/>
      <c r="B276" s="513"/>
      <c r="C276" s="513"/>
      <c r="D276" s="513"/>
      <c r="E276" s="513"/>
      <c r="F276" s="513"/>
      <c r="G276" s="513"/>
      <c r="I276" s="513"/>
      <c r="J276" s="513"/>
      <c r="K276" s="513"/>
      <c r="L276" s="513"/>
      <c r="M276" s="513"/>
      <c r="N276" s="513"/>
      <c r="O276" s="513"/>
      <c r="P276" s="513"/>
      <c r="Q276" s="513"/>
    </row>
    <row r="277" spans="1:17">
      <c r="A277" s="513"/>
      <c r="B277" s="513"/>
      <c r="C277" s="513"/>
      <c r="D277" s="513"/>
      <c r="E277" s="513"/>
      <c r="F277" s="513"/>
      <c r="G277" s="513"/>
      <c r="I277" s="513"/>
      <c r="J277" s="513"/>
      <c r="K277" s="513"/>
      <c r="L277" s="513"/>
      <c r="M277" s="513"/>
      <c r="N277" s="513"/>
      <c r="O277" s="513"/>
      <c r="P277" s="513"/>
      <c r="Q277" s="513"/>
    </row>
    <row r="278" spans="1:17">
      <c r="A278" s="513"/>
      <c r="B278" s="513"/>
      <c r="C278" s="513"/>
      <c r="D278" s="513"/>
      <c r="E278" s="513"/>
      <c r="F278" s="513"/>
      <c r="G278" s="513"/>
      <c r="I278" s="513"/>
      <c r="J278" s="513"/>
      <c r="K278" s="513"/>
      <c r="L278" s="513"/>
      <c r="M278" s="513"/>
      <c r="N278" s="513"/>
      <c r="O278" s="513"/>
      <c r="P278" s="513"/>
      <c r="Q278" s="513"/>
    </row>
    <row r="279" spans="1:17">
      <c r="A279" s="513"/>
      <c r="B279" s="513"/>
      <c r="C279" s="513"/>
      <c r="D279" s="513"/>
      <c r="E279" s="513"/>
      <c r="F279" s="513"/>
      <c r="G279" s="513"/>
      <c r="I279" s="513"/>
      <c r="J279" s="513"/>
      <c r="K279" s="513"/>
      <c r="L279" s="513"/>
      <c r="M279" s="513"/>
      <c r="N279" s="513"/>
      <c r="O279" s="513"/>
      <c r="P279" s="513"/>
      <c r="Q279" s="513"/>
    </row>
    <row r="280" spans="1:17">
      <c r="A280" s="513"/>
      <c r="B280" s="513"/>
      <c r="C280" s="513"/>
      <c r="D280" s="513"/>
      <c r="E280" s="513"/>
      <c r="F280" s="513"/>
      <c r="G280" s="513"/>
      <c r="I280" s="513"/>
      <c r="J280" s="513"/>
      <c r="K280" s="513"/>
      <c r="L280" s="513"/>
      <c r="M280" s="513"/>
      <c r="N280" s="513"/>
      <c r="O280" s="513"/>
      <c r="P280" s="513"/>
      <c r="Q280" s="513"/>
    </row>
    <row r="281" spans="1:17">
      <c r="A281" s="513"/>
      <c r="B281" s="513"/>
      <c r="C281" s="513"/>
      <c r="D281" s="513"/>
      <c r="E281" s="513"/>
      <c r="F281" s="513"/>
      <c r="G281" s="513"/>
      <c r="I281" s="513"/>
      <c r="J281" s="513"/>
      <c r="K281" s="513"/>
      <c r="L281" s="513"/>
      <c r="M281" s="513"/>
      <c r="N281" s="513"/>
      <c r="O281" s="513"/>
      <c r="P281" s="513"/>
      <c r="Q281" s="513"/>
    </row>
    <row r="282" spans="1:17">
      <c r="A282" s="513"/>
      <c r="B282" s="513"/>
      <c r="C282" s="513"/>
      <c r="D282" s="513"/>
      <c r="E282" s="513"/>
      <c r="F282" s="513"/>
      <c r="G282" s="513"/>
      <c r="I282" s="513"/>
      <c r="J282" s="513"/>
      <c r="K282" s="513"/>
      <c r="L282" s="513"/>
      <c r="M282" s="513"/>
      <c r="N282" s="513"/>
      <c r="O282" s="513"/>
      <c r="P282" s="513"/>
      <c r="Q282" s="513"/>
    </row>
    <row r="283" spans="1:17">
      <c r="A283" s="513"/>
      <c r="B283" s="513"/>
      <c r="C283" s="513"/>
      <c r="D283" s="513"/>
      <c r="E283" s="513"/>
      <c r="F283" s="513"/>
      <c r="G283" s="513"/>
      <c r="I283" s="513"/>
      <c r="J283" s="513"/>
      <c r="K283" s="513"/>
      <c r="L283" s="513"/>
      <c r="M283" s="513"/>
      <c r="N283" s="513"/>
      <c r="O283" s="513"/>
      <c r="P283" s="513"/>
      <c r="Q283" s="513"/>
    </row>
    <row r="284" spans="1:17">
      <c r="A284" s="513"/>
      <c r="B284" s="513"/>
      <c r="C284" s="513"/>
      <c r="D284" s="513"/>
      <c r="E284" s="513"/>
      <c r="F284" s="513"/>
      <c r="G284" s="513"/>
      <c r="I284" s="513"/>
      <c r="J284" s="513"/>
      <c r="K284" s="513"/>
      <c r="L284" s="513"/>
      <c r="M284" s="513"/>
      <c r="N284" s="513"/>
      <c r="O284" s="513"/>
      <c r="P284" s="513"/>
      <c r="Q284" s="513"/>
    </row>
    <row r="285" spans="1:17">
      <c r="A285" s="513"/>
      <c r="B285" s="513"/>
      <c r="C285" s="513"/>
      <c r="D285" s="513"/>
      <c r="E285" s="513"/>
      <c r="F285" s="513"/>
      <c r="G285" s="513"/>
      <c r="I285" s="513"/>
      <c r="J285" s="513"/>
      <c r="K285" s="513"/>
      <c r="L285" s="513"/>
      <c r="M285" s="513"/>
      <c r="N285" s="513"/>
      <c r="O285" s="513"/>
      <c r="P285" s="513"/>
      <c r="Q285" s="513"/>
    </row>
    <row r="286" spans="1:17">
      <c r="A286" s="513"/>
      <c r="B286" s="513"/>
      <c r="C286" s="513"/>
      <c r="D286" s="513"/>
      <c r="E286" s="513"/>
      <c r="F286" s="513"/>
      <c r="G286" s="513"/>
      <c r="I286" s="513"/>
      <c r="J286" s="513"/>
      <c r="K286" s="513"/>
      <c r="L286" s="513"/>
      <c r="M286" s="513"/>
      <c r="N286" s="513"/>
      <c r="O286" s="513"/>
      <c r="P286" s="513"/>
      <c r="Q286" s="513"/>
    </row>
    <row r="287" spans="1:17">
      <c r="A287" s="513"/>
      <c r="B287" s="513"/>
      <c r="C287" s="513"/>
      <c r="D287" s="513"/>
      <c r="E287" s="513"/>
      <c r="F287" s="513"/>
      <c r="G287" s="513"/>
      <c r="I287" s="513"/>
      <c r="J287" s="513"/>
      <c r="K287" s="513"/>
      <c r="L287" s="513"/>
      <c r="M287" s="513"/>
      <c r="N287" s="513"/>
      <c r="O287" s="513"/>
      <c r="P287" s="513"/>
      <c r="Q287" s="513"/>
    </row>
    <row r="288" spans="1:17">
      <c r="A288" s="513"/>
      <c r="B288" s="513"/>
      <c r="C288" s="513"/>
      <c r="D288" s="513"/>
      <c r="E288" s="513"/>
      <c r="F288" s="513"/>
      <c r="G288" s="513"/>
      <c r="I288" s="513"/>
      <c r="J288" s="513"/>
      <c r="K288" s="513"/>
      <c r="L288" s="513"/>
      <c r="M288" s="513"/>
      <c r="N288" s="513"/>
      <c r="O288" s="513"/>
      <c r="P288" s="513"/>
      <c r="Q288" s="513"/>
    </row>
    <row r="289" spans="1:17">
      <c r="A289" s="513"/>
      <c r="B289" s="513"/>
      <c r="C289" s="513"/>
      <c r="D289" s="513"/>
      <c r="E289" s="513"/>
      <c r="F289" s="513"/>
      <c r="G289" s="513"/>
      <c r="I289" s="513"/>
      <c r="J289" s="513"/>
      <c r="K289" s="513"/>
      <c r="L289" s="513"/>
      <c r="M289" s="513"/>
      <c r="N289" s="513"/>
      <c r="O289" s="513"/>
      <c r="P289" s="513"/>
      <c r="Q289" s="513"/>
    </row>
    <row r="290" spans="1:17">
      <c r="A290" s="513"/>
      <c r="B290" s="513"/>
      <c r="C290" s="513"/>
      <c r="D290" s="513"/>
      <c r="E290" s="513"/>
      <c r="F290" s="513"/>
      <c r="G290" s="513"/>
      <c r="I290" s="513"/>
      <c r="J290" s="513"/>
      <c r="K290" s="513"/>
      <c r="L290" s="513"/>
      <c r="M290" s="513"/>
      <c r="N290" s="513"/>
      <c r="O290" s="513"/>
      <c r="P290" s="513"/>
      <c r="Q290" s="513"/>
    </row>
    <row r="291" spans="1:17">
      <c r="A291" s="513"/>
      <c r="B291" s="513"/>
      <c r="C291" s="513"/>
      <c r="D291" s="513"/>
      <c r="E291" s="513"/>
      <c r="F291" s="513"/>
      <c r="G291" s="513"/>
      <c r="I291" s="513"/>
      <c r="J291" s="513"/>
      <c r="K291" s="513"/>
      <c r="L291" s="513"/>
      <c r="M291" s="513"/>
      <c r="N291" s="513"/>
      <c r="O291" s="513"/>
      <c r="P291" s="513"/>
      <c r="Q291" s="513"/>
    </row>
    <row r="292" spans="1:17">
      <c r="A292" s="513"/>
      <c r="B292" s="513"/>
      <c r="C292" s="513"/>
      <c r="D292" s="513"/>
      <c r="E292" s="513"/>
      <c r="F292" s="513"/>
      <c r="G292" s="513"/>
      <c r="I292" s="513"/>
      <c r="J292" s="513"/>
      <c r="K292" s="513"/>
      <c r="L292" s="513"/>
      <c r="M292" s="513"/>
      <c r="N292" s="513"/>
      <c r="O292" s="513"/>
      <c r="P292" s="513"/>
      <c r="Q292" s="513"/>
    </row>
    <row r="293" spans="1:17">
      <c r="A293" s="513"/>
      <c r="B293" s="513"/>
      <c r="C293" s="513"/>
      <c r="D293" s="513"/>
      <c r="E293" s="513"/>
      <c r="F293" s="513"/>
      <c r="G293" s="513"/>
      <c r="I293" s="513"/>
      <c r="J293" s="513"/>
      <c r="K293" s="513"/>
      <c r="L293" s="513"/>
      <c r="M293" s="513"/>
      <c r="N293" s="513"/>
      <c r="O293" s="513"/>
      <c r="P293" s="513"/>
      <c r="Q293" s="513"/>
    </row>
    <row r="294" spans="1:17">
      <c r="A294" s="513"/>
      <c r="B294" s="513"/>
      <c r="C294" s="513"/>
      <c r="D294" s="513"/>
      <c r="E294" s="513"/>
      <c r="F294" s="513"/>
      <c r="G294" s="513"/>
      <c r="I294" s="513"/>
      <c r="J294" s="513"/>
      <c r="K294" s="513"/>
      <c r="L294" s="513"/>
      <c r="M294" s="513"/>
      <c r="N294" s="513"/>
      <c r="O294" s="513"/>
      <c r="P294" s="513"/>
      <c r="Q294" s="513"/>
    </row>
    <row r="295" spans="1:17">
      <c r="A295" s="513"/>
      <c r="B295" s="513"/>
      <c r="C295" s="513"/>
      <c r="D295" s="513"/>
      <c r="E295" s="513"/>
      <c r="F295" s="513"/>
      <c r="G295" s="513"/>
      <c r="I295" s="513"/>
      <c r="J295" s="513"/>
      <c r="K295" s="513"/>
      <c r="L295" s="513"/>
      <c r="M295" s="513"/>
      <c r="N295" s="513"/>
      <c r="O295" s="513"/>
      <c r="P295" s="513"/>
      <c r="Q295" s="513"/>
    </row>
    <row r="296" spans="1:17">
      <c r="A296" s="513"/>
      <c r="B296" s="513"/>
      <c r="C296" s="513"/>
      <c r="D296" s="513"/>
      <c r="E296" s="513"/>
      <c r="F296" s="513"/>
      <c r="G296" s="513"/>
      <c r="I296" s="513"/>
      <c r="J296" s="513"/>
      <c r="K296" s="513"/>
      <c r="L296" s="513"/>
      <c r="M296" s="513"/>
      <c r="N296" s="513"/>
      <c r="O296" s="513"/>
      <c r="P296" s="513"/>
      <c r="Q296" s="513"/>
    </row>
    <row r="297" spans="1:17">
      <c r="A297" s="513"/>
      <c r="B297" s="513"/>
      <c r="C297" s="513"/>
      <c r="D297" s="513"/>
      <c r="E297" s="513"/>
      <c r="F297" s="513"/>
      <c r="G297" s="513"/>
      <c r="I297" s="513"/>
      <c r="J297" s="513"/>
      <c r="K297" s="513"/>
      <c r="L297" s="513"/>
      <c r="M297" s="513"/>
      <c r="N297" s="513"/>
      <c r="O297" s="513"/>
      <c r="P297" s="513"/>
      <c r="Q297" s="513"/>
    </row>
    <row r="298" spans="1:17">
      <c r="A298" s="513"/>
      <c r="B298" s="513"/>
      <c r="C298" s="513"/>
      <c r="D298" s="513"/>
      <c r="E298" s="513"/>
      <c r="F298" s="513"/>
      <c r="G298" s="513"/>
      <c r="I298" s="513"/>
      <c r="J298" s="513"/>
      <c r="K298" s="513"/>
      <c r="L298" s="513"/>
      <c r="M298" s="513"/>
      <c r="N298" s="513"/>
      <c r="O298" s="513"/>
      <c r="P298" s="513"/>
      <c r="Q298" s="513"/>
    </row>
    <row r="299" spans="1:17">
      <c r="A299" s="513"/>
      <c r="B299" s="513"/>
      <c r="C299" s="513"/>
      <c r="D299" s="513"/>
      <c r="E299" s="513"/>
      <c r="F299" s="513"/>
      <c r="G299" s="513"/>
      <c r="I299" s="513"/>
      <c r="J299" s="513"/>
      <c r="K299" s="513"/>
      <c r="L299" s="513"/>
      <c r="M299" s="513"/>
      <c r="N299" s="513"/>
      <c r="O299" s="513"/>
      <c r="P299" s="513"/>
      <c r="Q299" s="513"/>
    </row>
    <row r="300" spans="1:17">
      <c r="A300" s="513"/>
      <c r="B300" s="513"/>
      <c r="C300" s="513"/>
      <c r="D300" s="513"/>
      <c r="E300" s="513"/>
      <c r="F300" s="513"/>
      <c r="G300" s="513"/>
      <c r="I300" s="513"/>
      <c r="J300" s="513"/>
      <c r="K300" s="513"/>
      <c r="L300" s="513"/>
      <c r="M300" s="513"/>
      <c r="N300" s="513"/>
      <c r="O300" s="513"/>
      <c r="P300" s="513"/>
      <c r="Q300" s="513"/>
    </row>
    <row r="301" spans="1:17">
      <c r="A301" s="513"/>
      <c r="B301" s="513"/>
      <c r="C301" s="513"/>
      <c r="D301" s="513"/>
      <c r="E301" s="513"/>
      <c r="F301" s="513"/>
      <c r="G301" s="513"/>
      <c r="I301" s="513"/>
      <c r="J301" s="513"/>
      <c r="K301" s="513"/>
      <c r="L301" s="513"/>
      <c r="M301" s="513"/>
      <c r="N301" s="513"/>
      <c r="O301" s="513"/>
      <c r="P301" s="513"/>
      <c r="Q301" s="513"/>
    </row>
    <row r="302" spans="1:17">
      <c r="A302" s="513"/>
      <c r="B302" s="513"/>
      <c r="C302" s="513"/>
      <c r="D302" s="513"/>
      <c r="E302" s="513"/>
      <c r="F302" s="513"/>
      <c r="G302" s="513"/>
      <c r="I302" s="513"/>
      <c r="J302" s="513"/>
      <c r="K302" s="513"/>
      <c r="L302" s="513"/>
      <c r="M302" s="513"/>
      <c r="N302" s="513"/>
      <c r="O302" s="513"/>
      <c r="P302" s="513"/>
      <c r="Q302" s="513"/>
    </row>
    <row r="303" spans="1:17">
      <c r="A303" s="513"/>
      <c r="B303" s="513"/>
      <c r="C303" s="513"/>
      <c r="D303" s="513"/>
      <c r="E303" s="513"/>
      <c r="F303" s="513"/>
      <c r="G303" s="513"/>
      <c r="I303" s="513"/>
      <c r="J303" s="513"/>
      <c r="K303" s="513"/>
      <c r="L303" s="513"/>
      <c r="M303" s="513"/>
      <c r="N303" s="513"/>
      <c r="O303" s="513"/>
      <c r="P303" s="513"/>
      <c r="Q303" s="513"/>
    </row>
    <row r="304" spans="1:17">
      <c r="A304" s="513"/>
      <c r="B304" s="513"/>
      <c r="C304" s="513"/>
      <c r="D304" s="513"/>
      <c r="E304" s="513"/>
      <c r="F304" s="513"/>
      <c r="G304" s="513"/>
      <c r="I304" s="513"/>
      <c r="J304" s="513"/>
      <c r="K304" s="513"/>
      <c r="L304" s="513"/>
      <c r="M304" s="513"/>
      <c r="N304" s="513"/>
      <c r="O304" s="513"/>
      <c r="P304" s="513"/>
      <c r="Q304" s="513"/>
    </row>
    <row r="305" spans="1:17">
      <c r="A305" s="513"/>
      <c r="B305" s="513"/>
      <c r="C305" s="513"/>
      <c r="D305" s="513"/>
      <c r="E305" s="513"/>
      <c r="F305" s="513"/>
      <c r="G305" s="513"/>
      <c r="I305" s="513"/>
      <c r="J305" s="513"/>
      <c r="K305" s="513"/>
      <c r="L305" s="513"/>
      <c r="M305" s="513"/>
      <c r="N305" s="513"/>
      <c r="O305" s="513"/>
      <c r="P305" s="513"/>
      <c r="Q305" s="513"/>
    </row>
    <row r="306" spans="1:17">
      <c r="A306" s="513"/>
      <c r="B306" s="513"/>
      <c r="C306" s="513"/>
      <c r="D306" s="513"/>
      <c r="E306" s="513"/>
      <c r="F306" s="513"/>
      <c r="G306" s="513"/>
      <c r="I306" s="513"/>
      <c r="J306" s="513"/>
      <c r="K306" s="513"/>
      <c r="L306" s="513"/>
      <c r="M306" s="513"/>
      <c r="N306" s="513"/>
      <c r="O306" s="513"/>
      <c r="P306" s="513"/>
      <c r="Q306" s="513"/>
    </row>
    <row r="307" spans="1:17">
      <c r="A307" s="513"/>
      <c r="B307" s="513"/>
      <c r="C307" s="513"/>
      <c r="D307" s="513"/>
      <c r="E307" s="513"/>
      <c r="F307" s="513"/>
      <c r="G307" s="513"/>
      <c r="I307" s="513"/>
      <c r="J307" s="513"/>
      <c r="K307" s="513"/>
      <c r="L307" s="513"/>
      <c r="M307" s="513"/>
      <c r="N307" s="513"/>
      <c r="O307" s="513"/>
      <c r="P307" s="513"/>
      <c r="Q307" s="513"/>
    </row>
    <row r="308" spans="1:17">
      <c r="A308" s="513"/>
      <c r="B308" s="513"/>
      <c r="C308" s="513"/>
      <c r="D308" s="513"/>
      <c r="E308" s="513"/>
      <c r="F308" s="513"/>
      <c r="G308" s="513"/>
      <c r="I308" s="513"/>
      <c r="J308" s="513"/>
      <c r="K308" s="513"/>
      <c r="L308" s="513"/>
      <c r="M308" s="513"/>
      <c r="N308" s="513"/>
      <c r="O308" s="513"/>
      <c r="P308" s="513"/>
      <c r="Q308" s="513"/>
    </row>
    <row r="309" spans="1:17">
      <c r="A309" s="513"/>
      <c r="B309" s="513"/>
      <c r="C309" s="513"/>
      <c r="D309" s="513"/>
      <c r="E309" s="513"/>
      <c r="F309" s="513"/>
      <c r="G309" s="513"/>
      <c r="I309" s="513"/>
      <c r="J309" s="513"/>
      <c r="K309" s="513"/>
      <c r="L309" s="513"/>
      <c r="M309" s="513"/>
      <c r="N309" s="513"/>
      <c r="O309" s="513"/>
      <c r="P309" s="513"/>
      <c r="Q309" s="513"/>
    </row>
    <row r="310" spans="1:17">
      <c r="A310" s="513"/>
      <c r="B310" s="513"/>
      <c r="C310" s="513"/>
      <c r="D310" s="513"/>
      <c r="E310" s="513"/>
      <c r="F310" s="513"/>
      <c r="G310" s="513"/>
      <c r="I310" s="513"/>
      <c r="J310" s="513"/>
      <c r="K310" s="513"/>
      <c r="L310" s="513"/>
      <c r="M310" s="513"/>
      <c r="N310" s="513"/>
      <c r="O310" s="513"/>
      <c r="P310" s="513"/>
      <c r="Q310" s="513"/>
    </row>
    <row r="311" spans="1:17">
      <c r="A311" s="513"/>
      <c r="B311" s="513"/>
      <c r="C311" s="513"/>
      <c r="D311" s="513"/>
      <c r="E311" s="513"/>
      <c r="F311" s="513"/>
      <c r="G311" s="513"/>
      <c r="I311" s="513"/>
      <c r="J311" s="513"/>
      <c r="K311" s="513"/>
      <c r="L311" s="513"/>
      <c r="M311" s="513"/>
      <c r="N311" s="513"/>
      <c r="O311" s="513"/>
      <c r="P311" s="513"/>
      <c r="Q311" s="513"/>
    </row>
    <row r="312" spans="1:17">
      <c r="A312" s="513"/>
      <c r="B312" s="513"/>
      <c r="C312" s="513"/>
      <c r="D312" s="513"/>
      <c r="E312" s="513"/>
      <c r="F312" s="513"/>
      <c r="G312" s="513"/>
      <c r="I312" s="513"/>
      <c r="J312" s="513"/>
      <c r="K312" s="513"/>
      <c r="L312" s="513"/>
      <c r="M312" s="513"/>
      <c r="N312" s="513"/>
      <c r="O312" s="513"/>
      <c r="P312" s="513"/>
      <c r="Q312" s="513"/>
    </row>
    <row r="313" spans="1:17">
      <c r="A313" s="513"/>
      <c r="B313" s="513"/>
      <c r="C313" s="513"/>
      <c r="D313" s="513"/>
      <c r="E313" s="513"/>
      <c r="F313" s="513"/>
      <c r="G313" s="513"/>
      <c r="I313" s="513"/>
      <c r="J313" s="513"/>
      <c r="K313" s="513"/>
      <c r="L313" s="513"/>
      <c r="M313" s="513"/>
      <c r="N313" s="513"/>
      <c r="O313" s="513"/>
      <c r="P313" s="513"/>
      <c r="Q313" s="513"/>
    </row>
    <row r="314" spans="1:17">
      <c r="A314" s="513"/>
      <c r="B314" s="513"/>
      <c r="C314" s="513"/>
      <c r="D314" s="513"/>
      <c r="E314" s="513"/>
      <c r="F314" s="513"/>
      <c r="G314" s="513"/>
      <c r="I314" s="513"/>
      <c r="J314" s="513"/>
      <c r="K314" s="513"/>
      <c r="L314" s="513"/>
      <c r="M314" s="513"/>
      <c r="N314" s="513"/>
      <c r="O314" s="513"/>
      <c r="P314" s="513"/>
      <c r="Q314" s="513"/>
    </row>
    <row r="315" spans="1:17">
      <c r="A315" s="513"/>
      <c r="B315" s="513"/>
      <c r="C315" s="513"/>
      <c r="D315" s="513"/>
      <c r="E315" s="513"/>
      <c r="F315" s="513"/>
      <c r="G315" s="513"/>
      <c r="I315" s="513"/>
      <c r="J315" s="513"/>
      <c r="K315" s="513"/>
      <c r="L315" s="513"/>
      <c r="M315" s="513"/>
      <c r="N315" s="513"/>
      <c r="O315" s="513"/>
      <c r="P315" s="513"/>
      <c r="Q315" s="513"/>
    </row>
    <row r="316" spans="1:17">
      <c r="A316" s="513"/>
      <c r="B316" s="513"/>
      <c r="C316" s="513"/>
      <c r="D316" s="513"/>
      <c r="E316" s="513"/>
      <c r="F316" s="513"/>
      <c r="G316" s="513"/>
      <c r="I316" s="513"/>
      <c r="J316" s="513"/>
      <c r="K316" s="513"/>
      <c r="L316" s="513"/>
      <c r="M316" s="513"/>
      <c r="N316" s="513"/>
      <c r="O316" s="513"/>
      <c r="P316" s="513"/>
      <c r="Q316" s="513"/>
    </row>
    <row r="317" spans="1:17">
      <c r="A317" s="513"/>
      <c r="B317" s="513"/>
      <c r="C317" s="513"/>
      <c r="D317" s="513"/>
      <c r="E317" s="513"/>
      <c r="F317" s="513"/>
      <c r="G317" s="513"/>
      <c r="I317" s="513"/>
      <c r="J317" s="513"/>
      <c r="K317" s="513"/>
      <c r="L317" s="513"/>
      <c r="M317" s="513"/>
      <c r="N317" s="513"/>
      <c r="O317" s="513"/>
      <c r="P317" s="513"/>
      <c r="Q317" s="513"/>
    </row>
    <row r="318" spans="1:17">
      <c r="A318" s="513"/>
      <c r="B318" s="513"/>
      <c r="C318" s="513"/>
      <c r="D318" s="513"/>
      <c r="E318" s="513"/>
      <c r="F318" s="513"/>
      <c r="G318" s="513"/>
      <c r="I318" s="513"/>
      <c r="J318" s="513"/>
      <c r="K318" s="513"/>
      <c r="L318" s="513"/>
      <c r="M318" s="513"/>
      <c r="N318" s="513"/>
      <c r="O318" s="513"/>
      <c r="P318" s="513"/>
      <c r="Q318" s="513"/>
    </row>
    <row r="319" spans="1:17">
      <c r="A319" s="513"/>
      <c r="B319" s="513"/>
      <c r="C319" s="513"/>
      <c r="D319" s="513"/>
      <c r="E319" s="513"/>
      <c r="F319" s="513"/>
      <c r="G319" s="513"/>
      <c r="I319" s="513"/>
      <c r="J319" s="513"/>
      <c r="K319" s="513"/>
      <c r="L319" s="513"/>
      <c r="M319" s="513"/>
      <c r="N319" s="513"/>
      <c r="O319" s="513"/>
      <c r="P319" s="513"/>
      <c r="Q319" s="513"/>
    </row>
    <row r="320" spans="1:17">
      <c r="A320" s="513"/>
      <c r="B320" s="513"/>
      <c r="C320" s="513"/>
      <c r="D320" s="513"/>
      <c r="E320" s="513"/>
      <c r="F320" s="513"/>
      <c r="G320" s="513"/>
      <c r="I320" s="513"/>
      <c r="J320" s="513"/>
      <c r="K320" s="513"/>
      <c r="L320" s="513"/>
      <c r="M320" s="513"/>
      <c r="N320" s="513"/>
      <c r="O320" s="513"/>
      <c r="P320" s="513"/>
      <c r="Q320" s="513"/>
    </row>
    <row r="321" spans="1:17">
      <c r="A321" s="513"/>
      <c r="B321" s="513"/>
      <c r="C321" s="513"/>
      <c r="D321" s="513"/>
      <c r="E321" s="513"/>
      <c r="F321" s="513"/>
      <c r="G321" s="513"/>
      <c r="I321" s="513"/>
      <c r="J321" s="513"/>
      <c r="K321" s="513"/>
      <c r="L321" s="513"/>
      <c r="M321" s="513"/>
      <c r="N321" s="513"/>
      <c r="O321" s="513"/>
      <c r="P321" s="513"/>
      <c r="Q321" s="513"/>
    </row>
    <row r="322" spans="1:17">
      <c r="A322" s="513"/>
      <c r="B322" s="513"/>
      <c r="C322" s="513"/>
      <c r="D322" s="513"/>
      <c r="E322" s="513"/>
      <c r="F322" s="513"/>
      <c r="G322" s="513"/>
      <c r="I322" s="513"/>
      <c r="J322" s="513"/>
      <c r="K322" s="513"/>
      <c r="L322" s="513"/>
      <c r="M322" s="513"/>
      <c r="N322" s="513"/>
      <c r="O322" s="513"/>
      <c r="P322" s="513"/>
      <c r="Q322" s="513"/>
    </row>
    <row r="323" spans="1:17">
      <c r="A323" s="513"/>
      <c r="B323" s="513"/>
      <c r="C323" s="513"/>
      <c r="D323" s="513"/>
      <c r="E323" s="513"/>
      <c r="F323" s="513"/>
      <c r="G323" s="513"/>
      <c r="I323" s="513"/>
      <c r="J323" s="513"/>
      <c r="K323" s="513"/>
      <c r="L323" s="513"/>
      <c r="M323" s="513"/>
      <c r="N323" s="513"/>
      <c r="O323" s="513"/>
      <c r="P323" s="513"/>
      <c r="Q323" s="513"/>
    </row>
    <row r="324" spans="1:17">
      <c r="A324" s="513"/>
      <c r="B324" s="513"/>
      <c r="C324" s="513"/>
      <c r="D324" s="513"/>
      <c r="E324" s="513"/>
      <c r="F324" s="513"/>
      <c r="G324" s="513"/>
      <c r="I324" s="513"/>
      <c r="J324" s="513"/>
      <c r="K324" s="513"/>
      <c r="L324" s="513"/>
      <c r="M324" s="513"/>
      <c r="N324" s="513"/>
      <c r="O324" s="513"/>
      <c r="P324" s="513"/>
      <c r="Q324" s="513"/>
    </row>
    <row r="325" spans="1:17">
      <c r="A325" s="513"/>
      <c r="B325" s="513"/>
      <c r="C325" s="513"/>
      <c r="D325" s="513"/>
      <c r="E325" s="513"/>
      <c r="F325" s="513"/>
      <c r="G325" s="513"/>
      <c r="I325" s="513"/>
      <c r="J325" s="513"/>
      <c r="K325" s="513"/>
      <c r="L325" s="513"/>
      <c r="M325" s="513"/>
      <c r="N325" s="513"/>
      <c r="O325" s="513"/>
      <c r="P325" s="513"/>
      <c r="Q325" s="513"/>
    </row>
    <row r="326" spans="1:17">
      <c r="A326" s="513"/>
      <c r="B326" s="513"/>
      <c r="C326" s="513"/>
      <c r="D326" s="513"/>
      <c r="E326" s="513"/>
      <c r="F326" s="513"/>
      <c r="G326" s="513"/>
      <c r="I326" s="513"/>
      <c r="J326" s="513"/>
      <c r="K326" s="513"/>
      <c r="L326" s="513"/>
      <c r="M326" s="513"/>
      <c r="N326" s="513"/>
      <c r="O326" s="513"/>
      <c r="P326" s="513"/>
      <c r="Q326" s="513"/>
    </row>
    <row r="327" spans="1:17">
      <c r="A327" s="513"/>
      <c r="B327" s="513"/>
      <c r="C327" s="513"/>
      <c r="D327" s="513"/>
      <c r="E327" s="513"/>
      <c r="F327" s="513"/>
      <c r="G327" s="513"/>
      <c r="I327" s="513"/>
      <c r="J327" s="513"/>
      <c r="K327" s="513"/>
      <c r="L327" s="513"/>
      <c r="M327" s="513"/>
      <c r="N327" s="513"/>
      <c r="O327" s="513"/>
      <c r="P327" s="513"/>
      <c r="Q327" s="513"/>
    </row>
    <row r="328" spans="1:17">
      <c r="A328" s="513"/>
      <c r="B328" s="513"/>
      <c r="C328" s="513"/>
      <c r="D328" s="513"/>
      <c r="E328" s="513"/>
      <c r="F328" s="513"/>
      <c r="G328" s="513"/>
      <c r="I328" s="513"/>
      <c r="J328" s="513"/>
      <c r="K328" s="513"/>
      <c r="L328" s="513"/>
      <c r="M328" s="513"/>
      <c r="N328" s="513"/>
      <c r="O328" s="513"/>
      <c r="P328" s="513"/>
      <c r="Q328" s="513"/>
    </row>
    <row r="329" spans="1:17">
      <c r="A329" s="513"/>
      <c r="B329" s="513"/>
      <c r="C329" s="513"/>
      <c r="D329" s="513"/>
      <c r="E329" s="513"/>
      <c r="F329" s="513"/>
      <c r="G329" s="513"/>
      <c r="I329" s="513"/>
      <c r="J329" s="513"/>
      <c r="K329" s="513"/>
      <c r="L329" s="513"/>
      <c r="M329" s="513"/>
      <c r="N329" s="513"/>
      <c r="O329" s="513"/>
      <c r="P329" s="513"/>
      <c r="Q329" s="513"/>
    </row>
    <row r="330" spans="1:17">
      <c r="A330" s="513"/>
      <c r="B330" s="513"/>
      <c r="C330" s="513"/>
      <c r="D330" s="513"/>
      <c r="E330" s="513"/>
      <c r="F330" s="513"/>
      <c r="G330" s="513"/>
      <c r="I330" s="513"/>
      <c r="J330" s="513"/>
      <c r="K330" s="513"/>
      <c r="L330" s="513"/>
      <c r="M330" s="513"/>
      <c r="N330" s="513"/>
      <c r="O330" s="513"/>
      <c r="P330" s="513"/>
      <c r="Q330" s="513"/>
    </row>
    <row r="331" spans="1:17">
      <c r="A331" s="513"/>
      <c r="B331" s="513"/>
      <c r="C331" s="513"/>
      <c r="D331" s="513"/>
      <c r="E331" s="513"/>
      <c r="F331" s="513"/>
      <c r="G331" s="513"/>
      <c r="I331" s="513"/>
      <c r="J331" s="513"/>
      <c r="K331" s="513"/>
      <c r="L331" s="513"/>
      <c r="M331" s="513"/>
      <c r="N331" s="513"/>
      <c r="O331" s="513"/>
      <c r="P331" s="513"/>
      <c r="Q331" s="513"/>
    </row>
    <row r="332" spans="1:17">
      <c r="A332" s="513"/>
      <c r="B332" s="513"/>
      <c r="C332" s="513"/>
      <c r="D332" s="513"/>
      <c r="E332" s="513"/>
      <c r="F332" s="513"/>
      <c r="G332" s="513"/>
      <c r="I332" s="513"/>
      <c r="J332" s="513"/>
      <c r="K332" s="513"/>
      <c r="L332" s="513"/>
      <c r="M332" s="513"/>
      <c r="N332" s="513"/>
      <c r="O332" s="513"/>
      <c r="P332" s="513"/>
      <c r="Q332" s="513"/>
    </row>
    <row r="333" spans="1:17">
      <c r="A333" s="513"/>
      <c r="B333" s="513"/>
      <c r="C333" s="513"/>
      <c r="D333" s="513"/>
      <c r="E333" s="513"/>
      <c r="F333" s="513"/>
      <c r="G333" s="513"/>
      <c r="I333" s="513"/>
      <c r="J333" s="513"/>
      <c r="K333" s="513"/>
      <c r="L333" s="513"/>
      <c r="M333" s="513"/>
      <c r="N333" s="513"/>
      <c r="O333" s="513"/>
      <c r="P333" s="513"/>
      <c r="Q333" s="513"/>
    </row>
    <row r="334" spans="1:17">
      <c r="A334" s="513"/>
      <c r="B334" s="513"/>
      <c r="C334" s="513"/>
      <c r="D334" s="513"/>
      <c r="E334" s="513"/>
      <c r="F334" s="513"/>
      <c r="G334" s="513"/>
      <c r="I334" s="513"/>
      <c r="J334" s="513"/>
      <c r="K334" s="513"/>
      <c r="L334" s="513"/>
      <c r="M334" s="513"/>
      <c r="N334" s="513"/>
      <c r="O334" s="513"/>
      <c r="P334" s="513"/>
      <c r="Q334" s="513"/>
    </row>
    <row r="335" spans="1:17">
      <c r="A335" s="513"/>
      <c r="B335" s="513"/>
      <c r="C335" s="513"/>
      <c r="D335" s="513"/>
      <c r="E335" s="513"/>
      <c r="F335" s="513"/>
      <c r="G335" s="513"/>
      <c r="I335" s="513"/>
      <c r="J335" s="513"/>
      <c r="K335" s="513"/>
      <c r="L335" s="513"/>
      <c r="M335" s="513"/>
      <c r="N335" s="513"/>
      <c r="O335" s="513"/>
      <c r="P335" s="513"/>
      <c r="Q335" s="513"/>
    </row>
    <row r="336" spans="1:17">
      <c r="A336" s="513"/>
      <c r="B336" s="513"/>
      <c r="C336" s="513"/>
      <c r="D336" s="513"/>
      <c r="E336" s="513"/>
      <c r="F336" s="513"/>
      <c r="G336" s="513"/>
      <c r="I336" s="513"/>
      <c r="J336" s="513"/>
      <c r="K336" s="513"/>
      <c r="L336" s="513"/>
      <c r="M336" s="513"/>
      <c r="N336" s="513"/>
      <c r="O336" s="513"/>
      <c r="P336" s="513"/>
      <c r="Q336" s="513"/>
    </row>
    <row r="337" spans="1:17">
      <c r="A337" s="513"/>
      <c r="B337" s="513"/>
      <c r="C337" s="513"/>
      <c r="D337" s="513"/>
      <c r="E337" s="513"/>
      <c r="F337" s="513"/>
      <c r="G337" s="513"/>
      <c r="I337" s="513"/>
      <c r="J337" s="513"/>
      <c r="K337" s="513"/>
      <c r="L337" s="513"/>
      <c r="M337" s="513"/>
      <c r="N337" s="513"/>
      <c r="O337" s="513"/>
      <c r="P337" s="513"/>
      <c r="Q337" s="513"/>
    </row>
    <row r="338" spans="1:17">
      <c r="A338" s="513"/>
      <c r="B338" s="513"/>
      <c r="C338" s="513"/>
      <c r="D338" s="513"/>
      <c r="E338" s="513"/>
      <c r="F338" s="513"/>
      <c r="G338" s="513"/>
      <c r="I338" s="513"/>
      <c r="J338" s="513"/>
      <c r="K338" s="513"/>
      <c r="L338" s="513"/>
      <c r="M338" s="513"/>
      <c r="N338" s="513"/>
      <c r="O338" s="513"/>
      <c r="P338" s="513"/>
      <c r="Q338" s="513"/>
    </row>
    <row r="339" spans="1:17">
      <c r="A339" s="513"/>
      <c r="B339" s="513"/>
      <c r="C339" s="513"/>
      <c r="D339" s="513"/>
      <c r="E339" s="513"/>
      <c r="F339" s="513"/>
      <c r="G339" s="513"/>
      <c r="I339" s="513"/>
      <c r="J339" s="513"/>
      <c r="K339" s="513"/>
      <c r="L339" s="513"/>
      <c r="M339" s="513"/>
      <c r="N339" s="513"/>
      <c r="O339" s="513"/>
      <c r="P339" s="513"/>
      <c r="Q339" s="513"/>
    </row>
    <row r="340" spans="1:17">
      <c r="A340" s="513"/>
      <c r="B340" s="513"/>
      <c r="C340" s="513"/>
      <c r="D340" s="513"/>
      <c r="E340" s="513"/>
      <c r="F340" s="513"/>
      <c r="G340" s="513"/>
      <c r="I340" s="513"/>
      <c r="J340" s="513"/>
      <c r="K340" s="513"/>
      <c r="L340" s="513"/>
      <c r="M340" s="513"/>
      <c r="N340" s="513"/>
      <c r="O340" s="513"/>
      <c r="P340" s="513"/>
      <c r="Q340" s="513"/>
    </row>
    <row r="341" spans="1:17">
      <c r="A341" s="513"/>
      <c r="B341" s="513"/>
      <c r="C341" s="513"/>
      <c r="D341" s="513"/>
      <c r="E341" s="513"/>
      <c r="F341" s="513"/>
      <c r="G341" s="513"/>
      <c r="I341" s="513"/>
      <c r="J341" s="513"/>
      <c r="K341" s="513"/>
      <c r="L341" s="513"/>
      <c r="M341" s="513"/>
      <c r="N341" s="513"/>
      <c r="O341" s="513"/>
      <c r="P341" s="513"/>
      <c r="Q341" s="513"/>
    </row>
    <row r="342" spans="1:17">
      <c r="A342" s="513"/>
      <c r="B342" s="513"/>
      <c r="C342" s="513"/>
      <c r="D342" s="513"/>
      <c r="E342" s="513"/>
      <c r="F342" s="513"/>
      <c r="G342" s="513"/>
      <c r="I342" s="513"/>
      <c r="J342" s="513"/>
      <c r="K342" s="513"/>
      <c r="L342" s="513"/>
      <c r="M342" s="513"/>
      <c r="N342" s="513"/>
      <c r="O342" s="513"/>
      <c r="P342" s="513"/>
      <c r="Q342" s="513"/>
    </row>
    <row r="343" spans="1:17">
      <c r="A343" s="513"/>
      <c r="B343" s="513"/>
      <c r="C343" s="513"/>
      <c r="D343" s="513"/>
      <c r="E343" s="513"/>
      <c r="F343" s="513"/>
      <c r="G343" s="513"/>
      <c r="I343" s="513"/>
      <c r="J343" s="513"/>
      <c r="K343" s="513"/>
      <c r="L343" s="513"/>
      <c r="M343" s="513"/>
      <c r="N343" s="513"/>
      <c r="O343" s="513"/>
      <c r="P343" s="513"/>
      <c r="Q343" s="513"/>
    </row>
    <row r="344" spans="1:17">
      <c r="A344" s="513"/>
      <c r="B344" s="513"/>
      <c r="C344" s="513"/>
      <c r="D344" s="513"/>
      <c r="E344" s="513"/>
      <c r="F344" s="513"/>
      <c r="G344" s="513"/>
      <c r="I344" s="513"/>
      <c r="J344" s="513"/>
      <c r="K344" s="513"/>
      <c r="L344" s="513"/>
      <c r="M344" s="513"/>
      <c r="N344" s="513"/>
      <c r="O344" s="513"/>
      <c r="P344" s="513"/>
      <c r="Q344" s="513"/>
    </row>
    <row r="345" spans="1:17">
      <c r="A345" s="513"/>
      <c r="B345" s="513"/>
      <c r="C345" s="513"/>
      <c r="D345" s="513"/>
      <c r="E345" s="513"/>
      <c r="F345" s="513"/>
      <c r="G345" s="513"/>
      <c r="I345" s="513"/>
      <c r="J345" s="513"/>
      <c r="K345" s="513"/>
      <c r="L345" s="513"/>
      <c r="M345" s="513"/>
      <c r="N345" s="513"/>
      <c r="O345" s="513"/>
      <c r="P345" s="513"/>
      <c r="Q345" s="513"/>
    </row>
    <row r="346" spans="1:17">
      <c r="A346" s="513"/>
      <c r="B346" s="513"/>
      <c r="C346" s="513"/>
      <c r="D346" s="513"/>
      <c r="E346" s="513"/>
      <c r="F346" s="513"/>
      <c r="G346" s="513"/>
      <c r="I346" s="513"/>
      <c r="J346" s="513"/>
      <c r="K346" s="513"/>
      <c r="L346" s="513"/>
      <c r="M346" s="513"/>
      <c r="N346" s="513"/>
      <c r="O346" s="513"/>
      <c r="P346" s="513"/>
      <c r="Q346" s="513"/>
    </row>
    <row r="347" spans="1:17">
      <c r="A347" s="513"/>
      <c r="B347" s="513"/>
      <c r="C347" s="513"/>
      <c r="D347" s="513"/>
      <c r="E347" s="513"/>
      <c r="F347" s="513"/>
      <c r="G347" s="513"/>
      <c r="I347" s="513"/>
      <c r="J347" s="513"/>
      <c r="K347" s="513"/>
      <c r="L347" s="513"/>
      <c r="M347" s="513"/>
      <c r="N347" s="513"/>
      <c r="O347" s="513"/>
      <c r="P347" s="513"/>
      <c r="Q347" s="513"/>
    </row>
    <row r="348" spans="1:17">
      <c r="A348" s="513"/>
      <c r="B348" s="513"/>
      <c r="C348" s="513"/>
      <c r="D348" s="513"/>
      <c r="E348" s="513"/>
      <c r="F348" s="513"/>
      <c r="G348" s="513"/>
      <c r="I348" s="513"/>
      <c r="J348" s="513"/>
      <c r="K348" s="513"/>
      <c r="L348" s="513"/>
      <c r="M348" s="513"/>
      <c r="N348" s="513"/>
      <c r="O348" s="513"/>
      <c r="P348" s="513"/>
      <c r="Q348" s="513"/>
    </row>
    <row r="349" spans="1:17">
      <c r="A349" s="513"/>
      <c r="B349" s="513"/>
      <c r="C349" s="513"/>
      <c r="D349" s="513"/>
      <c r="E349" s="513"/>
      <c r="F349" s="513"/>
      <c r="G349" s="513"/>
      <c r="I349" s="513"/>
      <c r="J349" s="513"/>
      <c r="K349" s="513"/>
      <c r="L349" s="513"/>
      <c r="M349" s="513"/>
      <c r="N349" s="513"/>
      <c r="O349" s="513"/>
      <c r="P349" s="513"/>
      <c r="Q349" s="513"/>
    </row>
    <row r="350" spans="1:17">
      <c r="A350" s="513"/>
      <c r="B350" s="513"/>
      <c r="C350" s="513"/>
      <c r="D350" s="513"/>
      <c r="E350" s="513"/>
      <c r="F350" s="513"/>
      <c r="G350" s="513"/>
      <c r="I350" s="513"/>
      <c r="J350" s="513"/>
      <c r="K350" s="513"/>
      <c r="L350" s="513"/>
      <c r="M350" s="513"/>
      <c r="N350" s="513"/>
      <c r="O350" s="513"/>
      <c r="P350" s="513"/>
      <c r="Q350" s="513"/>
    </row>
    <row r="351" spans="1:17">
      <c r="A351" s="513"/>
      <c r="B351" s="513"/>
      <c r="C351" s="513"/>
      <c r="D351" s="513"/>
      <c r="E351" s="513"/>
      <c r="F351" s="513"/>
      <c r="G351" s="513"/>
      <c r="I351" s="513"/>
      <c r="J351" s="513"/>
      <c r="K351" s="513"/>
      <c r="L351" s="513"/>
      <c r="M351" s="513"/>
      <c r="N351" s="513"/>
      <c r="O351" s="513"/>
      <c r="P351" s="513"/>
      <c r="Q351" s="513"/>
    </row>
    <row r="352" spans="1:17">
      <c r="A352" s="513"/>
      <c r="B352" s="513"/>
      <c r="C352" s="513"/>
      <c r="D352" s="513"/>
      <c r="E352" s="513"/>
      <c r="F352" s="513"/>
      <c r="G352" s="513"/>
      <c r="I352" s="513"/>
      <c r="J352" s="513"/>
      <c r="K352" s="513"/>
      <c r="L352" s="513"/>
      <c r="M352" s="513"/>
      <c r="N352" s="513"/>
      <c r="O352" s="513"/>
      <c r="P352" s="513"/>
      <c r="Q352" s="513"/>
    </row>
    <row r="353" spans="1:17">
      <c r="A353" s="513"/>
      <c r="B353" s="513"/>
      <c r="C353" s="513"/>
      <c r="D353" s="513"/>
      <c r="E353" s="513"/>
      <c r="F353" s="513"/>
      <c r="G353" s="513"/>
      <c r="I353" s="513"/>
      <c r="J353" s="513"/>
      <c r="K353" s="513"/>
      <c r="L353" s="513"/>
      <c r="M353" s="513"/>
      <c r="N353" s="513"/>
      <c r="O353" s="513"/>
      <c r="P353" s="513"/>
      <c r="Q353" s="513"/>
    </row>
    <row r="354" spans="1:17">
      <c r="A354" s="513"/>
      <c r="B354" s="513"/>
      <c r="C354" s="513"/>
      <c r="D354" s="513"/>
      <c r="E354" s="513"/>
      <c r="F354" s="513"/>
      <c r="G354" s="513"/>
      <c r="I354" s="513"/>
      <c r="J354" s="513"/>
      <c r="K354" s="513"/>
      <c r="L354" s="513"/>
      <c r="M354" s="513"/>
      <c r="N354" s="513"/>
      <c r="O354" s="513"/>
      <c r="P354" s="513"/>
      <c r="Q354" s="513"/>
    </row>
    <row r="355" spans="1:17">
      <c r="A355" s="513"/>
      <c r="B355" s="513"/>
      <c r="C355" s="513"/>
      <c r="D355" s="513"/>
      <c r="E355" s="513"/>
      <c r="F355" s="513"/>
      <c r="G355" s="513"/>
      <c r="I355" s="513"/>
      <c r="J355" s="513"/>
      <c r="K355" s="513"/>
      <c r="L355" s="513"/>
      <c r="M355" s="513"/>
      <c r="N355" s="513"/>
      <c r="O355" s="513"/>
      <c r="P355" s="513"/>
      <c r="Q355" s="513"/>
    </row>
    <row r="356" spans="1:17">
      <c r="A356" s="513"/>
      <c r="B356" s="513"/>
      <c r="C356" s="513"/>
      <c r="D356" s="513"/>
      <c r="E356" s="513"/>
      <c r="F356" s="513"/>
      <c r="G356" s="513"/>
      <c r="I356" s="513"/>
      <c r="J356" s="513"/>
      <c r="K356" s="513"/>
      <c r="L356" s="513"/>
      <c r="M356" s="513"/>
      <c r="N356" s="513"/>
      <c r="O356" s="513"/>
      <c r="P356" s="513"/>
      <c r="Q356" s="513"/>
    </row>
    <row r="357" spans="1:17">
      <c r="A357" s="513"/>
      <c r="B357" s="513"/>
      <c r="C357" s="513"/>
      <c r="D357" s="513"/>
      <c r="E357" s="513"/>
      <c r="F357" s="513"/>
      <c r="G357" s="513"/>
      <c r="I357" s="513"/>
      <c r="J357" s="513"/>
      <c r="K357" s="513"/>
      <c r="L357" s="513"/>
      <c r="M357" s="513"/>
      <c r="N357" s="513"/>
      <c r="O357" s="513"/>
      <c r="P357" s="513"/>
      <c r="Q357" s="513"/>
    </row>
    <row r="358" spans="1:17">
      <c r="A358" s="513"/>
      <c r="B358" s="513"/>
      <c r="C358" s="513"/>
      <c r="D358" s="513"/>
      <c r="E358" s="513"/>
      <c r="F358" s="513"/>
      <c r="G358" s="513"/>
      <c r="I358" s="513"/>
      <c r="J358" s="513"/>
      <c r="K358" s="513"/>
      <c r="L358" s="513"/>
      <c r="M358" s="513"/>
      <c r="N358" s="513"/>
      <c r="O358" s="513"/>
      <c r="P358" s="513"/>
      <c r="Q358" s="513"/>
    </row>
    <row r="359" spans="1:17">
      <c r="A359" s="513"/>
      <c r="B359" s="513"/>
      <c r="C359" s="513"/>
      <c r="D359" s="513"/>
      <c r="E359" s="513"/>
      <c r="F359" s="513"/>
      <c r="G359" s="513"/>
      <c r="I359" s="513"/>
      <c r="J359" s="513"/>
      <c r="K359" s="513"/>
      <c r="L359" s="513"/>
      <c r="M359" s="513"/>
      <c r="N359" s="513"/>
      <c r="O359" s="513"/>
      <c r="P359" s="513"/>
      <c r="Q359" s="513"/>
    </row>
    <row r="360" spans="1:17">
      <c r="A360" s="513"/>
      <c r="B360" s="513"/>
      <c r="C360" s="513"/>
      <c r="D360" s="513"/>
      <c r="E360" s="513"/>
      <c r="F360" s="513"/>
      <c r="G360" s="513"/>
      <c r="I360" s="513"/>
      <c r="J360" s="513"/>
      <c r="K360" s="513"/>
      <c r="L360" s="513"/>
      <c r="M360" s="513"/>
      <c r="N360" s="513"/>
      <c r="O360" s="513"/>
      <c r="P360" s="513"/>
      <c r="Q360" s="513"/>
    </row>
    <row r="361" spans="1:17">
      <c r="A361" s="513"/>
      <c r="B361" s="513"/>
      <c r="C361" s="513"/>
      <c r="D361" s="513"/>
      <c r="E361" s="513"/>
      <c r="F361" s="513"/>
      <c r="G361" s="513"/>
      <c r="I361" s="513"/>
      <c r="J361" s="513"/>
      <c r="K361" s="513"/>
      <c r="L361" s="513"/>
      <c r="M361" s="513"/>
      <c r="N361" s="513"/>
      <c r="O361" s="513"/>
      <c r="P361" s="513"/>
      <c r="Q361" s="513"/>
    </row>
    <row r="362" spans="1:17">
      <c r="A362" s="513"/>
      <c r="B362" s="513"/>
      <c r="C362" s="513"/>
      <c r="D362" s="513"/>
      <c r="E362" s="513"/>
      <c r="F362" s="513"/>
      <c r="G362" s="513"/>
      <c r="I362" s="513"/>
      <c r="J362" s="513"/>
      <c r="K362" s="513"/>
      <c r="L362" s="513"/>
      <c r="M362" s="513"/>
      <c r="N362" s="513"/>
      <c r="O362" s="513"/>
      <c r="P362" s="513"/>
      <c r="Q362" s="513"/>
    </row>
    <row r="363" spans="1:17">
      <c r="A363" s="513"/>
      <c r="B363" s="513"/>
      <c r="C363" s="513"/>
      <c r="D363" s="513"/>
      <c r="E363" s="513"/>
      <c r="F363" s="513"/>
      <c r="G363" s="513"/>
      <c r="I363" s="513"/>
      <c r="J363" s="513"/>
      <c r="K363" s="513"/>
      <c r="L363" s="513"/>
      <c r="M363" s="513"/>
      <c r="N363" s="513"/>
      <c r="O363" s="513"/>
      <c r="P363" s="513"/>
      <c r="Q363" s="513"/>
    </row>
    <row r="364" spans="1:17">
      <c r="A364" s="513"/>
      <c r="B364" s="513"/>
      <c r="C364" s="513"/>
      <c r="D364" s="513"/>
      <c r="E364" s="513"/>
      <c r="F364" s="513"/>
      <c r="G364" s="513"/>
      <c r="I364" s="513"/>
      <c r="J364" s="513"/>
      <c r="K364" s="513"/>
      <c r="L364" s="513"/>
      <c r="M364" s="513"/>
      <c r="N364" s="513"/>
      <c r="O364" s="513"/>
      <c r="P364" s="513"/>
      <c r="Q364" s="513"/>
    </row>
    <row r="365" spans="1:17">
      <c r="A365" s="513"/>
      <c r="B365" s="513"/>
      <c r="C365" s="513"/>
      <c r="D365" s="513"/>
      <c r="E365" s="513"/>
      <c r="F365" s="513"/>
      <c r="G365" s="513"/>
      <c r="I365" s="513"/>
      <c r="J365" s="513"/>
      <c r="K365" s="513"/>
      <c r="L365" s="513"/>
      <c r="M365" s="513"/>
      <c r="N365" s="513"/>
      <c r="O365" s="513"/>
      <c r="P365" s="513"/>
      <c r="Q365" s="513"/>
    </row>
    <row r="366" spans="1:17">
      <c r="A366" s="513"/>
      <c r="B366" s="513"/>
      <c r="C366" s="513"/>
      <c r="D366" s="513"/>
      <c r="E366" s="513"/>
      <c r="F366" s="513"/>
      <c r="G366" s="513"/>
      <c r="I366" s="513"/>
      <c r="J366" s="513"/>
      <c r="K366" s="513"/>
      <c r="L366" s="513"/>
      <c r="M366" s="513"/>
      <c r="N366" s="513"/>
      <c r="O366" s="513"/>
      <c r="P366" s="513"/>
      <c r="Q366" s="513"/>
    </row>
    <row r="367" spans="1:17">
      <c r="A367" s="513"/>
      <c r="B367" s="513"/>
      <c r="C367" s="513"/>
      <c r="D367" s="513"/>
      <c r="E367" s="513"/>
      <c r="F367" s="513"/>
      <c r="G367" s="513"/>
      <c r="I367" s="513"/>
      <c r="J367" s="513"/>
      <c r="K367" s="513"/>
      <c r="L367" s="513"/>
      <c r="M367" s="513"/>
      <c r="N367" s="513"/>
      <c r="O367" s="513"/>
      <c r="P367" s="513"/>
      <c r="Q367" s="513"/>
    </row>
    <row r="368" spans="1:17">
      <c r="A368" s="513"/>
      <c r="B368" s="513"/>
      <c r="C368" s="513"/>
      <c r="D368" s="513"/>
      <c r="E368" s="513"/>
      <c r="F368" s="513"/>
      <c r="G368" s="513"/>
      <c r="I368" s="513"/>
      <c r="J368" s="513"/>
      <c r="K368" s="513"/>
      <c r="L368" s="513"/>
      <c r="M368" s="513"/>
      <c r="N368" s="513"/>
      <c r="O368" s="513"/>
      <c r="P368" s="513"/>
      <c r="Q368" s="513"/>
    </row>
    <row r="369" spans="1:17">
      <c r="A369" s="513"/>
      <c r="B369" s="513"/>
      <c r="C369" s="513"/>
      <c r="D369" s="513"/>
      <c r="E369" s="513"/>
      <c r="F369" s="513"/>
      <c r="G369" s="513"/>
      <c r="I369" s="513"/>
      <c r="J369" s="513"/>
      <c r="K369" s="513"/>
      <c r="L369" s="513"/>
      <c r="M369" s="513"/>
      <c r="N369" s="513"/>
      <c r="O369" s="513"/>
      <c r="P369" s="513"/>
      <c r="Q369" s="513"/>
    </row>
    <row r="370" spans="1:17">
      <c r="A370" s="513"/>
      <c r="B370" s="513"/>
      <c r="C370" s="513"/>
      <c r="D370" s="513"/>
      <c r="E370" s="513"/>
      <c r="F370" s="513"/>
      <c r="G370" s="513"/>
      <c r="I370" s="513"/>
      <c r="J370" s="513"/>
      <c r="K370" s="513"/>
      <c r="L370" s="513"/>
      <c r="M370" s="513"/>
      <c r="N370" s="513"/>
      <c r="O370" s="513"/>
      <c r="P370" s="513"/>
      <c r="Q370" s="513"/>
    </row>
    <row r="371" spans="1:17">
      <c r="A371" s="513"/>
      <c r="B371" s="513"/>
      <c r="C371" s="513"/>
      <c r="D371" s="513"/>
      <c r="E371" s="513"/>
      <c r="F371" s="513"/>
      <c r="G371" s="513"/>
      <c r="I371" s="513"/>
      <c r="J371" s="513"/>
      <c r="K371" s="513"/>
      <c r="L371" s="513"/>
      <c r="M371" s="513"/>
      <c r="N371" s="513"/>
      <c r="O371" s="513"/>
      <c r="P371" s="513"/>
      <c r="Q371" s="513"/>
    </row>
    <row r="372" spans="1:17">
      <c r="A372" s="513"/>
      <c r="B372" s="513"/>
      <c r="C372" s="513"/>
      <c r="D372" s="513"/>
      <c r="E372" s="513"/>
      <c r="F372" s="513"/>
      <c r="G372" s="513"/>
      <c r="I372" s="513"/>
      <c r="J372" s="513"/>
      <c r="K372" s="513"/>
      <c r="L372" s="513"/>
      <c r="M372" s="513"/>
      <c r="N372" s="513"/>
      <c r="O372" s="513"/>
      <c r="P372" s="513"/>
      <c r="Q372" s="513"/>
    </row>
    <row r="373" spans="1:17">
      <c r="A373" s="513"/>
      <c r="B373" s="513"/>
      <c r="C373" s="513"/>
      <c r="D373" s="513"/>
      <c r="E373" s="513"/>
      <c r="F373" s="513"/>
      <c r="G373" s="513"/>
      <c r="I373" s="513"/>
      <c r="J373" s="513"/>
      <c r="K373" s="513"/>
      <c r="L373" s="513"/>
      <c r="M373" s="513"/>
      <c r="N373" s="513"/>
      <c r="O373" s="513"/>
      <c r="P373" s="513"/>
      <c r="Q373" s="513"/>
    </row>
    <row r="374" spans="1:17">
      <c r="A374" s="513"/>
      <c r="B374" s="513"/>
      <c r="C374" s="513"/>
      <c r="D374" s="513"/>
      <c r="E374" s="513"/>
      <c r="F374" s="513"/>
      <c r="G374" s="513"/>
      <c r="I374" s="513"/>
      <c r="J374" s="513"/>
      <c r="K374" s="513"/>
      <c r="L374" s="513"/>
      <c r="M374" s="513"/>
      <c r="N374" s="513"/>
      <c r="O374" s="513"/>
      <c r="P374" s="513"/>
      <c r="Q374" s="513"/>
    </row>
    <row r="375" spans="1:17">
      <c r="A375" s="513"/>
      <c r="B375" s="513"/>
      <c r="C375" s="513"/>
      <c r="D375" s="513"/>
      <c r="E375" s="513"/>
      <c r="F375" s="513"/>
      <c r="G375" s="513"/>
      <c r="I375" s="513"/>
      <c r="J375" s="513"/>
      <c r="K375" s="513"/>
      <c r="L375" s="513"/>
      <c r="M375" s="513"/>
      <c r="N375" s="513"/>
      <c r="O375" s="513"/>
      <c r="P375" s="513"/>
      <c r="Q375" s="513"/>
    </row>
    <row r="376" spans="1:17">
      <c r="A376" s="513"/>
      <c r="B376" s="513"/>
      <c r="C376" s="513"/>
      <c r="D376" s="513"/>
      <c r="E376" s="513"/>
      <c r="F376" s="513"/>
      <c r="G376" s="513"/>
      <c r="I376" s="513"/>
      <c r="J376" s="513"/>
      <c r="K376" s="513"/>
      <c r="L376" s="513"/>
      <c r="M376" s="513"/>
      <c r="N376" s="513"/>
      <c r="O376" s="513"/>
      <c r="P376" s="513"/>
      <c r="Q376" s="513"/>
    </row>
    <row r="377" spans="1:17">
      <c r="A377" s="513"/>
      <c r="B377" s="513"/>
      <c r="C377" s="513"/>
      <c r="D377" s="513"/>
      <c r="E377" s="513"/>
      <c r="F377" s="513"/>
      <c r="G377" s="513"/>
      <c r="I377" s="513"/>
      <c r="J377" s="513"/>
      <c r="K377" s="513"/>
      <c r="L377" s="513"/>
      <c r="M377" s="513"/>
      <c r="N377" s="513"/>
      <c r="O377" s="513"/>
      <c r="P377" s="513"/>
      <c r="Q377" s="513"/>
    </row>
    <row r="378" spans="1:17">
      <c r="A378" s="513"/>
      <c r="B378" s="513"/>
      <c r="C378" s="513"/>
      <c r="D378" s="513"/>
      <c r="E378" s="513"/>
      <c r="F378" s="513"/>
      <c r="G378" s="513"/>
      <c r="I378" s="513"/>
      <c r="J378" s="513"/>
      <c r="K378" s="513"/>
      <c r="L378" s="513"/>
      <c r="M378" s="513"/>
      <c r="N378" s="513"/>
      <c r="O378" s="513"/>
      <c r="P378" s="513"/>
      <c r="Q378" s="513"/>
    </row>
    <row r="379" spans="1:17">
      <c r="A379" s="513"/>
      <c r="B379" s="513"/>
      <c r="C379" s="513"/>
      <c r="D379" s="513"/>
      <c r="E379" s="513"/>
      <c r="F379" s="513"/>
      <c r="G379" s="513"/>
      <c r="I379" s="513"/>
      <c r="J379" s="513"/>
      <c r="K379" s="513"/>
      <c r="L379" s="513"/>
      <c r="M379" s="513"/>
      <c r="N379" s="513"/>
      <c r="O379" s="513"/>
      <c r="P379" s="513"/>
      <c r="Q379" s="513"/>
    </row>
    <row r="380" spans="1:17">
      <c r="A380" s="513"/>
      <c r="B380" s="513"/>
      <c r="C380" s="513"/>
      <c r="D380" s="513"/>
      <c r="E380" s="513"/>
      <c r="F380" s="513"/>
      <c r="G380" s="513"/>
      <c r="I380" s="513"/>
      <c r="J380" s="513"/>
      <c r="K380" s="513"/>
      <c r="L380" s="513"/>
      <c r="M380" s="513"/>
      <c r="N380" s="513"/>
      <c r="O380" s="513"/>
      <c r="P380" s="513"/>
      <c r="Q380" s="513"/>
    </row>
    <row r="381" spans="1:17">
      <c r="A381" s="513"/>
      <c r="B381" s="513"/>
      <c r="C381" s="513"/>
      <c r="D381" s="513"/>
      <c r="E381" s="513"/>
      <c r="F381" s="513"/>
      <c r="G381" s="513"/>
      <c r="I381" s="513"/>
      <c r="J381" s="513"/>
      <c r="K381" s="513"/>
      <c r="L381" s="513"/>
      <c r="M381" s="513"/>
      <c r="N381" s="513"/>
      <c r="O381" s="513"/>
      <c r="P381" s="513"/>
      <c r="Q381" s="513"/>
    </row>
    <row r="382" spans="1:17">
      <c r="A382" s="513"/>
      <c r="B382" s="513"/>
      <c r="C382" s="513"/>
      <c r="D382" s="513"/>
      <c r="E382" s="513"/>
      <c r="F382" s="513"/>
      <c r="G382" s="513"/>
      <c r="I382" s="513"/>
      <c r="J382" s="513"/>
      <c r="K382" s="513"/>
      <c r="L382" s="513"/>
      <c r="M382" s="513"/>
      <c r="N382" s="513"/>
      <c r="O382" s="513"/>
      <c r="P382" s="513"/>
      <c r="Q382" s="513"/>
    </row>
    <row r="383" spans="1:17">
      <c r="A383" s="513"/>
      <c r="B383" s="513"/>
      <c r="C383" s="513"/>
      <c r="D383" s="513"/>
      <c r="E383" s="513"/>
      <c r="F383" s="513"/>
      <c r="G383" s="513"/>
      <c r="I383" s="513"/>
      <c r="J383" s="513"/>
      <c r="K383" s="513"/>
      <c r="L383" s="513"/>
      <c r="M383" s="513"/>
      <c r="N383" s="513"/>
      <c r="O383" s="513"/>
      <c r="P383" s="513"/>
      <c r="Q383" s="513"/>
    </row>
    <row r="384" spans="1:17">
      <c r="A384" s="513"/>
      <c r="B384" s="513"/>
      <c r="C384" s="513"/>
      <c r="D384" s="513"/>
      <c r="E384" s="513"/>
      <c r="F384" s="513"/>
      <c r="G384" s="513"/>
      <c r="I384" s="513"/>
      <c r="J384" s="513"/>
      <c r="K384" s="513"/>
      <c r="L384" s="513"/>
      <c r="M384" s="513"/>
      <c r="N384" s="513"/>
      <c r="O384" s="513"/>
      <c r="P384" s="513"/>
      <c r="Q384" s="513"/>
    </row>
    <row r="385" spans="1:17">
      <c r="A385" s="513"/>
      <c r="B385" s="513"/>
      <c r="C385" s="513"/>
      <c r="D385" s="513"/>
      <c r="E385" s="513"/>
      <c r="F385" s="513"/>
      <c r="G385" s="513"/>
      <c r="I385" s="513"/>
      <c r="J385" s="513"/>
      <c r="K385" s="513"/>
      <c r="L385" s="513"/>
      <c r="M385" s="513"/>
      <c r="N385" s="513"/>
      <c r="O385" s="513"/>
      <c r="P385" s="513"/>
      <c r="Q385" s="513"/>
    </row>
    <row r="386" spans="1:17">
      <c r="A386" s="513"/>
      <c r="B386" s="513"/>
      <c r="C386" s="513"/>
      <c r="D386" s="513"/>
      <c r="E386" s="513"/>
      <c r="F386" s="513"/>
      <c r="G386" s="513"/>
      <c r="I386" s="513"/>
      <c r="J386" s="513"/>
      <c r="K386" s="513"/>
      <c r="L386" s="513"/>
      <c r="M386" s="513"/>
      <c r="N386" s="513"/>
      <c r="O386" s="513"/>
      <c r="P386" s="513"/>
      <c r="Q386" s="513"/>
    </row>
    <row r="387" spans="1:17">
      <c r="A387" s="513"/>
      <c r="B387" s="513"/>
      <c r="C387" s="513"/>
      <c r="D387" s="513"/>
      <c r="E387" s="513"/>
      <c r="F387" s="513"/>
      <c r="G387" s="513"/>
      <c r="I387" s="513"/>
      <c r="J387" s="513"/>
      <c r="K387" s="513"/>
      <c r="L387" s="513"/>
      <c r="M387" s="513"/>
      <c r="N387" s="513"/>
      <c r="O387" s="513"/>
      <c r="P387" s="513"/>
      <c r="Q387" s="513"/>
    </row>
    <row r="388" spans="1:17">
      <c r="A388" s="513"/>
      <c r="B388" s="513"/>
      <c r="C388" s="513"/>
      <c r="D388" s="513"/>
      <c r="E388" s="513"/>
      <c r="F388" s="513"/>
      <c r="G388" s="513"/>
      <c r="I388" s="513"/>
      <c r="J388" s="513"/>
      <c r="K388" s="513"/>
      <c r="L388" s="513"/>
      <c r="M388" s="513"/>
      <c r="N388" s="513"/>
      <c r="O388" s="513"/>
      <c r="P388" s="513"/>
      <c r="Q388" s="513"/>
    </row>
    <row r="389" spans="1:17">
      <c r="A389" s="513"/>
      <c r="B389" s="513"/>
      <c r="C389" s="513"/>
      <c r="D389" s="513"/>
      <c r="E389" s="513"/>
      <c r="F389" s="513"/>
      <c r="G389" s="513"/>
      <c r="I389" s="513"/>
      <c r="J389" s="513"/>
      <c r="K389" s="513"/>
      <c r="L389" s="513"/>
      <c r="M389" s="513"/>
      <c r="N389" s="513"/>
      <c r="O389" s="513"/>
      <c r="P389" s="513"/>
      <c r="Q389" s="513"/>
    </row>
    <row r="390" spans="1:17">
      <c r="A390" s="513"/>
      <c r="B390" s="513"/>
      <c r="C390" s="513"/>
      <c r="D390" s="513"/>
      <c r="E390" s="513"/>
      <c r="F390" s="513"/>
      <c r="G390" s="513"/>
      <c r="I390" s="513"/>
      <c r="J390" s="513"/>
      <c r="K390" s="513"/>
      <c r="L390" s="513"/>
      <c r="M390" s="513"/>
      <c r="N390" s="513"/>
      <c r="O390" s="513"/>
      <c r="P390" s="513"/>
      <c r="Q390" s="513"/>
    </row>
    <row r="391" spans="1:17">
      <c r="A391" s="513"/>
      <c r="B391" s="513"/>
      <c r="C391" s="513"/>
      <c r="D391" s="513"/>
      <c r="E391" s="513"/>
      <c r="F391" s="513"/>
      <c r="G391" s="513"/>
      <c r="I391" s="513"/>
      <c r="J391" s="513"/>
      <c r="K391" s="513"/>
      <c r="L391" s="513"/>
      <c r="M391" s="513"/>
      <c r="N391" s="513"/>
      <c r="O391" s="513"/>
      <c r="P391" s="513"/>
      <c r="Q391" s="513"/>
    </row>
    <row r="392" spans="1:17">
      <c r="A392" s="513"/>
      <c r="B392" s="513"/>
      <c r="C392" s="513"/>
      <c r="D392" s="513"/>
      <c r="E392" s="513"/>
      <c r="F392" s="513"/>
      <c r="G392" s="513"/>
      <c r="I392" s="513"/>
      <c r="J392" s="513"/>
      <c r="K392" s="513"/>
      <c r="L392" s="513"/>
      <c r="M392" s="513"/>
      <c r="N392" s="513"/>
      <c r="O392" s="513"/>
      <c r="P392" s="513"/>
      <c r="Q392" s="513"/>
    </row>
    <row r="393" spans="1:17">
      <c r="A393" s="513"/>
      <c r="B393" s="513"/>
      <c r="C393" s="513"/>
      <c r="D393" s="513"/>
      <c r="E393" s="513"/>
      <c r="F393" s="513"/>
      <c r="G393" s="513"/>
      <c r="I393" s="513"/>
      <c r="J393" s="513"/>
      <c r="K393" s="513"/>
      <c r="L393" s="513"/>
      <c r="M393" s="513"/>
      <c r="N393" s="513"/>
      <c r="O393" s="513"/>
      <c r="P393" s="513"/>
      <c r="Q393" s="513"/>
    </row>
    <row r="394" spans="1:17">
      <c r="A394" s="513"/>
      <c r="B394" s="513"/>
      <c r="C394" s="513"/>
      <c r="D394" s="513"/>
      <c r="E394" s="513"/>
      <c r="F394" s="513"/>
      <c r="G394" s="513"/>
      <c r="I394" s="513"/>
      <c r="J394" s="513"/>
      <c r="K394" s="513"/>
      <c r="L394" s="513"/>
      <c r="M394" s="513"/>
      <c r="N394" s="513"/>
      <c r="O394" s="513"/>
      <c r="P394" s="513"/>
      <c r="Q394" s="513"/>
    </row>
    <row r="395" spans="1:17">
      <c r="A395" s="513"/>
      <c r="B395" s="513"/>
      <c r="C395" s="513"/>
      <c r="D395" s="513"/>
      <c r="E395" s="513"/>
      <c r="F395" s="513"/>
      <c r="G395" s="513"/>
      <c r="I395" s="513"/>
      <c r="J395" s="513"/>
      <c r="K395" s="513"/>
      <c r="L395" s="513"/>
      <c r="M395" s="513"/>
      <c r="N395" s="513"/>
      <c r="O395" s="513"/>
      <c r="P395" s="513"/>
      <c r="Q395" s="513"/>
    </row>
    <row r="396" spans="1:17">
      <c r="A396" s="513"/>
      <c r="B396" s="513"/>
      <c r="C396" s="513"/>
      <c r="D396" s="513"/>
      <c r="E396" s="513"/>
      <c r="F396" s="513"/>
      <c r="G396" s="513"/>
      <c r="I396" s="513"/>
      <c r="J396" s="513"/>
      <c r="K396" s="513"/>
      <c r="L396" s="513"/>
      <c r="M396" s="513"/>
      <c r="N396" s="513"/>
      <c r="O396" s="513"/>
      <c r="P396" s="513"/>
      <c r="Q396" s="513"/>
    </row>
    <row r="397" spans="1:17">
      <c r="A397" s="513"/>
      <c r="B397" s="513"/>
      <c r="C397" s="513"/>
      <c r="D397" s="513"/>
      <c r="E397" s="513"/>
      <c r="F397" s="513"/>
      <c r="G397" s="513"/>
      <c r="I397" s="513"/>
      <c r="J397" s="513"/>
      <c r="K397" s="513"/>
      <c r="L397" s="513"/>
      <c r="M397" s="513"/>
      <c r="N397" s="513"/>
      <c r="O397" s="513"/>
      <c r="P397" s="513"/>
      <c r="Q397" s="513"/>
    </row>
    <row r="398" spans="1:17">
      <c r="A398" s="513"/>
      <c r="B398" s="513"/>
      <c r="C398" s="513"/>
      <c r="D398" s="513"/>
      <c r="E398" s="513"/>
      <c r="F398" s="513"/>
      <c r="G398" s="513"/>
      <c r="I398" s="513"/>
      <c r="J398" s="513"/>
      <c r="K398" s="513"/>
      <c r="L398" s="513"/>
      <c r="M398" s="513"/>
      <c r="N398" s="513"/>
      <c r="O398" s="513"/>
      <c r="P398" s="513"/>
      <c r="Q398" s="513"/>
    </row>
    <row r="399" spans="1:17">
      <c r="A399" s="513"/>
      <c r="B399" s="513"/>
      <c r="C399" s="513"/>
      <c r="D399" s="513"/>
      <c r="E399" s="513"/>
      <c r="F399" s="513"/>
      <c r="G399" s="513"/>
      <c r="I399" s="513"/>
      <c r="J399" s="513"/>
      <c r="K399" s="513"/>
      <c r="L399" s="513"/>
      <c r="M399" s="513"/>
      <c r="N399" s="513"/>
      <c r="O399" s="513"/>
      <c r="P399" s="513"/>
      <c r="Q399" s="513"/>
    </row>
    <row r="400" spans="1:17">
      <c r="A400" s="513"/>
      <c r="B400" s="513"/>
      <c r="C400" s="513"/>
      <c r="D400" s="513"/>
      <c r="E400" s="513"/>
      <c r="F400" s="513"/>
      <c r="G400" s="513"/>
      <c r="I400" s="513"/>
      <c r="J400" s="513"/>
      <c r="K400" s="513"/>
      <c r="L400" s="513"/>
      <c r="M400" s="513"/>
      <c r="N400" s="513"/>
      <c r="O400" s="513"/>
      <c r="P400" s="513"/>
      <c r="Q400" s="513"/>
    </row>
    <row r="401" spans="1:17">
      <c r="A401" s="513"/>
      <c r="B401" s="513"/>
      <c r="C401" s="513"/>
      <c r="D401" s="513"/>
      <c r="E401" s="513"/>
      <c r="F401" s="513"/>
      <c r="G401" s="513"/>
      <c r="I401" s="513"/>
      <c r="J401" s="513"/>
      <c r="K401" s="513"/>
      <c r="L401" s="513"/>
      <c r="M401" s="513"/>
      <c r="N401" s="513"/>
      <c r="O401" s="513"/>
      <c r="P401" s="513"/>
      <c r="Q401" s="513"/>
    </row>
    <row r="402" spans="1:17">
      <c r="A402" s="513"/>
      <c r="B402" s="513"/>
      <c r="C402" s="513"/>
      <c r="D402" s="513"/>
      <c r="E402" s="513"/>
      <c r="F402" s="513"/>
      <c r="G402" s="513"/>
      <c r="I402" s="513"/>
      <c r="J402" s="513"/>
      <c r="K402" s="513"/>
      <c r="L402" s="513"/>
      <c r="M402" s="513"/>
      <c r="N402" s="513"/>
      <c r="O402" s="513"/>
      <c r="P402" s="513"/>
      <c r="Q402" s="513"/>
    </row>
    <row r="403" spans="1:17">
      <c r="A403" s="513"/>
      <c r="B403" s="513"/>
      <c r="C403" s="513"/>
      <c r="D403" s="513"/>
      <c r="E403" s="513"/>
      <c r="F403" s="513"/>
      <c r="G403" s="513"/>
      <c r="I403" s="513"/>
      <c r="J403" s="513"/>
      <c r="K403" s="513"/>
      <c r="L403" s="513"/>
      <c r="M403" s="513"/>
      <c r="N403" s="513"/>
      <c r="O403" s="513"/>
      <c r="P403" s="513"/>
      <c r="Q403" s="513"/>
    </row>
    <row r="404" spans="1:17">
      <c r="A404" s="513"/>
      <c r="B404" s="513"/>
      <c r="C404" s="513"/>
      <c r="D404" s="513"/>
      <c r="E404" s="513"/>
      <c r="F404" s="513"/>
      <c r="G404" s="513"/>
      <c r="I404" s="513"/>
      <c r="J404" s="513"/>
      <c r="K404" s="513"/>
      <c r="L404" s="513"/>
      <c r="M404" s="513"/>
      <c r="N404" s="513"/>
      <c r="O404" s="513"/>
      <c r="P404" s="513"/>
      <c r="Q404" s="513"/>
    </row>
    <row r="405" spans="1:17">
      <c r="A405" s="513"/>
      <c r="B405" s="513"/>
      <c r="C405" s="513"/>
      <c r="D405" s="513"/>
      <c r="E405" s="513"/>
      <c r="F405" s="513"/>
      <c r="G405" s="513"/>
      <c r="I405" s="513"/>
      <c r="J405" s="513"/>
      <c r="K405" s="513"/>
      <c r="L405" s="513"/>
      <c r="M405" s="513"/>
      <c r="N405" s="513"/>
      <c r="O405" s="513"/>
      <c r="P405" s="513"/>
      <c r="Q405" s="513"/>
    </row>
    <row r="406" spans="1:17">
      <c r="A406" s="513"/>
      <c r="B406" s="513"/>
      <c r="C406" s="513"/>
      <c r="D406" s="513"/>
      <c r="E406" s="513"/>
      <c r="F406" s="513"/>
      <c r="G406" s="513"/>
      <c r="I406" s="513"/>
      <c r="J406" s="513"/>
      <c r="K406" s="513"/>
      <c r="L406" s="513"/>
      <c r="M406" s="513"/>
      <c r="N406" s="513"/>
      <c r="O406" s="513"/>
      <c r="P406" s="513"/>
      <c r="Q406" s="513"/>
    </row>
    <row r="407" spans="1:17">
      <c r="A407" s="513"/>
      <c r="B407" s="513"/>
      <c r="C407" s="513"/>
      <c r="D407" s="513"/>
      <c r="E407" s="513"/>
      <c r="F407" s="513"/>
      <c r="G407" s="513"/>
      <c r="I407" s="513"/>
      <c r="J407" s="513"/>
      <c r="K407" s="513"/>
      <c r="L407" s="513"/>
      <c r="M407" s="513"/>
      <c r="N407" s="513"/>
      <c r="O407" s="513"/>
      <c r="P407" s="513"/>
      <c r="Q407" s="513"/>
    </row>
    <row r="408" spans="1:17">
      <c r="A408" s="513"/>
      <c r="B408" s="513"/>
      <c r="C408" s="513"/>
      <c r="D408" s="513"/>
      <c r="E408" s="513"/>
      <c r="F408" s="513"/>
      <c r="G408" s="513"/>
      <c r="I408" s="513"/>
      <c r="J408" s="513"/>
      <c r="K408" s="513"/>
      <c r="L408" s="513"/>
      <c r="M408" s="513"/>
      <c r="N408" s="513"/>
      <c r="O408" s="513"/>
      <c r="P408" s="513"/>
      <c r="Q408" s="513"/>
    </row>
    <row r="409" spans="1:17">
      <c r="A409" s="513"/>
      <c r="B409" s="513"/>
      <c r="C409" s="513"/>
      <c r="D409" s="513"/>
      <c r="E409" s="513"/>
      <c r="F409" s="513"/>
      <c r="G409" s="513"/>
      <c r="I409" s="513"/>
      <c r="J409" s="513"/>
      <c r="K409" s="513"/>
      <c r="L409" s="513"/>
      <c r="M409" s="513"/>
      <c r="N409" s="513"/>
      <c r="O409" s="513"/>
      <c r="P409" s="513"/>
      <c r="Q409" s="513"/>
    </row>
    <row r="410" spans="1:17">
      <c r="A410" s="513"/>
      <c r="B410" s="513"/>
      <c r="C410" s="513"/>
      <c r="D410" s="513"/>
      <c r="E410" s="513"/>
      <c r="F410" s="513"/>
      <c r="G410" s="513"/>
      <c r="I410" s="513"/>
      <c r="J410" s="513"/>
      <c r="K410" s="513"/>
      <c r="L410" s="513"/>
      <c r="M410" s="513"/>
      <c r="N410" s="513"/>
      <c r="O410" s="513"/>
      <c r="P410" s="513"/>
      <c r="Q410" s="513"/>
    </row>
    <row r="411" spans="1:17">
      <c r="A411" s="513"/>
      <c r="B411" s="513"/>
      <c r="C411" s="513"/>
      <c r="D411" s="513"/>
      <c r="E411" s="513"/>
      <c r="F411" s="513"/>
      <c r="G411" s="513"/>
      <c r="I411" s="513"/>
      <c r="J411" s="513"/>
      <c r="K411" s="513"/>
      <c r="L411" s="513"/>
      <c r="M411" s="513"/>
      <c r="N411" s="513"/>
      <c r="O411" s="513"/>
      <c r="P411" s="513"/>
      <c r="Q411" s="513"/>
    </row>
    <row r="412" spans="1:17">
      <c r="A412" s="513"/>
      <c r="B412" s="513"/>
      <c r="C412" s="513"/>
      <c r="D412" s="513"/>
      <c r="E412" s="513"/>
      <c r="F412" s="513"/>
      <c r="G412" s="513"/>
      <c r="I412" s="513"/>
      <c r="J412" s="513"/>
      <c r="K412" s="513"/>
      <c r="L412" s="513"/>
      <c r="M412" s="513"/>
      <c r="N412" s="513"/>
      <c r="O412" s="513"/>
      <c r="P412" s="513"/>
      <c r="Q412" s="513"/>
    </row>
    <row r="413" spans="1:17">
      <c r="A413" s="513"/>
      <c r="B413" s="513"/>
      <c r="C413" s="513"/>
      <c r="D413" s="513"/>
      <c r="E413" s="513"/>
      <c r="F413" s="513"/>
      <c r="G413" s="513"/>
      <c r="I413" s="513"/>
      <c r="J413" s="513"/>
      <c r="K413" s="513"/>
      <c r="L413" s="513"/>
      <c r="M413" s="513"/>
      <c r="N413" s="513"/>
      <c r="O413" s="513"/>
      <c r="P413" s="513"/>
      <c r="Q413" s="513"/>
    </row>
    <row r="414" spans="1:17">
      <c r="A414" s="513"/>
      <c r="B414" s="513"/>
      <c r="C414" s="513"/>
      <c r="D414" s="513"/>
      <c r="E414" s="513"/>
      <c r="F414" s="513"/>
      <c r="G414" s="513"/>
      <c r="I414" s="513"/>
      <c r="J414" s="513"/>
      <c r="K414" s="513"/>
      <c r="L414" s="513"/>
      <c r="M414" s="513"/>
      <c r="N414" s="513"/>
      <c r="O414" s="513"/>
      <c r="P414" s="513"/>
      <c r="Q414" s="513"/>
    </row>
    <row r="415" spans="1:17">
      <c r="A415" s="513"/>
      <c r="B415" s="513"/>
      <c r="C415" s="513"/>
      <c r="D415" s="513"/>
      <c r="E415" s="513"/>
      <c r="F415" s="513"/>
      <c r="G415" s="513"/>
      <c r="I415" s="513"/>
      <c r="J415" s="513"/>
      <c r="K415" s="513"/>
      <c r="L415" s="513"/>
      <c r="M415" s="513"/>
      <c r="N415" s="513"/>
      <c r="O415" s="513"/>
      <c r="P415" s="513"/>
      <c r="Q415" s="513"/>
    </row>
    <row r="416" spans="1:17">
      <c r="A416" s="513"/>
      <c r="B416" s="513"/>
      <c r="C416" s="513"/>
      <c r="D416" s="513"/>
      <c r="E416" s="513"/>
      <c r="F416" s="513"/>
      <c r="G416" s="513"/>
      <c r="I416" s="513"/>
      <c r="J416" s="513"/>
      <c r="K416" s="513"/>
      <c r="L416" s="513"/>
      <c r="M416" s="513"/>
      <c r="N416" s="513"/>
      <c r="O416" s="513"/>
      <c r="P416" s="513"/>
      <c r="Q416" s="513"/>
    </row>
    <row r="417" spans="1:17">
      <c r="A417" s="513"/>
      <c r="B417" s="513"/>
      <c r="C417" s="513"/>
      <c r="D417" s="513"/>
      <c r="E417" s="513"/>
      <c r="F417" s="513"/>
      <c r="G417" s="513"/>
      <c r="I417" s="513"/>
      <c r="J417" s="513"/>
      <c r="K417" s="513"/>
      <c r="L417" s="513"/>
      <c r="M417" s="513"/>
      <c r="N417" s="513"/>
      <c r="O417" s="513"/>
      <c r="P417" s="513"/>
      <c r="Q417" s="513"/>
    </row>
    <row r="418" spans="1:17">
      <c r="A418" s="513"/>
      <c r="B418" s="513"/>
      <c r="C418" s="513"/>
      <c r="D418" s="513"/>
      <c r="E418" s="513"/>
      <c r="F418" s="513"/>
      <c r="G418" s="513"/>
      <c r="I418" s="513"/>
      <c r="J418" s="513"/>
      <c r="K418" s="513"/>
      <c r="L418" s="513"/>
      <c r="M418" s="513"/>
      <c r="N418" s="513"/>
      <c r="O418" s="513"/>
      <c r="P418" s="513"/>
      <c r="Q418" s="513"/>
    </row>
    <row r="419" spans="1:17">
      <c r="A419" s="513"/>
      <c r="B419" s="513"/>
      <c r="C419" s="513"/>
      <c r="D419" s="513"/>
      <c r="E419" s="513"/>
      <c r="F419" s="513"/>
      <c r="G419" s="513"/>
      <c r="I419" s="513"/>
      <c r="J419" s="513"/>
      <c r="K419" s="513"/>
      <c r="L419" s="513"/>
      <c r="M419" s="513"/>
      <c r="N419" s="513"/>
      <c r="O419" s="513"/>
      <c r="P419" s="513"/>
      <c r="Q419" s="513"/>
    </row>
    <row r="420" spans="1:17">
      <c r="A420" s="513"/>
      <c r="B420" s="513"/>
      <c r="C420" s="513"/>
      <c r="D420" s="513"/>
      <c r="E420" s="513"/>
      <c r="F420" s="513"/>
      <c r="G420" s="513"/>
      <c r="I420" s="513"/>
      <c r="J420" s="513"/>
      <c r="K420" s="513"/>
      <c r="L420" s="513"/>
      <c r="M420" s="513"/>
      <c r="N420" s="513"/>
      <c r="O420" s="513"/>
      <c r="P420" s="513"/>
      <c r="Q420" s="513"/>
    </row>
    <row r="421" spans="1:17">
      <c r="A421" s="513"/>
      <c r="B421" s="513"/>
      <c r="C421" s="513"/>
      <c r="D421" s="513"/>
      <c r="E421" s="513"/>
      <c r="F421" s="513"/>
      <c r="G421" s="513"/>
      <c r="I421" s="513"/>
      <c r="J421" s="513"/>
      <c r="K421" s="513"/>
      <c r="L421" s="513"/>
      <c r="M421" s="513"/>
      <c r="N421" s="513"/>
      <c r="O421" s="513"/>
      <c r="P421" s="513"/>
      <c r="Q421" s="513"/>
    </row>
    <row r="422" spans="1:17">
      <c r="A422" s="513"/>
      <c r="B422" s="513"/>
      <c r="C422" s="513"/>
      <c r="D422" s="513"/>
      <c r="E422" s="513"/>
      <c r="F422" s="513"/>
      <c r="G422" s="513"/>
      <c r="I422" s="513"/>
      <c r="J422" s="513"/>
      <c r="K422" s="513"/>
      <c r="L422" s="513"/>
      <c r="M422" s="513"/>
      <c r="N422" s="513"/>
      <c r="O422" s="513"/>
      <c r="P422" s="513"/>
      <c r="Q422" s="513"/>
    </row>
    <row r="423" spans="1:17">
      <c r="A423" s="513"/>
      <c r="B423" s="513"/>
      <c r="C423" s="513"/>
      <c r="D423" s="513"/>
      <c r="E423" s="513"/>
      <c r="F423" s="513"/>
      <c r="G423" s="513"/>
      <c r="I423" s="513"/>
      <c r="J423" s="513"/>
      <c r="K423" s="513"/>
      <c r="L423" s="513"/>
      <c r="M423" s="513"/>
      <c r="N423" s="513"/>
      <c r="O423" s="513"/>
      <c r="P423" s="513"/>
      <c r="Q423" s="513"/>
    </row>
    <row r="424" spans="1:17">
      <c r="A424" s="513"/>
      <c r="B424" s="513"/>
      <c r="C424" s="513"/>
      <c r="D424" s="513"/>
      <c r="E424" s="513"/>
      <c r="F424" s="513"/>
      <c r="G424" s="513"/>
      <c r="I424" s="513"/>
      <c r="J424" s="513"/>
      <c r="K424" s="513"/>
      <c r="L424" s="513"/>
      <c r="M424" s="513"/>
      <c r="N424" s="513"/>
      <c r="O424" s="513"/>
      <c r="P424" s="513"/>
      <c r="Q424" s="513"/>
    </row>
    <row r="425" spans="1:17">
      <c r="A425" s="513"/>
      <c r="B425" s="513"/>
      <c r="C425" s="513"/>
      <c r="D425" s="513"/>
      <c r="E425" s="513"/>
      <c r="F425" s="513"/>
      <c r="G425" s="513"/>
      <c r="I425" s="513"/>
      <c r="J425" s="513"/>
      <c r="K425" s="513"/>
      <c r="L425" s="513"/>
      <c r="M425" s="513"/>
      <c r="N425" s="513"/>
      <c r="O425" s="513"/>
      <c r="P425" s="513"/>
      <c r="Q425" s="513"/>
    </row>
    <row r="426" spans="1:17">
      <c r="A426" s="513"/>
      <c r="B426" s="513"/>
      <c r="C426" s="513"/>
      <c r="D426" s="513"/>
      <c r="E426" s="513"/>
      <c r="F426" s="513"/>
      <c r="G426" s="513"/>
      <c r="I426" s="513"/>
      <c r="J426" s="513"/>
      <c r="K426" s="513"/>
      <c r="L426" s="513"/>
      <c r="M426" s="513"/>
      <c r="N426" s="513"/>
      <c r="O426" s="513"/>
      <c r="P426" s="513"/>
      <c r="Q426" s="513"/>
    </row>
    <row r="427" spans="1:17">
      <c r="A427" s="513"/>
      <c r="B427" s="513"/>
      <c r="C427" s="513"/>
      <c r="D427" s="513"/>
      <c r="E427" s="513"/>
      <c r="F427" s="513"/>
      <c r="G427" s="513"/>
      <c r="I427" s="513"/>
      <c r="J427" s="513"/>
      <c r="K427" s="513"/>
      <c r="L427" s="513"/>
      <c r="M427" s="513"/>
      <c r="N427" s="513"/>
      <c r="O427" s="513"/>
      <c r="P427" s="513"/>
      <c r="Q427" s="513"/>
    </row>
    <row r="428" spans="1:17">
      <c r="A428" s="513"/>
      <c r="B428" s="513"/>
      <c r="C428" s="513"/>
      <c r="D428" s="513"/>
      <c r="E428" s="513"/>
      <c r="F428" s="513"/>
      <c r="G428" s="513"/>
      <c r="I428" s="513"/>
      <c r="J428" s="513"/>
      <c r="K428" s="513"/>
      <c r="L428" s="513"/>
      <c r="M428" s="513"/>
      <c r="N428" s="513"/>
      <c r="O428" s="513"/>
      <c r="P428" s="513"/>
      <c r="Q428" s="513"/>
    </row>
    <row r="429" spans="1:17">
      <c r="A429" s="513"/>
      <c r="B429" s="513"/>
      <c r="C429" s="513"/>
      <c r="D429" s="513"/>
      <c r="E429" s="513"/>
      <c r="F429" s="513"/>
      <c r="G429" s="513"/>
      <c r="I429" s="513"/>
      <c r="J429" s="513"/>
      <c r="K429" s="513"/>
      <c r="L429" s="513"/>
      <c r="M429" s="513"/>
      <c r="N429" s="513"/>
      <c r="O429" s="513"/>
      <c r="P429" s="513"/>
      <c r="Q429" s="513"/>
    </row>
    <row r="430" spans="1:17">
      <c r="A430" s="513"/>
      <c r="B430" s="513"/>
      <c r="C430" s="513"/>
      <c r="D430" s="513"/>
      <c r="E430" s="513"/>
      <c r="F430" s="513"/>
      <c r="G430" s="513"/>
      <c r="I430" s="513"/>
      <c r="J430" s="513"/>
      <c r="K430" s="513"/>
      <c r="L430" s="513"/>
      <c r="M430" s="513"/>
      <c r="N430" s="513"/>
      <c r="O430" s="513"/>
      <c r="P430" s="513"/>
      <c r="Q430" s="513"/>
    </row>
    <row r="431" spans="1:17">
      <c r="A431" s="513"/>
      <c r="B431" s="513"/>
      <c r="C431" s="513"/>
      <c r="D431" s="513"/>
      <c r="E431" s="513"/>
      <c r="F431" s="513"/>
      <c r="G431" s="513"/>
      <c r="I431" s="513"/>
      <c r="J431" s="513"/>
      <c r="K431" s="513"/>
      <c r="L431" s="513"/>
      <c r="M431" s="513"/>
      <c r="N431" s="513"/>
      <c r="O431" s="513"/>
      <c r="P431" s="513"/>
      <c r="Q431" s="513"/>
    </row>
    <row r="432" spans="1:17">
      <c r="A432" s="513"/>
      <c r="B432" s="513"/>
      <c r="C432" s="513"/>
      <c r="D432" s="513"/>
      <c r="E432" s="513"/>
      <c r="F432" s="513"/>
      <c r="G432" s="513"/>
      <c r="I432" s="513"/>
      <c r="J432" s="513"/>
      <c r="K432" s="513"/>
      <c r="L432" s="513"/>
      <c r="M432" s="513"/>
      <c r="N432" s="513"/>
      <c r="O432" s="513"/>
      <c r="P432" s="513"/>
      <c r="Q432" s="513"/>
    </row>
    <row r="433" spans="1:17">
      <c r="A433" s="513"/>
      <c r="B433" s="513"/>
      <c r="C433" s="513"/>
      <c r="D433" s="513"/>
      <c r="E433" s="513"/>
      <c r="F433" s="513"/>
      <c r="G433" s="513"/>
      <c r="I433" s="513"/>
      <c r="J433" s="513"/>
      <c r="K433" s="513"/>
      <c r="L433" s="513"/>
      <c r="M433" s="513"/>
      <c r="N433" s="513"/>
      <c r="O433" s="513"/>
      <c r="P433" s="513"/>
      <c r="Q433" s="513"/>
    </row>
    <row r="434" spans="1:17">
      <c r="A434" s="513"/>
      <c r="B434" s="513"/>
      <c r="C434" s="513"/>
      <c r="D434" s="513"/>
      <c r="E434" s="513"/>
      <c r="F434" s="513"/>
      <c r="G434" s="513"/>
      <c r="I434" s="513"/>
      <c r="J434" s="513"/>
      <c r="K434" s="513"/>
      <c r="L434" s="513"/>
      <c r="M434" s="513"/>
      <c r="N434" s="513"/>
      <c r="O434" s="513"/>
      <c r="P434" s="513"/>
      <c r="Q434" s="513"/>
    </row>
    <row r="435" spans="1:17">
      <c r="A435" s="513"/>
      <c r="B435" s="513"/>
      <c r="C435" s="513"/>
      <c r="D435" s="513"/>
      <c r="E435" s="513"/>
      <c r="F435" s="513"/>
      <c r="G435" s="513"/>
      <c r="I435" s="513"/>
      <c r="J435" s="513"/>
      <c r="K435" s="513"/>
      <c r="L435" s="513"/>
      <c r="M435" s="513"/>
      <c r="N435" s="513"/>
      <c r="O435" s="513"/>
      <c r="P435" s="513"/>
      <c r="Q435" s="513"/>
    </row>
    <row r="436" spans="1:17">
      <c r="A436" s="513"/>
      <c r="B436" s="513"/>
      <c r="C436" s="513"/>
      <c r="D436" s="513"/>
      <c r="E436" s="513"/>
      <c r="F436" s="513"/>
      <c r="G436" s="513"/>
      <c r="I436" s="513"/>
      <c r="J436" s="513"/>
      <c r="K436" s="513"/>
      <c r="L436" s="513"/>
      <c r="M436" s="513"/>
      <c r="N436" s="513"/>
      <c r="O436" s="513"/>
      <c r="P436" s="513"/>
      <c r="Q436" s="513"/>
    </row>
    <row r="437" spans="1:17">
      <c r="A437" s="513"/>
      <c r="B437" s="513"/>
      <c r="C437" s="513"/>
      <c r="D437" s="513"/>
      <c r="E437" s="513"/>
      <c r="F437" s="513"/>
      <c r="G437" s="513"/>
      <c r="I437" s="513"/>
      <c r="J437" s="513"/>
      <c r="K437" s="513"/>
      <c r="L437" s="513"/>
      <c r="M437" s="513"/>
      <c r="N437" s="513"/>
      <c r="O437" s="513"/>
      <c r="P437" s="513"/>
      <c r="Q437" s="513"/>
    </row>
    <row r="438" spans="1:17">
      <c r="A438" s="513"/>
      <c r="B438" s="513"/>
      <c r="C438" s="513"/>
      <c r="D438" s="513"/>
      <c r="E438" s="513"/>
      <c r="F438" s="513"/>
      <c r="G438" s="513"/>
      <c r="I438" s="513"/>
      <c r="J438" s="513"/>
      <c r="K438" s="513"/>
      <c r="L438" s="513"/>
      <c r="M438" s="513"/>
      <c r="N438" s="513"/>
      <c r="O438" s="513"/>
      <c r="P438" s="513"/>
      <c r="Q438" s="513"/>
    </row>
    <row r="439" spans="1:17">
      <c r="A439" s="513"/>
      <c r="B439" s="513"/>
      <c r="C439" s="513"/>
      <c r="D439" s="513"/>
      <c r="E439" s="513"/>
      <c r="F439" s="513"/>
      <c r="G439" s="513"/>
      <c r="I439" s="513"/>
      <c r="J439" s="513"/>
      <c r="K439" s="513"/>
      <c r="L439" s="513"/>
      <c r="M439" s="513"/>
      <c r="N439" s="513"/>
      <c r="O439" s="513"/>
      <c r="P439" s="513"/>
      <c r="Q439" s="513"/>
    </row>
    <row r="440" spans="1:17">
      <c r="A440" s="513"/>
      <c r="B440" s="513"/>
      <c r="C440" s="513"/>
      <c r="D440" s="513"/>
      <c r="E440" s="513"/>
      <c r="F440" s="513"/>
      <c r="G440" s="513"/>
      <c r="I440" s="513"/>
      <c r="J440" s="513"/>
      <c r="K440" s="513"/>
      <c r="L440" s="513"/>
      <c r="M440" s="513"/>
      <c r="N440" s="513"/>
      <c r="O440" s="513"/>
      <c r="P440" s="513"/>
      <c r="Q440" s="513"/>
    </row>
    <row r="441" spans="1:17">
      <c r="A441" s="513"/>
      <c r="B441" s="513"/>
      <c r="C441" s="513"/>
      <c r="D441" s="513"/>
      <c r="E441" s="513"/>
      <c r="F441" s="513"/>
      <c r="G441" s="513"/>
      <c r="I441" s="513"/>
      <c r="J441" s="513"/>
      <c r="K441" s="513"/>
      <c r="L441" s="513"/>
      <c r="M441" s="513"/>
      <c r="N441" s="513"/>
      <c r="O441" s="513"/>
      <c r="P441" s="513"/>
      <c r="Q441" s="513"/>
    </row>
    <row r="442" spans="1:17">
      <c r="A442" s="513"/>
      <c r="B442" s="513"/>
      <c r="C442" s="513"/>
      <c r="D442" s="513"/>
      <c r="E442" s="513"/>
      <c r="F442" s="513"/>
      <c r="G442" s="513"/>
      <c r="I442" s="513"/>
      <c r="J442" s="513"/>
      <c r="K442" s="513"/>
      <c r="L442" s="513"/>
      <c r="M442" s="513"/>
      <c r="N442" s="513"/>
      <c r="O442" s="513"/>
      <c r="P442" s="513"/>
      <c r="Q442" s="513"/>
    </row>
    <row r="443" spans="1:17">
      <c r="A443" s="513"/>
      <c r="B443" s="513"/>
      <c r="C443" s="513"/>
      <c r="D443" s="513"/>
      <c r="E443" s="513"/>
      <c r="F443" s="513"/>
      <c r="G443" s="513"/>
      <c r="I443" s="513"/>
      <c r="J443" s="513"/>
      <c r="K443" s="513"/>
      <c r="L443" s="513"/>
      <c r="M443" s="513"/>
      <c r="N443" s="513"/>
      <c r="O443" s="513"/>
      <c r="P443" s="513"/>
      <c r="Q443" s="513"/>
    </row>
    <row r="444" spans="1:17">
      <c r="A444" s="513"/>
      <c r="B444" s="513"/>
      <c r="C444" s="513"/>
      <c r="D444" s="513"/>
      <c r="E444" s="513"/>
      <c r="F444" s="513"/>
      <c r="G444" s="513"/>
      <c r="I444" s="513"/>
      <c r="J444" s="513"/>
      <c r="K444" s="513"/>
      <c r="L444" s="513"/>
      <c r="M444" s="513"/>
      <c r="N444" s="513"/>
      <c r="O444" s="513"/>
      <c r="P444" s="513"/>
      <c r="Q444" s="513"/>
    </row>
    <row r="445" spans="1:17">
      <c r="A445" s="513"/>
      <c r="B445" s="513"/>
      <c r="C445" s="513"/>
      <c r="D445" s="513"/>
      <c r="E445" s="513"/>
      <c r="F445" s="513"/>
      <c r="G445" s="513"/>
      <c r="I445" s="513"/>
      <c r="J445" s="513"/>
      <c r="K445" s="513"/>
      <c r="L445" s="513"/>
      <c r="M445" s="513"/>
      <c r="N445" s="513"/>
      <c r="O445" s="513"/>
      <c r="P445" s="513"/>
      <c r="Q445" s="513"/>
    </row>
    <row r="446" spans="1:17">
      <c r="A446" s="513"/>
      <c r="B446" s="513"/>
      <c r="C446" s="513"/>
      <c r="D446" s="513"/>
      <c r="E446" s="513"/>
      <c r="F446" s="513"/>
      <c r="G446" s="513"/>
      <c r="I446" s="513"/>
      <c r="J446" s="513"/>
      <c r="K446" s="513"/>
      <c r="L446" s="513"/>
      <c r="M446" s="513"/>
      <c r="N446" s="513"/>
      <c r="O446" s="513"/>
      <c r="P446" s="513"/>
      <c r="Q446" s="513"/>
    </row>
    <row r="447" spans="1:17">
      <c r="A447" s="513"/>
      <c r="B447" s="513"/>
      <c r="C447" s="513"/>
      <c r="D447" s="513"/>
      <c r="E447" s="513"/>
      <c r="F447" s="513"/>
      <c r="G447" s="513"/>
      <c r="I447" s="513"/>
      <c r="J447" s="513"/>
      <c r="K447" s="513"/>
      <c r="L447" s="513"/>
      <c r="M447" s="513"/>
      <c r="N447" s="513"/>
      <c r="O447" s="513"/>
      <c r="P447" s="513"/>
      <c r="Q447" s="513"/>
    </row>
    <row r="448" spans="1:17">
      <c r="A448" s="513"/>
      <c r="B448" s="513"/>
      <c r="C448" s="513"/>
      <c r="D448" s="513"/>
      <c r="E448" s="513"/>
      <c r="F448" s="513"/>
      <c r="G448" s="513"/>
      <c r="I448" s="513"/>
      <c r="J448" s="513"/>
      <c r="K448" s="513"/>
      <c r="L448" s="513"/>
      <c r="M448" s="513"/>
      <c r="N448" s="513"/>
      <c r="O448" s="513"/>
      <c r="P448" s="513"/>
      <c r="Q448" s="513"/>
    </row>
    <row r="449" spans="1:17">
      <c r="A449" s="513"/>
      <c r="B449" s="513"/>
      <c r="C449" s="513"/>
      <c r="D449" s="513"/>
      <c r="E449" s="513"/>
      <c r="F449" s="513"/>
      <c r="G449" s="513"/>
      <c r="I449" s="513"/>
      <c r="J449" s="513"/>
      <c r="K449" s="513"/>
      <c r="L449" s="513"/>
      <c r="M449" s="513"/>
      <c r="N449" s="513"/>
      <c r="O449" s="513"/>
      <c r="P449" s="513"/>
      <c r="Q449" s="513"/>
    </row>
    <row r="450" spans="1:17">
      <c r="A450" s="513"/>
      <c r="B450" s="513"/>
      <c r="C450" s="513"/>
      <c r="D450" s="513"/>
      <c r="E450" s="513"/>
      <c r="F450" s="513"/>
      <c r="G450" s="513"/>
      <c r="I450" s="513"/>
      <c r="J450" s="513"/>
      <c r="K450" s="513"/>
      <c r="L450" s="513"/>
      <c r="M450" s="513"/>
      <c r="N450" s="513"/>
      <c r="O450" s="513"/>
      <c r="P450" s="513"/>
      <c r="Q450" s="513"/>
    </row>
    <row r="451" spans="1:17">
      <c r="A451" s="513"/>
      <c r="B451" s="513"/>
      <c r="C451" s="513"/>
      <c r="D451" s="513"/>
      <c r="E451" s="513"/>
      <c r="F451" s="513"/>
      <c r="G451" s="513"/>
      <c r="I451" s="513"/>
      <c r="J451" s="513"/>
      <c r="K451" s="513"/>
      <c r="L451" s="513"/>
      <c r="M451" s="513"/>
      <c r="N451" s="513"/>
      <c r="O451" s="513"/>
      <c r="P451" s="513"/>
      <c r="Q451" s="513"/>
    </row>
    <row r="452" spans="1:17">
      <c r="A452" s="513"/>
      <c r="B452" s="513"/>
      <c r="C452" s="513"/>
      <c r="D452" s="513"/>
      <c r="E452" s="513"/>
      <c r="F452" s="513"/>
      <c r="G452" s="513"/>
      <c r="I452" s="513"/>
      <c r="J452" s="513"/>
      <c r="K452" s="513"/>
      <c r="L452" s="513"/>
      <c r="M452" s="513"/>
      <c r="N452" s="513"/>
      <c r="O452" s="513"/>
      <c r="P452" s="513"/>
      <c r="Q452" s="513"/>
    </row>
    <row r="453" spans="1:17">
      <c r="A453" s="513"/>
      <c r="B453" s="513"/>
      <c r="C453" s="513"/>
      <c r="D453" s="513"/>
      <c r="E453" s="513"/>
      <c r="F453" s="513"/>
      <c r="G453" s="513"/>
      <c r="I453" s="513"/>
      <c r="J453" s="513"/>
      <c r="K453" s="513"/>
      <c r="L453" s="513"/>
      <c r="M453" s="513"/>
      <c r="N453" s="513"/>
      <c r="O453" s="513"/>
      <c r="P453" s="513"/>
      <c r="Q453" s="513"/>
    </row>
    <row r="454" spans="1:17">
      <c r="A454" s="513"/>
      <c r="B454" s="513"/>
      <c r="C454" s="513"/>
      <c r="D454" s="513"/>
      <c r="E454" s="513"/>
      <c r="F454" s="513"/>
      <c r="G454" s="513"/>
      <c r="I454" s="513"/>
      <c r="J454" s="513"/>
      <c r="K454" s="513"/>
      <c r="L454" s="513"/>
      <c r="M454" s="513"/>
      <c r="N454" s="513"/>
      <c r="O454" s="513"/>
      <c r="P454" s="513"/>
      <c r="Q454" s="513"/>
    </row>
    <row r="455" spans="1:17">
      <c r="A455" s="513"/>
      <c r="B455" s="513"/>
      <c r="C455" s="513"/>
      <c r="D455" s="513"/>
      <c r="E455" s="513"/>
      <c r="F455" s="513"/>
      <c r="G455" s="513"/>
      <c r="I455" s="513"/>
      <c r="J455" s="513"/>
      <c r="K455" s="513"/>
      <c r="L455" s="513"/>
      <c r="M455" s="513"/>
      <c r="N455" s="513"/>
      <c r="O455" s="513"/>
      <c r="P455" s="513"/>
      <c r="Q455" s="513"/>
    </row>
    <row r="456" spans="1:17">
      <c r="A456" s="513"/>
      <c r="B456" s="513"/>
      <c r="C456" s="513"/>
      <c r="D456" s="513"/>
      <c r="E456" s="513"/>
      <c r="F456" s="513"/>
      <c r="G456" s="513"/>
      <c r="I456" s="513"/>
      <c r="J456" s="513"/>
      <c r="K456" s="513"/>
      <c r="L456" s="513"/>
      <c r="M456" s="513"/>
      <c r="N456" s="513"/>
      <c r="O456" s="513"/>
      <c r="P456" s="513"/>
      <c r="Q456" s="513"/>
    </row>
    <row r="457" spans="1:17">
      <c r="A457" s="513"/>
      <c r="B457" s="513"/>
      <c r="C457" s="513"/>
      <c r="D457" s="513"/>
      <c r="E457" s="513"/>
      <c r="F457" s="513"/>
      <c r="G457" s="513"/>
      <c r="I457" s="513"/>
      <c r="J457" s="513"/>
      <c r="K457" s="513"/>
      <c r="L457" s="513"/>
      <c r="M457" s="513"/>
      <c r="N457" s="513"/>
      <c r="O457" s="513"/>
      <c r="P457" s="513"/>
      <c r="Q457" s="513"/>
    </row>
    <row r="458" spans="1:17">
      <c r="A458" s="513"/>
      <c r="B458" s="513"/>
      <c r="C458" s="513"/>
      <c r="D458" s="513"/>
      <c r="E458" s="513"/>
      <c r="F458" s="513"/>
      <c r="G458" s="513"/>
      <c r="I458" s="513"/>
      <c r="J458" s="513"/>
      <c r="K458" s="513"/>
      <c r="L458" s="513"/>
      <c r="M458" s="513"/>
      <c r="N458" s="513"/>
      <c r="O458" s="513"/>
      <c r="P458" s="513"/>
      <c r="Q458" s="513"/>
    </row>
    <row r="459" spans="1:17">
      <c r="A459" s="513"/>
      <c r="B459" s="513"/>
      <c r="C459" s="513"/>
      <c r="D459" s="513"/>
      <c r="E459" s="513"/>
      <c r="F459" s="513"/>
      <c r="G459" s="513"/>
      <c r="I459" s="513"/>
      <c r="J459" s="513"/>
      <c r="K459" s="513"/>
      <c r="L459" s="513"/>
      <c r="M459" s="513"/>
      <c r="N459" s="513"/>
      <c r="O459" s="513"/>
      <c r="P459" s="513"/>
      <c r="Q459" s="513"/>
    </row>
    <row r="460" spans="1:17">
      <c r="A460" s="513"/>
      <c r="B460" s="513"/>
      <c r="C460" s="513"/>
      <c r="D460" s="513"/>
      <c r="E460" s="513"/>
      <c r="F460" s="513"/>
      <c r="G460" s="513"/>
      <c r="I460" s="513"/>
      <c r="J460" s="513"/>
      <c r="K460" s="513"/>
      <c r="L460" s="513"/>
      <c r="M460" s="513"/>
      <c r="N460" s="513"/>
      <c r="O460" s="513"/>
      <c r="P460" s="513"/>
      <c r="Q460" s="513"/>
    </row>
    <row r="461" spans="1:17">
      <c r="A461" s="513"/>
      <c r="B461" s="513"/>
      <c r="C461" s="513"/>
      <c r="D461" s="513"/>
      <c r="E461" s="513"/>
      <c r="F461" s="513"/>
      <c r="G461" s="513"/>
      <c r="I461" s="513"/>
      <c r="J461" s="513"/>
      <c r="K461" s="513"/>
      <c r="L461" s="513"/>
      <c r="M461" s="513"/>
      <c r="N461" s="513"/>
      <c r="O461" s="513"/>
      <c r="P461" s="513"/>
      <c r="Q461" s="513"/>
    </row>
    <row r="462" spans="1:17">
      <c r="A462" s="513"/>
      <c r="B462" s="513"/>
      <c r="C462" s="513"/>
      <c r="D462" s="513"/>
      <c r="E462" s="513"/>
      <c r="F462" s="513"/>
      <c r="G462" s="513"/>
      <c r="I462" s="513"/>
      <c r="J462" s="513"/>
      <c r="K462" s="513"/>
      <c r="L462" s="513"/>
      <c r="M462" s="513"/>
      <c r="N462" s="513"/>
      <c r="O462" s="513"/>
      <c r="P462" s="513"/>
      <c r="Q462" s="513"/>
    </row>
    <row r="463" spans="1:17">
      <c r="A463" s="513"/>
      <c r="B463" s="513"/>
      <c r="C463" s="513"/>
      <c r="D463" s="513"/>
      <c r="E463" s="513"/>
      <c r="F463" s="513"/>
      <c r="G463" s="513"/>
      <c r="I463" s="513"/>
      <c r="J463" s="513"/>
      <c r="K463" s="513"/>
      <c r="L463" s="513"/>
      <c r="M463" s="513"/>
      <c r="N463" s="513"/>
      <c r="O463" s="513"/>
      <c r="P463" s="513"/>
      <c r="Q463" s="513"/>
    </row>
    <row r="464" spans="1:17">
      <c r="A464" s="513"/>
      <c r="B464" s="513"/>
      <c r="C464" s="513"/>
      <c r="D464" s="513"/>
      <c r="E464" s="513"/>
      <c r="F464" s="513"/>
      <c r="G464" s="513"/>
      <c r="I464" s="513"/>
      <c r="J464" s="513"/>
      <c r="K464" s="513"/>
      <c r="L464" s="513"/>
      <c r="M464" s="513"/>
      <c r="N464" s="513"/>
      <c r="O464" s="513"/>
      <c r="P464" s="513"/>
      <c r="Q464" s="513"/>
    </row>
    <row r="465" spans="1:17">
      <c r="A465" s="513"/>
      <c r="B465" s="513"/>
      <c r="C465" s="513"/>
      <c r="D465" s="513"/>
      <c r="E465" s="513"/>
      <c r="F465" s="513"/>
      <c r="G465" s="513"/>
      <c r="I465" s="513"/>
      <c r="J465" s="513"/>
      <c r="K465" s="513"/>
      <c r="L465" s="513"/>
      <c r="M465" s="513"/>
      <c r="N465" s="513"/>
      <c r="O465" s="513"/>
      <c r="P465" s="513"/>
      <c r="Q465" s="513"/>
    </row>
    <row r="466" spans="1:17">
      <c r="A466" s="513"/>
      <c r="B466" s="513"/>
      <c r="C466" s="513"/>
      <c r="D466" s="513"/>
      <c r="E466" s="513"/>
      <c r="F466" s="513"/>
      <c r="G466" s="513"/>
      <c r="I466" s="513"/>
      <c r="J466" s="513"/>
      <c r="K466" s="513"/>
      <c r="L466" s="513"/>
      <c r="M466" s="513"/>
      <c r="N466" s="513"/>
      <c r="O466" s="513"/>
      <c r="P466" s="513"/>
      <c r="Q466" s="513"/>
    </row>
    <row r="467" spans="1:17">
      <c r="A467" s="513"/>
      <c r="B467" s="513"/>
      <c r="C467" s="513"/>
      <c r="D467" s="513"/>
      <c r="E467" s="513"/>
      <c r="F467" s="513"/>
      <c r="G467" s="513"/>
      <c r="I467" s="513"/>
      <c r="J467" s="513"/>
      <c r="K467" s="513"/>
      <c r="L467" s="513"/>
      <c r="M467" s="513"/>
      <c r="N467" s="513"/>
      <c r="O467" s="513"/>
      <c r="P467" s="513"/>
      <c r="Q467" s="513"/>
    </row>
    <row r="468" spans="1:17">
      <c r="A468" s="513"/>
      <c r="B468" s="513"/>
      <c r="C468" s="513"/>
      <c r="D468" s="513"/>
      <c r="E468" s="513"/>
      <c r="F468" s="513"/>
      <c r="G468" s="513"/>
      <c r="I468" s="513"/>
      <c r="J468" s="513"/>
      <c r="K468" s="513"/>
      <c r="L468" s="513"/>
      <c r="M468" s="513"/>
      <c r="N468" s="513"/>
      <c r="O468" s="513"/>
      <c r="P468" s="513"/>
      <c r="Q468" s="513"/>
    </row>
    <row r="469" spans="1:17">
      <c r="A469" s="513"/>
      <c r="B469" s="513"/>
      <c r="C469" s="513"/>
      <c r="D469" s="513"/>
      <c r="E469" s="513"/>
      <c r="F469" s="513"/>
      <c r="G469" s="513"/>
      <c r="I469" s="513"/>
      <c r="J469" s="513"/>
      <c r="K469" s="513"/>
      <c r="L469" s="513"/>
      <c r="M469" s="513"/>
      <c r="N469" s="513"/>
      <c r="O469" s="513"/>
      <c r="P469" s="513"/>
      <c r="Q469" s="513"/>
    </row>
    <row r="470" spans="1:17">
      <c r="A470" s="513"/>
      <c r="B470" s="513"/>
      <c r="C470" s="513"/>
      <c r="D470" s="513"/>
      <c r="E470" s="513"/>
      <c r="F470" s="513"/>
      <c r="G470" s="513"/>
      <c r="I470" s="513"/>
      <c r="J470" s="513"/>
      <c r="K470" s="513"/>
      <c r="L470" s="513"/>
      <c r="M470" s="513"/>
      <c r="N470" s="513"/>
      <c r="O470" s="513"/>
      <c r="P470" s="513"/>
      <c r="Q470" s="513"/>
    </row>
    <row r="471" spans="1:17">
      <c r="A471" s="513"/>
      <c r="B471" s="513"/>
      <c r="C471" s="513"/>
      <c r="D471" s="513"/>
      <c r="E471" s="513"/>
      <c r="F471" s="513"/>
      <c r="G471" s="513"/>
      <c r="I471" s="513"/>
      <c r="J471" s="513"/>
      <c r="K471" s="513"/>
      <c r="L471" s="513"/>
      <c r="M471" s="513"/>
      <c r="N471" s="513"/>
      <c r="O471" s="513"/>
      <c r="P471" s="513"/>
      <c r="Q471" s="513"/>
    </row>
    <row r="472" spans="1:17">
      <c r="A472" s="513"/>
      <c r="B472" s="513"/>
      <c r="C472" s="513"/>
      <c r="D472" s="513"/>
      <c r="E472" s="513"/>
      <c r="F472" s="513"/>
      <c r="G472" s="513"/>
      <c r="I472" s="513"/>
      <c r="J472" s="513"/>
      <c r="K472" s="513"/>
      <c r="L472" s="513"/>
      <c r="M472" s="513"/>
      <c r="N472" s="513"/>
      <c r="O472" s="513"/>
      <c r="P472" s="513"/>
      <c r="Q472" s="513"/>
    </row>
    <row r="473" spans="1:17">
      <c r="A473" s="513"/>
      <c r="B473" s="513"/>
      <c r="C473" s="513"/>
      <c r="D473" s="513"/>
      <c r="E473" s="513"/>
      <c r="F473" s="513"/>
      <c r="G473" s="513"/>
      <c r="I473" s="513"/>
      <c r="J473" s="513"/>
      <c r="K473" s="513"/>
      <c r="L473" s="513"/>
      <c r="M473" s="513"/>
      <c r="N473" s="513"/>
      <c r="O473" s="513"/>
      <c r="P473" s="513"/>
      <c r="Q473" s="513"/>
    </row>
    <row r="474" spans="1:17">
      <c r="A474" s="513"/>
      <c r="B474" s="513"/>
      <c r="C474" s="513"/>
      <c r="D474" s="513"/>
      <c r="E474" s="513"/>
      <c r="F474" s="513"/>
      <c r="G474" s="513"/>
      <c r="I474" s="513"/>
      <c r="J474" s="513"/>
      <c r="K474" s="513"/>
      <c r="L474" s="513"/>
      <c r="M474" s="513"/>
      <c r="N474" s="513"/>
      <c r="O474" s="513"/>
      <c r="P474" s="513"/>
      <c r="Q474" s="513"/>
    </row>
    <row r="475" spans="1:17">
      <c r="A475" s="513"/>
      <c r="B475" s="513"/>
      <c r="C475" s="513"/>
      <c r="D475" s="513"/>
      <c r="E475" s="513"/>
      <c r="F475" s="513"/>
      <c r="G475" s="513"/>
      <c r="I475" s="513"/>
      <c r="J475" s="513"/>
      <c r="K475" s="513"/>
      <c r="L475" s="513"/>
      <c r="M475" s="513"/>
      <c r="N475" s="513"/>
      <c r="O475" s="513"/>
      <c r="P475" s="513"/>
      <c r="Q475" s="513"/>
    </row>
    <row r="476" spans="1:17">
      <c r="A476" s="513"/>
      <c r="B476" s="513"/>
      <c r="C476" s="513"/>
      <c r="D476" s="513"/>
      <c r="E476" s="513"/>
      <c r="F476" s="513"/>
      <c r="G476" s="513"/>
      <c r="I476" s="513"/>
      <c r="J476" s="513"/>
      <c r="K476" s="513"/>
      <c r="L476" s="513"/>
      <c r="M476" s="513"/>
      <c r="N476" s="513"/>
      <c r="O476" s="513"/>
      <c r="P476" s="513"/>
      <c r="Q476" s="513"/>
    </row>
    <row r="477" spans="1:17">
      <c r="A477" s="513"/>
      <c r="B477" s="513"/>
      <c r="C477" s="513"/>
      <c r="D477" s="513"/>
      <c r="E477" s="513"/>
      <c r="F477" s="513"/>
      <c r="G477" s="513"/>
      <c r="I477" s="513"/>
      <c r="J477" s="513"/>
      <c r="K477" s="513"/>
      <c r="L477" s="513"/>
      <c r="M477" s="513"/>
      <c r="N477" s="513"/>
      <c r="O477" s="513"/>
      <c r="P477" s="513"/>
      <c r="Q477" s="513"/>
    </row>
    <row r="478" spans="1:17">
      <c r="A478" s="513"/>
      <c r="B478" s="513"/>
      <c r="C478" s="513"/>
      <c r="D478" s="513"/>
      <c r="E478" s="513"/>
      <c r="F478" s="513"/>
      <c r="G478" s="513"/>
      <c r="I478" s="513"/>
      <c r="J478" s="513"/>
      <c r="K478" s="513"/>
      <c r="L478" s="513"/>
      <c r="M478" s="513"/>
      <c r="N478" s="513"/>
      <c r="O478" s="513"/>
      <c r="P478" s="513"/>
      <c r="Q478" s="513"/>
    </row>
    <row r="479" spans="1:17">
      <c r="A479" s="513"/>
      <c r="B479" s="513"/>
      <c r="C479" s="513"/>
      <c r="D479" s="513"/>
      <c r="E479" s="513"/>
      <c r="F479" s="513"/>
      <c r="G479" s="513"/>
      <c r="I479" s="513"/>
      <c r="J479" s="513"/>
      <c r="K479" s="513"/>
      <c r="L479" s="513"/>
      <c r="M479" s="513"/>
      <c r="N479" s="513"/>
      <c r="O479" s="513"/>
      <c r="P479" s="513"/>
      <c r="Q479" s="513"/>
    </row>
    <row r="480" spans="1:17">
      <c r="A480" s="513"/>
      <c r="B480" s="513"/>
      <c r="C480" s="513"/>
      <c r="D480" s="513"/>
      <c r="E480" s="513"/>
      <c r="F480" s="513"/>
      <c r="G480" s="513"/>
      <c r="I480" s="513"/>
      <c r="J480" s="513"/>
      <c r="K480" s="513"/>
      <c r="L480" s="513"/>
      <c r="M480" s="513"/>
      <c r="N480" s="513"/>
      <c r="O480" s="513"/>
      <c r="P480" s="513"/>
      <c r="Q480" s="513"/>
    </row>
    <row r="481" spans="1:17">
      <c r="A481" s="513"/>
      <c r="B481" s="513"/>
      <c r="C481" s="513"/>
      <c r="D481" s="513"/>
      <c r="E481" s="513"/>
      <c r="F481" s="513"/>
      <c r="G481" s="513"/>
      <c r="I481" s="513"/>
      <c r="J481" s="513"/>
      <c r="K481" s="513"/>
      <c r="L481" s="513"/>
      <c r="M481" s="513"/>
      <c r="N481" s="513"/>
      <c r="O481" s="513"/>
      <c r="P481" s="513"/>
      <c r="Q481" s="513"/>
    </row>
    <row r="482" spans="1:17">
      <c r="A482" s="513"/>
      <c r="B482" s="513"/>
      <c r="C482" s="513"/>
      <c r="D482" s="513"/>
      <c r="E482" s="513"/>
      <c r="F482" s="513"/>
      <c r="G482" s="513"/>
      <c r="I482" s="513"/>
      <c r="J482" s="513"/>
      <c r="K482" s="513"/>
      <c r="L482" s="513"/>
      <c r="M482" s="513"/>
      <c r="N482" s="513"/>
      <c r="O482" s="513"/>
      <c r="P482" s="513"/>
      <c r="Q482" s="513"/>
    </row>
    <row r="483" spans="1:17">
      <c r="A483" s="513"/>
      <c r="B483" s="513"/>
      <c r="C483" s="513"/>
      <c r="D483" s="513"/>
      <c r="E483" s="513"/>
      <c r="F483" s="513"/>
      <c r="G483" s="513"/>
      <c r="I483" s="513"/>
      <c r="J483" s="513"/>
      <c r="K483" s="513"/>
      <c r="L483" s="513"/>
      <c r="M483" s="513"/>
      <c r="N483" s="513"/>
      <c r="O483" s="513"/>
      <c r="P483" s="513"/>
      <c r="Q483" s="513"/>
    </row>
    <row r="484" spans="1:17">
      <c r="A484" s="513"/>
      <c r="B484" s="513"/>
      <c r="C484" s="513"/>
      <c r="D484" s="513"/>
      <c r="E484" s="513"/>
      <c r="F484" s="513"/>
      <c r="G484" s="513"/>
      <c r="I484" s="513"/>
      <c r="J484" s="513"/>
      <c r="K484" s="513"/>
      <c r="L484" s="513"/>
      <c r="M484" s="513"/>
      <c r="N484" s="513"/>
      <c r="O484" s="513"/>
      <c r="P484" s="513"/>
      <c r="Q484" s="513"/>
    </row>
    <row r="485" spans="1:17">
      <c r="A485" s="513"/>
      <c r="B485" s="513"/>
      <c r="C485" s="513"/>
      <c r="D485" s="513"/>
      <c r="E485" s="513"/>
      <c r="F485" s="513"/>
      <c r="G485" s="513"/>
      <c r="I485" s="513"/>
      <c r="J485" s="513"/>
      <c r="K485" s="513"/>
      <c r="L485" s="513"/>
      <c r="M485" s="513"/>
      <c r="N485" s="513"/>
      <c r="O485" s="513"/>
      <c r="P485" s="513"/>
      <c r="Q485" s="513"/>
    </row>
    <row r="486" spans="1:17">
      <c r="A486" s="513"/>
      <c r="B486" s="513"/>
      <c r="C486" s="513"/>
      <c r="D486" s="513"/>
      <c r="E486" s="513"/>
      <c r="F486" s="513"/>
      <c r="G486" s="513"/>
      <c r="I486" s="513"/>
      <c r="J486" s="513"/>
      <c r="K486" s="513"/>
      <c r="L486" s="513"/>
      <c r="M486" s="513"/>
      <c r="N486" s="513"/>
      <c r="O486" s="513"/>
      <c r="P486" s="513"/>
      <c r="Q486" s="513"/>
    </row>
    <row r="487" spans="1:17">
      <c r="A487" s="513"/>
      <c r="B487" s="513"/>
      <c r="C487" s="513"/>
      <c r="D487" s="513"/>
      <c r="E487" s="513"/>
      <c r="F487" s="513"/>
      <c r="G487" s="513"/>
      <c r="I487" s="513"/>
      <c r="J487" s="513"/>
      <c r="K487" s="513"/>
      <c r="L487" s="513"/>
      <c r="M487" s="513"/>
      <c r="N487" s="513"/>
      <c r="O487" s="513"/>
      <c r="P487" s="513"/>
      <c r="Q487" s="513"/>
    </row>
    <row r="488" spans="1:17">
      <c r="A488" s="513"/>
      <c r="B488" s="513"/>
      <c r="C488" s="513"/>
      <c r="D488" s="513"/>
      <c r="E488" s="513"/>
      <c r="F488" s="513"/>
      <c r="G488" s="513"/>
      <c r="I488" s="513"/>
      <c r="J488" s="513"/>
      <c r="K488" s="513"/>
      <c r="L488" s="513"/>
      <c r="M488" s="513"/>
      <c r="N488" s="513"/>
      <c r="O488" s="513"/>
      <c r="P488" s="513"/>
      <c r="Q488" s="513"/>
    </row>
    <row r="489" spans="1:17">
      <c r="A489" s="513"/>
      <c r="B489" s="513"/>
      <c r="C489" s="513"/>
      <c r="D489" s="513"/>
      <c r="E489" s="513"/>
      <c r="F489" s="513"/>
      <c r="G489" s="513"/>
      <c r="I489" s="513"/>
      <c r="J489" s="513"/>
      <c r="K489" s="513"/>
      <c r="L489" s="513"/>
      <c r="M489" s="513"/>
      <c r="N489" s="513"/>
      <c r="O489" s="513"/>
      <c r="P489" s="513"/>
      <c r="Q489" s="513"/>
    </row>
    <row r="490" spans="1:17">
      <c r="A490" s="513"/>
      <c r="B490" s="513"/>
      <c r="C490" s="513"/>
      <c r="D490" s="513"/>
      <c r="E490" s="513"/>
      <c r="F490" s="513"/>
      <c r="G490" s="513"/>
      <c r="I490" s="513"/>
      <c r="J490" s="513"/>
      <c r="K490" s="513"/>
      <c r="L490" s="513"/>
      <c r="M490" s="513"/>
      <c r="N490" s="513"/>
      <c r="O490" s="513"/>
      <c r="P490" s="513"/>
      <c r="Q490" s="513"/>
    </row>
    <row r="491" spans="1:17">
      <c r="A491" s="513"/>
      <c r="B491" s="513"/>
      <c r="C491" s="513"/>
      <c r="D491" s="513"/>
      <c r="E491" s="513"/>
      <c r="F491" s="513"/>
      <c r="G491" s="513"/>
      <c r="I491" s="513"/>
      <c r="J491" s="513"/>
      <c r="K491" s="513"/>
      <c r="L491" s="513"/>
      <c r="M491" s="513"/>
      <c r="N491" s="513"/>
      <c r="O491" s="513"/>
      <c r="P491" s="513"/>
      <c r="Q491" s="513"/>
    </row>
    <row r="492" spans="1:17">
      <c r="A492" s="513"/>
      <c r="B492" s="513"/>
      <c r="C492" s="513"/>
      <c r="D492" s="513"/>
      <c r="E492" s="513"/>
      <c r="F492" s="513"/>
      <c r="G492" s="513"/>
      <c r="I492" s="513"/>
      <c r="J492" s="513"/>
      <c r="K492" s="513"/>
      <c r="L492" s="513"/>
      <c r="M492" s="513"/>
      <c r="N492" s="513"/>
      <c r="O492" s="513"/>
      <c r="P492" s="513"/>
      <c r="Q492" s="513"/>
    </row>
    <row r="493" spans="1:17">
      <c r="A493" s="513"/>
      <c r="B493" s="513"/>
      <c r="C493" s="513"/>
      <c r="D493" s="513"/>
      <c r="E493" s="513"/>
      <c r="F493" s="513"/>
      <c r="G493" s="513"/>
      <c r="I493" s="513"/>
      <c r="J493" s="513"/>
      <c r="K493" s="513"/>
      <c r="L493" s="513"/>
      <c r="M493" s="513"/>
      <c r="N493" s="513"/>
      <c r="O493" s="513"/>
      <c r="P493" s="513"/>
      <c r="Q493" s="513"/>
    </row>
    <row r="494" spans="1:17">
      <c r="A494" s="513"/>
      <c r="B494" s="513"/>
      <c r="C494" s="513"/>
      <c r="D494" s="513"/>
      <c r="E494" s="513"/>
      <c r="F494" s="513"/>
      <c r="G494" s="513"/>
      <c r="I494" s="513"/>
      <c r="J494" s="513"/>
      <c r="K494" s="513"/>
      <c r="L494" s="513"/>
      <c r="M494" s="513"/>
      <c r="N494" s="513"/>
      <c r="O494" s="513"/>
      <c r="P494" s="513"/>
      <c r="Q494" s="513"/>
    </row>
    <row r="495" spans="1:17">
      <c r="A495" s="513"/>
      <c r="B495" s="513"/>
      <c r="C495" s="513"/>
      <c r="D495" s="513"/>
      <c r="E495" s="513"/>
      <c r="F495" s="513"/>
      <c r="G495" s="513"/>
      <c r="I495" s="513"/>
      <c r="J495" s="513"/>
      <c r="K495" s="513"/>
      <c r="L495" s="513"/>
      <c r="M495" s="513"/>
      <c r="N495" s="513"/>
      <c r="O495" s="513"/>
      <c r="P495" s="513"/>
      <c r="Q495" s="513"/>
    </row>
    <row r="496" spans="1:17">
      <c r="A496" s="513"/>
      <c r="B496" s="513"/>
      <c r="C496" s="513"/>
      <c r="D496" s="513"/>
      <c r="E496" s="513"/>
      <c r="F496" s="513"/>
      <c r="G496" s="513"/>
      <c r="I496" s="513"/>
      <c r="J496" s="513"/>
      <c r="K496" s="513"/>
      <c r="L496" s="513"/>
      <c r="M496" s="513"/>
      <c r="N496" s="513"/>
      <c r="O496" s="513"/>
      <c r="P496" s="513"/>
      <c r="Q496" s="513"/>
    </row>
    <row r="497" spans="1:17">
      <c r="A497" s="513"/>
      <c r="B497" s="513"/>
      <c r="C497" s="513"/>
      <c r="D497" s="513"/>
      <c r="E497" s="513"/>
      <c r="F497" s="513"/>
      <c r="G497" s="513"/>
      <c r="I497" s="513"/>
      <c r="J497" s="513"/>
      <c r="K497" s="513"/>
      <c r="L497" s="513"/>
      <c r="M497" s="513"/>
      <c r="N497" s="513"/>
      <c r="O497" s="513"/>
      <c r="P497" s="513"/>
      <c r="Q497" s="513"/>
    </row>
    <row r="498" spans="1:17">
      <c r="A498" s="513"/>
      <c r="B498" s="513"/>
      <c r="C498" s="513"/>
      <c r="D498" s="513"/>
      <c r="E498" s="513"/>
      <c r="F498" s="513"/>
      <c r="G498" s="513"/>
      <c r="I498" s="513"/>
      <c r="J498" s="513"/>
      <c r="K498" s="513"/>
      <c r="L498" s="513"/>
      <c r="M498" s="513"/>
      <c r="N498" s="513"/>
      <c r="O498" s="513"/>
      <c r="P498" s="513"/>
      <c r="Q498" s="513"/>
    </row>
    <row r="499" spans="1:17">
      <c r="A499" s="513"/>
      <c r="B499" s="513"/>
      <c r="C499" s="513"/>
      <c r="D499" s="513"/>
      <c r="E499" s="513"/>
      <c r="F499" s="513"/>
      <c r="G499" s="513"/>
      <c r="I499" s="513"/>
      <c r="J499" s="513"/>
      <c r="K499" s="513"/>
      <c r="L499" s="513"/>
      <c r="M499" s="513"/>
      <c r="N499" s="513"/>
      <c r="O499" s="513"/>
      <c r="P499" s="513"/>
      <c r="Q499" s="513"/>
    </row>
    <row r="500" spans="1:17">
      <c r="A500" s="513"/>
      <c r="B500" s="513"/>
      <c r="C500" s="513"/>
      <c r="D500" s="513"/>
      <c r="E500" s="513"/>
      <c r="F500" s="513"/>
      <c r="G500" s="513"/>
      <c r="I500" s="513"/>
      <c r="J500" s="513"/>
      <c r="K500" s="513"/>
      <c r="L500" s="513"/>
      <c r="M500" s="513"/>
      <c r="N500" s="513"/>
      <c r="O500" s="513"/>
      <c r="P500" s="513"/>
      <c r="Q500" s="513"/>
    </row>
    <row r="501" spans="1:17">
      <c r="A501" s="513"/>
      <c r="B501" s="513"/>
      <c r="C501" s="513"/>
      <c r="D501" s="513"/>
      <c r="E501" s="513"/>
      <c r="F501" s="513"/>
      <c r="G501" s="513"/>
      <c r="I501" s="513"/>
      <c r="J501" s="513"/>
      <c r="K501" s="513"/>
      <c r="L501" s="513"/>
      <c r="M501" s="513"/>
      <c r="N501" s="513"/>
      <c r="O501" s="513"/>
      <c r="P501" s="513"/>
      <c r="Q501" s="513"/>
    </row>
    <row r="502" spans="1:17">
      <c r="A502" s="513"/>
      <c r="B502" s="513"/>
      <c r="C502" s="513"/>
      <c r="D502" s="513"/>
      <c r="E502" s="513"/>
      <c r="F502" s="513"/>
      <c r="G502" s="513"/>
      <c r="I502" s="513"/>
      <c r="J502" s="513"/>
      <c r="K502" s="513"/>
      <c r="L502" s="513"/>
      <c r="M502" s="513"/>
      <c r="N502" s="513"/>
      <c r="O502" s="513"/>
      <c r="P502" s="513"/>
      <c r="Q502" s="513"/>
    </row>
    <row r="503" spans="1:17">
      <c r="A503" s="513"/>
      <c r="B503" s="513"/>
      <c r="C503" s="513"/>
      <c r="D503" s="513"/>
      <c r="E503" s="513"/>
      <c r="F503" s="513"/>
      <c r="G503" s="513"/>
      <c r="I503" s="513"/>
      <c r="J503" s="513"/>
      <c r="K503" s="513"/>
      <c r="L503" s="513"/>
      <c r="M503" s="513"/>
      <c r="N503" s="513"/>
      <c r="O503" s="513"/>
      <c r="P503" s="513"/>
      <c r="Q503" s="513"/>
    </row>
    <row r="504" spans="1:17">
      <c r="A504" s="513"/>
      <c r="B504" s="513"/>
      <c r="C504" s="513"/>
      <c r="D504" s="513"/>
      <c r="E504" s="513"/>
      <c r="F504" s="513"/>
      <c r="G504" s="513"/>
      <c r="I504" s="513"/>
      <c r="J504" s="513"/>
      <c r="K504" s="513"/>
      <c r="L504" s="513"/>
      <c r="M504" s="513"/>
      <c r="N504" s="513"/>
      <c r="O504" s="513"/>
      <c r="P504" s="513"/>
      <c r="Q504" s="513"/>
    </row>
    <row r="505" spans="1:17">
      <c r="A505" s="513"/>
      <c r="B505" s="513"/>
      <c r="C505" s="513"/>
      <c r="D505" s="513"/>
      <c r="E505" s="513"/>
      <c r="F505" s="513"/>
      <c r="G505" s="513"/>
      <c r="I505" s="513"/>
      <c r="J505" s="513"/>
      <c r="K505" s="513"/>
      <c r="L505" s="513"/>
      <c r="M505" s="513"/>
      <c r="N505" s="513"/>
      <c r="O505" s="513"/>
      <c r="P505" s="513"/>
      <c r="Q505" s="513"/>
    </row>
    <row r="506" spans="1:17">
      <c r="A506" s="513"/>
      <c r="B506" s="513"/>
      <c r="C506" s="513"/>
      <c r="D506" s="513"/>
      <c r="E506" s="513"/>
      <c r="F506" s="513"/>
      <c r="G506" s="513"/>
      <c r="I506" s="513"/>
      <c r="J506" s="513"/>
      <c r="K506" s="513"/>
      <c r="L506" s="513"/>
      <c r="M506" s="513"/>
      <c r="N506" s="513"/>
      <c r="O506" s="513"/>
      <c r="P506" s="513"/>
      <c r="Q506" s="513"/>
    </row>
    <row r="507" spans="1:17">
      <c r="A507" s="513"/>
      <c r="B507" s="513"/>
      <c r="C507" s="513"/>
      <c r="D507" s="513"/>
      <c r="E507" s="513"/>
      <c r="F507" s="513"/>
      <c r="G507" s="513"/>
      <c r="I507" s="513"/>
      <c r="J507" s="513"/>
      <c r="K507" s="513"/>
      <c r="L507" s="513"/>
      <c r="M507" s="513"/>
      <c r="N507" s="513"/>
      <c r="O507" s="513"/>
      <c r="P507" s="513"/>
      <c r="Q507" s="513"/>
    </row>
    <row r="508" spans="1:17">
      <c r="A508" s="513"/>
      <c r="B508" s="513"/>
      <c r="C508" s="513"/>
      <c r="D508" s="513"/>
      <c r="E508" s="513"/>
      <c r="F508" s="513"/>
      <c r="G508" s="513"/>
      <c r="I508" s="513"/>
      <c r="J508" s="513"/>
      <c r="K508" s="513"/>
      <c r="L508" s="513"/>
      <c r="M508" s="513"/>
      <c r="N508" s="513"/>
      <c r="O508" s="513"/>
      <c r="P508" s="513"/>
      <c r="Q508" s="513"/>
    </row>
    <row r="509" spans="1:17">
      <c r="A509" s="513"/>
      <c r="B509" s="513"/>
      <c r="C509" s="513"/>
      <c r="D509" s="513"/>
      <c r="E509" s="513"/>
      <c r="F509" s="513"/>
      <c r="G509" s="513"/>
      <c r="I509" s="513"/>
      <c r="J509" s="513"/>
      <c r="K509" s="513"/>
      <c r="L509" s="513"/>
      <c r="M509" s="513"/>
      <c r="N509" s="513"/>
      <c r="O509" s="513"/>
      <c r="P509" s="513"/>
      <c r="Q509" s="513"/>
    </row>
    <row r="510" spans="1:17">
      <c r="A510" s="513"/>
      <c r="B510" s="513"/>
      <c r="C510" s="513"/>
      <c r="D510" s="513"/>
      <c r="E510" s="513"/>
      <c r="F510" s="513"/>
      <c r="G510" s="513"/>
      <c r="I510" s="513"/>
      <c r="J510" s="513"/>
      <c r="K510" s="513"/>
      <c r="L510" s="513"/>
      <c r="M510" s="513"/>
      <c r="N510" s="513"/>
      <c r="O510" s="513"/>
      <c r="P510" s="513"/>
      <c r="Q510" s="513"/>
    </row>
    <row r="511" spans="1:17">
      <c r="A511" s="513"/>
      <c r="B511" s="513"/>
      <c r="C511" s="513"/>
      <c r="D511" s="513"/>
      <c r="E511" s="513"/>
      <c r="F511" s="513"/>
      <c r="G511" s="513"/>
      <c r="I511" s="513"/>
      <c r="J511" s="513"/>
      <c r="K511" s="513"/>
      <c r="L511" s="513"/>
      <c r="M511" s="513"/>
      <c r="N511" s="513"/>
      <c r="O511" s="513"/>
      <c r="P511" s="513"/>
      <c r="Q511" s="513"/>
    </row>
    <row r="512" spans="1:17">
      <c r="A512" s="513"/>
      <c r="B512" s="513"/>
      <c r="C512" s="513"/>
      <c r="D512" s="513"/>
      <c r="E512" s="513"/>
      <c r="F512" s="513"/>
      <c r="G512" s="513"/>
      <c r="I512" s="513"/>
      <c r="J512" s="513"/>
      <c r="K512" s="513"/>
      <c r="L512" s="513"/>
      <c r="M512" s="513"/>
      <c r="N512" s="513"/>
      <c r="O512" s="513"/>
      <c r="P512" s="513"/>
      <c r="Q512" s="513"/>
    </row>
    <row r="513" spans="1:17">
      <c r="A513" s="513"/>
      <c r="B513" s="513"/>
      <c r="C513" s="513"/>
      <c r="D513" s="513"/>
      <c r="E513" s="513"/>
      <c r="F513" s="513"/>
      <c r="G513" s="513"/>
      <c r="I513" s="513"/>
      <c r="J513" s="513"/>
      <c r="K513" s="513"/>
      <c r="L513" s="513"/>
      <c r="M513" s="513"/>
      <c r="N513" s="513"/>
      <c r="O513" s="513"/>
      <c r="P513" s="513"/>
      <c r="Q513" s="513"/>
    </row>
    <row r="514" spans="1:17">
      <c r="A514" s="513"/>
      <c r="B514" s="513"/>
      <c r="C514" s="513"/>
      <c r="D514" s="513"/>
      <c r="E514" s="513"/>
      <c r="F514" s="513"/>
      <c r="G514" s="513"/>
      <c r="I514" s="513"/>
      <c r="J514" s="513"/>
      <c r="K514" s="513"/>
      <c r="L514" s="513"/>
      <c r="M514" s="513"/>
      <c r="N514" s="513"/>
      <c r="O514" s="513"/>
      <c r="P514" s="513"/>
      <c r="Q514" s="513"/>
    </row>
    <row r="515" spans="1:17">
      <c r="A515" s="513"/>
      <c r="B515" s="513"/>
      <c r="C515" s="513"/>
      <c r="D515" s="513"/>
      <c r="E515" s="513"/>
      <c r="F515" s="513"/>
      <c r="G515" s="513"/>
      <c r="I515" s="513"/>
      <c r="J515" s="513"/>
      <c r="K515" s="513"/>
      <c r="L515" s="513"/>
      <c r="M515" s="513"/>
      <c r="N515" s="513"/>
      <c r="O515" s="513"/>
      <c r="P515" s="513"/>
      <c r="Q515" s="513"/>
    </row>
    <row r="516" spans="1:17">
      <c r="A516" s="513"/>
      <c r="B516" s="513"/>
      <c r="C516" s="513"/>
      <c r="D516" s="513"/>
      <c r="E516" s="513"/>
      <c r="F516" s="513"/>
      <c r="G516" s="513"/>
      <c r="I516" s="513"/>
      <c r="J516" s="513"/>
      <c r="K516" s="513"/>
      <c r="L516" s="513"/>
      <c r="M516" s="513"/>
      <c r="N516" s="513"/>
      <c r="O516" s="513"/>
      <c r="P516" s="513"/>
      <c r="Q516" s="513"/>
    </row>
    <row r="517" spans="1:17">
      <c r="A517" s="513"/>
      <c r="B517" s="513"/>
      <c r="C517" s="513"/>
      <c r="D517" s="513"/>
      <c r="E517" s="513"/>
      <c r="F517" s="513"/>
      <c r="G517" s="513"/>
      <c r="I517" s="513"/>
      <c r="J517" s="513"/>
      <c r="K517" s="513"/>
      <c r="L517" s="513"/>
      <c r="M517" s="513"/>
      <c r="N517" s="513"/>
      <c r="O517" s="513"/>
      <c r="P517" s="513"/>
      <c r="Q517" s="513"/>
    </row>
    <row r="518" spans="1:17">
      <c r="A518" s="513"/>
      <c r="B518" s="513"/>
      <c r="C518" s="513"/>
      <c r="D518" s="513"/>
      <c r="E518" s="513"/>
      <c r="F518" s="513"/>
      <c r="G518" s="513"/>
      <c r="I518" s="513"/>
      <c r="J518" s="513"/>
      <c r="K518" s="513"/>
      <c r="L518" s="513"/>
      <c r="M518" s="513"/>
      <c r="N518" s="513"/>
      <c r="O518" s="513"/>
      <c r="P518" s="513"/>
      <c r="Q518" s="513"/>
    </row>
    <row r="519" spans="1:17">
      <c r="A519" s="513"/>
      <c r="B519" s="513"/>
      <c r="C519" s="513"/>
      <c r="D519" s="513"/>
      <c r="E519" s="513"/>
      <c r="F519" s="513"/>
      <c r="G519" s="513"/>
      <c r="I519" s="513"/>
      <c r="J519" s="513"/>
      <c r="K519" s="513"/>
      <c r="L519" s="513"/>
      <c r="M519" s="513"/>
      <c r="N519" s="513"/>
      <c r="O519" s="513"/>
      <c r="P519" s="513"/>
      <c r="Q519" s="513"/>
    </row>
    <row r="520" spans="1:17">
      <c r="A520" s="513"/>
      <c r="B520" s="513"/>
      <c r="C520" s="513"/>
      <c r="D520" s="513"/>
      <c r="E520" s="513"/>
      <c r="F520" s="513"/>
      <c r="G520" s="513"/>
      <c r="I520" s="513"/>
      <c r="J520" s="513"/>
      <c r="K520" s="513"/>
      <c r="L520" s="513"/>
      <c r="M520" s="513"/>
      <c r="N520" s="513"/>
      <c r="O520" s="513"/>
      <c r="P520" s="513"/>
      <c r="Q520" s="513"/>
    </row>
    <row r="521" spans="1:17">
      <c r="A521" s="513"/>
      <c r="B521" s="513"/>
      <c r="C521" s="513"/>
      <c r="D521" s="513"/>
      <c r="E521" s="513"/>
      <c r="F521" s="513"/>
      <c r="G521" s="513"/>
      <c r="I521" s="513"/>
      <c r="J521" s="513"/>
      <c r="K521" s="513"/>
      <c r="L521" s="513"/>
      <c r="M521" s="513"/>
      <c r="N521" s="513"/>
      <c r="O521" s="513"/>
      <c r="P521" s="513"/>
      <c r="Q521" s="513"/>
    </row>
    <row r="522" spans="1:17">
      <c r="A522" s="513"/>
      <c r="B522" s="513"/>
      <c r="C522" s="513"/>
      <c r="D522" s="513"/>
      <c r="E522" s="513"/>
      <c r="F522" s="513"/>
      <c r="G522" s="513"/>
      <c r="I522" s="513"/>
      <c r="J522" s="513"/>
      <c r="K522" s="513"/>
      <c r="L522" s="513"/>
      <c r="M522" s="513"/>
      <c r="N522" s="513"/>
      <c r="O522" s="513"/>
      <c r="P522" s="513"/>
      <c r="Q522" s="513"/>
    </row>
    <row r="523" spans="1:17">
      <c r="A523" s="513"/>
      <c r="B523" s="513"/>
      <c r="C523" s="513"/>
      <c r="D523" s="513"/>
      <c r="E523" s="513"/>
      <c r="F523" s="513"/>
      <c r="G523" s="513"/>
      <c r="I523" s="513"/>
      <c r="J523" s="513"/>
      <c r="K523" s="513"/>
      <c r="L523" s="513"/>
      <c r="M523" s="513"/>
      <c r="N523" s="513"/>
      <c r="O523" s="513"/>
      <c r="P523" s="513"/>
      <c r="Q523" s="513"/>
    </row>
    <row r="524" spans="1:17">
      <c r="A524" s="513"/>
      <c r="B524" s="513"/>
      <c r="C524" s="513"/>
      <c r="D524" s="513"/>
      <c r="E524" s="513"/>
      <c r="F524" s="513"/>
      <c r="G524" s="513"/>
      <c r="I524" s="513"/>
      <c r="J524" s="513"/>
      <c r="K524" s="513"/>
      <c r="L524" s="513"/>
      <c r="M524" s="513"/>
      <c r="N524" s="513"/>
      <c r="O524" s="513"/>
      <c r="P524" s="513"/>
      <c r="Q524" s="513"/>
    </row>
    <row r="525" spans="1:17">
      <c r="A525" s="513"/>
      <c r="B525" s="513"/>
      <c r="C525" s="513"/>
      <c r="D525" s="513"/>
      <c r="E525" s="513"/>
      <c r="F525" s="513"/>
      <c r="G525" s="513"/>
      <c r="I525" s="513"/>
      <c r="J525" s="513"/>
      <c r="K525" s="513"/>
      <c r="L525" s="513"/>
      <c r="M525" s="513"/>
      <c r="N525" s="513"/>
      <c r="O525" s="513"/>
      <c r="P525" s="513"/>
      <c r="Q525" s="513"/>
    </row>
    <row r="526" spans="1:17">
      <c r="A526" s="513"/>
      <c r="B526" s="513"/>
      <c r="C526" s="513"/>
      <c r="D526" s="513"/>
      <c r="E526" s="513"/>
      <c r="F526" s="513"/>
      <c r="G526" s="513"/>
      <c r="I526" s="513"/>
      <c r="J526" s="513"/>
      <c r="K526" s="513"/>
      <c r="L526" s="513"/>
      <c r="M526" s="513"/>
      <c r="N526" s="513"/>
      <c r="O526" s="513"/>
      <c r="P526" s="513"/>
      <c r="Q526" s="513"/>
    </row>
    <row r="527" spans="1:17">
      <c r="A527" s="513"/>
      <c r="B527" s="513"/>
      <c r="C527" s="513"/>
      <c r="D527" s="513"/>
      <c r="E527" s="513"/>
      <c r="F527" s="513"/>
      <c r="G527" s="513"/>
      <c r="I527" s="513"/>
      <c r="J527" s="513"/>
      <c r="K527" s="513"/>
      <c r="L527" s="513"/>
      <c r="M527" s="513"/>
      <c r="N527" s="513"/>
      <c r="O527" s="513"/>
      <c r="P527" s="513"/>
      <c r="Q527" s="513"/>
    </row>
    <row r="528" spans="1:17">
      <c r="A528" s="513"/>
      <c r="B528" s="513"/>
      <c r="C528" s="513"/>
      <c r="D528" s="513"/>
      <c r="E528" s="513"/>
      <c r="F528" s="513"/>
      <c r="G528" s="513"/>
      <c r="I528" s="513"/>
      <c r="J528" s="513"/>
      <c r="K528" s="513"/>
      <c r="L528" s="513"/>
      <c r="M528" s="513"/>
      <c r="N528" s="513"/>
      <c r="O528" s="513"/>
      <c r="P528" s="513"/>
      <c r="Q528" s="513"/>
    </row>
    <row r="529" spans="1:17">
      <c r="A529" s="513"/>
      <c r="B529" s="513"/>
      <c r="C529" s="513"/>
      <c r="D529" s="513"/>
      <c r="E529" s="513"/>
      <c r="F529" s="513"/>
      <c r="G529" s="513"/>
      <c r="I529" s="513"/>
      <c r="J529" s="513"/>
      <c r="K529" s="513"/>
      <c r="L529" s="513"/>
      <c r="M529" s="513"/>
      <c r="N529" s="513"/>
      <c r="O529" s="513"/>
      <c r="P529" s="513"/>
      <c r="Q529" s="513"/>
    </row>
    <row r="530" spans="1:17">
      <c r="A530" s="513"/>
      <c r="B530" s="513"/>
      <c r="C530" s="513"/>
      <c r="D530" s="513"/>
      <c r="E530" s="513"/>
      <c r="F530" s="513"/>
      <c r="G530" s="513"/>
      <c r="I530" s="513"/>
      <c r="J530" s="513"/>
      <c r="K530" s="513"/>
      <c r="L530" s="513"/>
      <c r="M530" s="513"/>
      <c r="N530" s="513"/>
      <c r="O530" s="513"/>
      <c r="P530" s="513"/>
      <c r="Q530" s="513"/>
    </row>
    <row r="531" spans="1:17">
      <c r="A531" s="513"/>
      <c r="B531" s="513"/>
      <c r="C531" s="513"/>
      <c r="D531" s="513"/>
      <c r="E531" s="513"/>
      <c r="F531" s="513"/>
      <c r="G531" s="513"/>
      <c r="I531" s="513"/>
      <c r="J531" s="513"/>
      <c r="K531" s="513"/>
      <c r="L531" s="513"/>
      <c r="M531" s="513"/>
      <c r="N531" s="513"/>
      <c r="O531" s="513"/>
      <c r="P531" s="513"/>
      <c r="Q531" s="513"/>
    </row>
    <row r="532" spans="1:17">
      <c r="A532" s="513"/>
      <c r="B532" s="513"/>
      <c r="C532" s="513"/>
      <c r="D532" s="513"/>
      <c r="E532" s="513"/>
      <c r="F532" s="513"/>
      <c r="G532" s="513"/>
      <c r="I532" s="513"/>
      <c r="J532" s="513"/>
      <c r="K532" s="513"/>
      <c r="L532" s="513"/>
      <c r="M532" s="513"/>
      <c r="N532" s="513"/>
      <c r="O532" s="513"/>
      <c r="P532" s="513"/>
      <c r="Q532" s="513"/>
    </row>
    <row r="533" spans="1:17">
      <c r="A533" s="513"/>
      <c r="B533" s="513"/>
      <c r="C533" s="513"/>
      <c r="D533" s="513"/>
      <c r="E533" s="513"/>
      <c r="F533" s="513"/>
      <c r="G533" s="513"/>
      <c r="I533" s="513"/>
      <c r="J533" s="513"/>
      <c r="K533" s="513"/>
      <c r="L533" s="513"/>
      <c r="M533" s="513"/>
      <c r="N533" s="513"/>
      <c r="O533" s="513"/>
      <c r="P533" s="513"/>
      <c r="Q533" s="513"/>
    </row>
    <row r="534" spans="1:17">
      <c r="A534" s="513"/>
      <c r="B534" s="513"/>
      <c r="C534" s="513"/>
      <c r="D534" s="513"/>
      <c r="E534" s="513"/>
      <c r="F534" s="513"/>
      <c r="G534" s="513"/>
      <c r="I534" s="513"/>
      <c r="J534" s="513"/>
      <c r="K534" s="513"/>
      <c r="L534" s="513"/>
      <c r="M534" s="513"/>
      <c r="N534" s="513"/>
      <c r="O534" s="513"/>
      <c r="P534" s="513"/>
      <c r="Q534" s="513"/>
    </row>
    <row r="535" spans="1:17">
      <c r="A535" s="513"/>
      <c r="B535" s="513"/>
      <c r="C535" s="513"/>
      <c r="D535" s="513"/>
      <c r="E535" s="513"/>
      <c r="F535" s="513"/>
      <c r="G535" s="513"/>
      <c r="I535" s="513"/>
      <c r="J535" s="513"/>
      <c r="K535" s="513"/>
      <c r="L535" s="513"/>
      <c r="M535" s="513"/>
      <c r="N535" s="513"/>
      <c r="O535" s="513"/>
      <c r="P535" s="513"/>
      <c r="Q535" s="513"/>
    </row>
    <row r="536" spans="1:17">
      <c r="A536" s="513"/>
      <c r="B536" s="513"/>
      <c r="C536" s="513"/>
      <c r="D536" s="513"/>
      <c r="E536" s="513"/>
      <c r="F536" s="513"/>
      <c r="G536" s="513"/>
      <c r="I536" s="513"/>
      <c r="J536" s="513"/>
      <c r="K536" s="513"/>
      <c r="L536" s="513"/>
      <c r="M536" s="513"/>
      <c r="N536" s="513"/>
      <c r="O536" s="513"/>
      <c r="P536" s="513"/>
      <c r="Q536" s="513"/>
    </row>
    <row r="537" spans="1:17">
      <c r="A537" s="513"/>
      <c r="B537" s="513"/>
      <c r="C537" s="513"/>
      <c r="D537" s="513"/>
      <c r="E537" s="513"/>
      <c r="F537" s="513"/>
      <c r="G537" s="513"/>
      <c r="I537" s="513"/>
      <c r="J537" s="513"/>
      <c r="K537" s="513"/>
      <c r="L537" s="513"/>
      <c r="M537" s="513"/>
      <c r="N537" s="513"/>
      <c r="O537" s="513"/>
      <c r="P537" s="513"/>
      <c r="Q537" s="513"/>
    </row>
    <row r="538" spans="1:17">
      <c r="A538" s="513"/>
      <c r="B538" s="513"/>
      <c r="C538" s="513"/>
      <c r="D538" s="513"/>
      <c r="E538" s="513"/>
      <c r="F538" s="513"/>
      <c r="G538" s="513"/>
      <c r="I538" s="513"/>
      <c r="J538" s="513"/>
      <c r="K538" s="513"/>
      <c r="L538" s="513"/>
      <c r="M538" s="513"/>
      <c r="N538" s="513"/>
      <c r="O538" s="513"/>
      <c r="P538" s="513"/>
      <c r="Q538" s="513"/>
    </row>
    <row r="539" spans="1:17">
      <c r="A539" s="513"/>
      <c r="B539" s="513"/>
      <c r="C539" s="513"/>
      <c r="D539" s="513"/>
      <c r="E539" s="513"/>
      <c r="F539" s="513"/>
      <c r="G539" s="513"/>
      <c r="I539" s="513"/>
      <c r="J539" s="513"/>
      <c r="K539" s="513"/>
      <c r="L539" s="513"/>
      <c r="M539" s="513"/>
      <c r="N539" s="513"/>
      <c r="O539" s="513"/>
      <c r="P539" s="513"/>
      <c r="Q539" s="513"/>
    </row>
    <row r="540" spans="1:17">
      <c r="A540" s="513"/>
      <c r="B540" s="513"/>
      <c r="C540" s="513"/>
      <c r="D540" s="513"/>
      <c r="E540" s="513"/>
      <c r="F540" s="513"/>
      <c r="G540" s="513"/>
      <c r="I540" s="513"/>
      <c r="J540" s="513"/>
      <c r="K540" s="513"/>
      <c r="L540" s="513"/>
      <c r="M540" s="513"/>
      <c r="N540" s="513"/>
      <c r="O540" s="513"/>
      <c r="P540" s="513"/>
      <c r="Q540" s="513"/>
    </row>
    <row r="541" spans="1:17">
      <c r="A541" s="513"/>
      <c r="B541" s="513"/>
      <c r="C541" s="513"/>
      <c r="D541" s="513"/>
      <c r="E541" s="513"/>
      <c r="F541" s="513"/>
      <c r="G541" s="513"/>
      <c r="I541" s="513"/>
      <c r="J541" s="513"/>
      <c r="K541" s="513"/>
      <c r="L541" s="513"/>
      <c r="M541" s="513"/>
      <c r="N541" s="513"/>
      <c r="O541" s="513"/>
      <c r="P541" s="513"/>
      <c r="Q541" s="513"/>
    </row>
    <row r="542" spans="1:17">
      <c r="A542" s="513"/>
      <c r="B542" s="513"/>
      <c r="C542" s="513"/>
      <c r="D542" s="513"/>
      <c r="E542" s="513"/>
      <c r="F542" s="513"/>
      <c r="G542" s="513"/>
      <c r="I542" s="513"/>
      <c r="J542" s="513"/>
      <c r="K542" s="513"/>
      <c r="L542" s="513"/>
      <c r="M542" s="513"/>
      <c r="N542" s="513"/>
      <c r="O542" s="513"/>
      <c r="P542" s="513"/>
      <c r="Q542" s="513"/>
    </row>
    <row r="543" spans="1:17">
      <c r="A543" s="513"/>
      <c r="B543" s="513"/>
      <c r="C543" s="513"/>
      <c r="D543" s="513"/>
      <c r="E543" s="513"/>
      <c r="F543" s="513"/>
      <c r="G543" s="513"/>
      <c r="I543" s="513"/>
      <c r="J543" s="513"/>
      <c r="K543" s="513"/>
      <c r="L543" s="513"/>
      <c r="M543" s="513"/>
      <c r="N543" s="513"/>
      <c r="O543" s="513"/>
      <c r="P543" s="513"/>
      <c r="Q543" s="513"/>
    </row>
    <row r="544" spans="1:17">
      <c r="A544" s="513"/>
      <c r="B544" s="513"/>
      <c r="C544" s="513"/>
      <c r="D544" s="513"/>
      <c r="E544" s="513"/>
      <c r="F544" s="513"/>
      <c r="G544" s="513"/>
      <c r="I544" s="513"/>
      <c r="J544" s="513"/>
      <c r="K544" s="513"/>
      <c r="L544" s="513"/>
      <c r="M544" s="513"/>
      <c r="N544" s="513"/>
      <c r="O544" s="513"/>
      <c r="P544" s="513"/>
      <c r="Q544" s="513"/>
    </row>
    <row r="545" spans="1:17">
      <c r="A545" s="513"/>
      <c r="B545" s="513"/>
      <c r="C545" s="513"/>
      <c r="D545" s="513"/>
      <c r="E545" s="513"/>
      <c r="F545" s="513"/>
      <c r="G545" s="513"/>
      <c r="I545" s="513"/>
      <c r="J545" s="513"/>
      <c r="K545" s="513"/>
      <c r="L545" s="513"/>
      <c r="M545" s="513"/>
      <c r="N545" s="513"/>
      <c r="O545" s="513"/>
      <c r="P545" s="513"/>
      <c r="Q545" s="513"/>
    </row>
    <row r="546" spans="1:17">
      <c r="A546" s="513"/>
      <c r="B546" s="513"/>
      <c r="C546" s="513"/>
      <c r="D546" s="513"/>
      <c r="E546" s="513"/>
      <c r="F546" s="513"/>
      <c r="G546" s="513"/>
      <c r="I546" s="513"/>
      <c r="J546" s="513"/>
      <c r="K546" s="513"/>
      <c r="L546" s="513"/>
      <c r="M546" s="513"/>
      <c r="N546" s="513"/>
      <c r="O546" s="513"/>
      <c r="P546" s="513"/>
      <c r="Q546" s="513"/>
    </row>
    <row r="547" spans="1:17">
      <c r="A547" s="513"/>
      <c r="B547" s="513"/>
      <c r="C547" s="513"/>
      <c r="D547" s="513"/>
      <c r="E547" s="513"/>
      <c r="F547" s="513"/>
      <c r="G547" s="513"/>
      <c r="I547" s="513"/>
      <c r="J547" s="513"/>
      <c r="K547" s="513"/>
      <c r="L547" s="513"/>
      <c r="M547" s="513"/>
      <c r="N547" s="513"/>
      <c r="O547" s="513"/>
      <c r="P547" s="513"/>
      <c r="Q547" s="513"/>
    </row>
    <row r="548" spans="1:17">
      <c r="A548" s="513"/>
      <c r="B548" s="513"/>
      <c r="C548" s="513"/>
      <c r="D548" s="513"/>
      <c r="E548" s="513"/>
      <c r="F548" s="513"/>
      <c r="G548" s="513"/>
      <c r="I548" s="513"/>
      <c r="J548" s="513"/>
      <c r="K548" s="513"/>
      <c r="L548" s="513"/>
      <c r="M548" s="513"/>
      <c r="N548" s="513"/>
      <c r="O548" s="513"/>
      <c r="P548" s="513"/>
      <c r="Q548" s="513"/>
    </row>
    <row r="549" spans="1:17">
      <c r="A549" s="513"/>
      <c r="B549" s="513"/>
      <c r="C549" s="513"/>
      <c r="D549" s="513"/>
      <c r="E549" s="513"/>
      <c r="F549" s="513"/>
      <c r="G549" s="513"/>
      <c r="I549" s="513"/>
      <c r="J549" s="513"/>
      <c r="K549" s="513"/>
      <c r="L549" s="513"/>
      <c r="M549" s="513"/>
      <c r="N549" s="513"/>
      <c r="O549" s="513"/>
      <c r="P549" s="513"/>
      <c r="Q549" s="513"/>
    </row>
    <row r="550" spans="1:17">
      <c r="A550" s="513"/>
      <c r="B550" s="513"/>
      <c r="C550" s="513"/>
      <c r="D550" s="513"/>
      <c r="E550" s="513"/>
      <c r="F550" s="513"/>
      <c r="G550" s="513"/>
      <c r="I550" s="513"/>
      <c r="J550" s="513"/>
      <c r="K550" s="513"/>
      <c r="L550" s="513"/>
      <c r="M550" s="513"/>
      <c r="N550" s="513"/>
      <c r="O550" s="513"/>
      <c r="P550" s="513"/>
      <c r="Q550" s="513"/>
    </row>
    <row r="551" spans="1:17">
      <c r="A551" s="513"/>
      <c r="B551" s="513"/>
      <c r="C551" s="513"/>
      <c r="D551" s="513"/>
      <c r="E551" s="513"/>
      <c r="F551" s="513"/>
      <c r="G551" s="513"/>
      <c r="I551" s="513"/>
      <c r="J551" s="513"/>
      <c r="K551" s="513"/>
      <c r="L551" s="513"/>
      <c r="M551" s="513"/>
      <c r="N551" s="513"/>
      <c r="O551" s="513"/>
      <c r="P551" s="513"/>
      <c r="Q551" s="513"/>
    </row>
    <row r="552" spans="1:17">
      <c r="A552" s="513"/>
      <c r="B552" s="513"/>
      <c r="C552" s="513"/>
      <c r="D552" s="513"/>
      <c r="E552" s="513"/>
      <c r="F552" s="513"/>
      <c r="G552" s="513"/>
      <c r="I552" s="513"/>
      <c r="J552" s="513"/>
      <c r="K552" s="513"/>
      <c r="L552" s="513"/>
      <c r="M552" s="513"/>
      <c r="N552" s="513"/>
      <c r="O552" s="513"/>
      <c r="P552" s="513"/>
      <c r="Q552" s="513"/>
    </row>
    <row r="553" spans="1:17">
      <c r="A553" s="513"/>
      <c r="B553" s="513"/>
      <c r="C553" s="513"/>
      <c r="D553" s="513"/>
      <c r="E553" s="513"/>
      <c r="F553" s="513"/>
      <c r="G553" s="513"/>
      <c r="I553" s="513"/>
      <c r="J553" s="513"/>
      <c r="K553" s="513"/>
      <c r="L553" s="513"/>
      <c r="M553" s="513"/>
      <c r="N553" s="513"/>
      <c r="O553" s="513"/>
      <c r="P553" s="513"/>
      <c r="Q553" s="513"/>
    </row>
    <row r="554" spans="1:17">
      <c r="A554" s="513"/>
      <c r="B554" s="513"/>
      <c r="C554" s="513"/>
      <c r="D554" s="513"/>
      <c r="E554" s="513"/>
      <c r="F554" s="513"/>
      <c r="G554" s="513"/>
      <c r="I554" s="513"/>
      <c r="J554" s="513"/>
      <c r="K554" s="513"/>
      <c r="L554" s="513"/>
      <c r="M554" s="513"/>
      <c r="N554" s="513"/>
      <c r="O554" s="513"/>
      <c r="P554" s="513"/>
      <c r="Q554" s="513"/>
    </row>
    <row r="555" spans="1:17">
      <c r="A555" s="513"/>
      <c r="B555" s="513"/>
      <c r="C555" s="513"/>
      <c r="D555" s="513"/>
      <c r="E555" s="513"/>
      <c r="F555" s="513"/>
      <c r="G555" s="513"/>
      <c r="I555" s="513"/>
      <c r="J555" s="513"/>
      <c r="K555" s="513"/>
      <c r="L555" s="513"/>
      <c r="M555" s="513"/>
      <c r="N555" s="513"/>
      <c r="O555" s="513"/>
      <c r="P555" s="513"/>
      <c r="Q555" s="513"/>
    </row>
    <row r="556" spans="1:17">
      <c r="A556" s="513"/>
      <c r="B556" s="513"/>
      <c r="C556" s="513"/>
      <c r="D556" s="513"/>
      <c r="E556" s="513"/>
      <c r="F556" s="513"/>
      <c r="G556" s="513"/>
      <c r="I556" s="513"/>
      <c r="J556" s="513"/>
      <c r="K556" s="513"/>
      <c r="L556" s="513"/>
      <c r="M556" s="513"/>
      <c r="N556" s="513"/>
      <c r="O556" s="513"/>
      <c r="P556" s="513"/>
      <c r="Q556" s="513"/>
    </row>
    <row r="557" spans="1:17">
      <c r="A557" s="513"/>
      <c r="B557" s="513"/>
      <c r="C557" s="513"/>
      <c r="D557" s="513"/>
      <c r="E557" s="513"/>
      <c r="F557" s="513"/>
      <c r="G557" s="513"/>
      <c r="I557" s="513"/>
      <c r="J557" s="513"/>
      <c r="K557" s="513"/>
      <c r="L557" s="513"/>
      <c r="M557" s="513"/>
      <c r="N557" s="513"/>
      <c r="O557" s="513"/>
      <c r="P557" s="513"/>
      <c r="Q557" s="513"/>
    </row>
    <row r="558" spans="1:17">
      <c r="A558" s="513"/>
      <c r="B558" s="513"/>
      <c r="C558" s="513"/>
      <c r="D558" s="513"/>
      <c r="E558" s="513"/>
      <c r="F558" s="513"/>
      <c r="G558" s="513"/>
      <c r="I558" s="513"/>
      <c r="J558" s="513"/>
      <c r="K558" s="513"/>
      <c r="L558" s="513"/>
      <c r="M558" s="513"/>
      <c r="N558" s="513"/>
      <c r="O558" s="513"/>
      <c r="P558" s="513"/>
      <c r="Q558" s="513"/>
    </row>
    <row r="559" spans="1:17">
      <c r="A559" s="513"/>
      <c r="B559" s="513"/>
      <c r="C559" s="513"/>
      <c r="D559" s="513"/>
      <c r="E559" s="513"/>
      <c r="F559" s="513"/>
      <c r="G559" s="513"/>
      <c r="I559" s="513"/>
      <c r="J559" s="513"/>
      <c r="K559" s="513"/>
      <c r="L559" s="513"/>
      <c r="M559" s="513"/>
      <c r="N559" s="513"/>
      <c r="O559" s="513"/>
      <c r="P559" s="513"/>
      <c r="Q559" s="513"/>
    </row>
    <row r="560" spans="1:17">
      <c r="A560" s="513"/>
      <c r="B560" s="513"/>
      <c r="C560" s="513"/>
      <c r="D560" s="513"/>
      <c r="E560" s="513"/>
      <c r="F560" s="513"/>
      <c r="G560" s="513"/>
      <c r="I560" s="513"/>
      <c r="J560" s="513"/>
      <c r="K560" s="513"/>
      <c r="L560" s="513"/>
      <c r="M560" s="513"/>
      <c r="N560" s="513"/>
      <c r="O560" s="513"/>
      <c r="P560" s="513"/>
      <c r="Q560" s="513"/>
    </row>
    <row r="561" spans="1:17">
      <c r="A561" s="513"/>
      <c r="B561" s="513"/>
      <c r="C561" s="513"/>
      <c r="D561" s="513"/>
      <c r="E561" s="513"/>
      <c r="F561" s="513"/>
      <c r="G561" s="513"/>
      <c r="I561" s="513"/>
      <c r="J561" s="513"/>
      <c r="K561" s="513"/>
      <c r="L561" s="513"/>
      <c r="M561" s="513"/>
      <c r="N561" s="513"/>
      <c r="O561" s="513"/>
      <c r="P561" s="513"/>
      <c r="Q561" s="513"/>
    </row>
    <row r="562" spans="1:17">
      <c r="A562" s="513"/>
      <c r="B562" s="513"/>
      <c r="C562" s="513"/>
      <c r="D562" s="513"/>
      <c r="E562" s="513"/>
      <c r="F562" s="513"/>
      <c r="G562" s="513"/>
      <c r="I562" s="513"/>
      <c r="J562" s="513"/>
      <c r="K562" s="513"/>
      <c r="L562" s="513"/>
      <c r="M562" s="513"/>
      <c r="N562" s="513"/>
      <c r="O562" s="513"/>
      <c r="P562" s="513"/>
      <c r="Q562" s="513"/>
    </row>
    <row r="563" spans="1:17">
      <c r="A563" s="513"/>
      <c r="B563" s="513"/>
      <c r="C563" s="513"/>
      <c r="D563" s="513"/>
      <c r="E563" s="513"/>
      <c r="F563" s="513"/>
      <c r="G563" s="513"/>
      <c r="I563" s="513"/>
      <c r="J563" s="513"/>
      <c r="K563" s="513"/>
      <c r="L563" s="513"/>
      <c r="M563" s="513"/>
      <c r="N563" s="513"/>
      <c r="O563" s="513"/>
      <c r="P563" s="513"/>
      <c r="Q563" s="513"/>
    </row>
    <row r="564" spans="1:17">
      <c r="A564" s="513"/>
      <c r="B564" s="513"/>
      <c r="C564" s="513"/>
      <c r="D564" s="513"/>
      <c r="E564" s="513"/>
      <c r="F564" s="513"/>
      <c r="G564" s="513"/>
      <c r="I564" s="513"/>
      <c r="J564" s="513"/>
      <c r="K564" s="513"/>
      <c r="L564" s="513"/>
      <c r="M564" s="513"/>
      <c r="N564" s="513"/>
      <c r="O564" s="513"/>
      <c r="P564" s="513"/>
      <c r="Q564" s="513"/>
    </row>
    <row r="565" spans="1:17">
      <c r="A565" s="513"/>
      <c r="B565" s="513"/>
      <c r="C565" s="513"/>
      <c r="D565" s="513"/>
      <c r="E565" s="513"/>
      <c r="F565" s="513"/>
      <c r="G565" s="513"/>
      <c r="I565" s="513"/>
      <c r="J565" s="513"/>
      <c r="K565" s="513"/>
      <c r="L565" s="513"/>
      <c r="M565" s="513"/>
      <c r="N565" s="513"/>
      <c r="O565" s="513"/>
      <c r="P565" s="513"/>
      <c r="Q565" s="513"/>
    </row>
    <row r="566" spans="1:17">
      <c r="A566" s="513"/>
      <c r="B566" s="513"/>
      <c r="C566" s="513"/>
      <c r="D566" s="513"/>
      <c r="E566" s="513"/>
      <c r="F566" s="513"/>
      <c r="G566" s="513"/>
      <c r="I566" s="513"/>
      <c r="J566" s="513"/>
      <c r="K566" s="513"/>
      <c r="L566" s="513"/>
      <c r="M566" s="513"/>
      <c r="N566" s="513"/>
      <c r="O566" s="513"/>
      <c r="P566" s="513"/>
      <c r="Q566" s="513"/>
    </row>
    <row r="567" spans="1:17">
      <c r="A567" s="513"/>
      <c r="B567" s="513"/>
      <c r="C567" s="513"/>
      <c r="D567" s="513"/>
      <c r="E567" s="513"/>
      <c r="F567" s="513"/>
      <c r="G567" s="513"/>
      <c r="I567" s="513"/>
      <c r="J567" s="513"/>
      <c r="K567" s="513"/>
      <c r="L567" s="513"/>
      <c r="M567" s="513"/>
      <c r="N567" s="513"/>
      <c r="O567" s="513"/>
      <c r="P567" s="513"/>
      <c r="Q567" s="513"/>
    </row>
    <row r="568" spans="1:17">
      <c r="A568" s="513"/>
      <c r="B568" s="513"/>
      <c r="C568" s="513"/>
      <c r="D568" s="513"/>
      <c r="E568" s="513"/>
      <c r="F568" s="513"/>
      <c r="G568" s="513"/>
      <c r="I568" s="513"/>
      <c r="J568" s="513"/>
      <c r="K568" s="513"/>
      <c r="L568" s="513"/>
      <c r="M568" s="513"/>
      <c r="N568" s="513"/>
      <c r="O568" s="513"/>
      <c r="P568" s="513"/>
      <c r="Q568" s="513"/>
    </row>
    <row r="569" spans="1:17">
      <c r="A569" s="513"/>
      <c r="B569" s="513"/>
      <c r="C569" s="513"/>
      <c r="D569" s="513"/>
      <c r="E569" s="513"/>
      <c r="F569" s="513"/>
      <c r="G569" s="513"/>
      <c r="I569" s="513"/>
      <c r="J569" s="513"/>
      <c r="K569" s="513"/>
      <c r="L569" s="513"/>
      <c r="M569" s="513"/>
      <c r="N569" s="513"/>
      <c r="O569" s="513"/>
      <c r="P569" s="513"/>
      <c r="Q569" s="513"/>
    </row>
    <row r="570" spans="1:17">
      <c r="A570" s="513"/>
      <c r="B570" s="513"/>
      <c r="C570" s="513"/>
      <c r="D570" s="513"/>
      <c r="E570" s="513"/>
      <c r="F570" s="513"/>
      <c r="G570" s="513"/>
      <c r="I570" s="513"/>
      <c r="J570" s="513"/>
      <c r="K570" s="513"/>
      <c r="L570" s="513"/>
      <c r="M570" s="513"/>
      <c r="N570" s="513"/>
      <c r="O570" s="513"/>
      <c r="P570" s="513"/>
      <c r="Q570" s="513"/>
    </row>
    <row r="571" spans="1:17">
      <c r="A571" s="513"/>
      <c r="B571" s="513"/>
      <c r="C571" s="513"/>
      <c r="D571" s="513"/>
      <c r="E571" s="513"/>
      <c r="F571" s="513"/>
      <c r="G571" s="513"/>
      <c r="I571" s="513"/>
      <c r="J571" s="513"/>
      <c r="K571" s="513"/>
      <c r="L571" s="513"/>
      <c r="M571" s="513"/>
      <c r="N571" s="513"/>
      <c r="O571" s="513"/>
      <c r="P571" s="513"/>
      <c r="Q571" s="513"/>
    </row>
    <row r="572" spans="1:17">
      <c r="A572" s="513"/>
      <c r="B572" s="513"/>
      <c r="C572" s="513"/>
      <c r="D572" s="513"/>
      <c r="E572" s="513"/>
      <c r="F572" s="513"/>
      <c r="G572" s="513"/>
      <c r="I572" s="513"/>
      <c r="J572" s="513"/>
      <c r="K572" s="513"/>
      <c r="L572" s="513"/>
      <c r="M572" s="513"/>
      <c r="N572" s="513"/>
      <c r="O572" s="513"/>
      <c r="P572" s="513"/>
      <c r="Q572" s="513"/>
    </row>
    <row r="573" spans="1:17">
      <c r="A573" s="513"/>
      <c r="B573" s="513"/>
      <c r="C573" s="513"/>
      <c r="D573" s="513"/>
      <c r="E573" s="513"/>
      <c r="F573" s="513"/>
      <c r="G573" s="513"/>
      <c r="I573" s="513"/>
      <c r="J573" s="513"/>
      <c r="K573" s="513"/>
      <c r="L573" s="513"/>
      <c r="M573" s="513"/>
      <c r="N573" s="513"/>
      <c r="O573" s="513"/>
      <c r="P573" s="513"/>
      <c r="Q573" s="513"/>
    </row>
    <row r="574" spans="1:17">
      <c r="A574" s="513"/>
      <c r="B574" s="513"/>
      <c r="C574" s="513"/>
      <c r="D574" s="513"/>
      <c r="E574" s="513"/>
      <c r="F574" s="513"/>
      <c r="G574" s="513"/>
      <c r="I574" s="513"/>
      <c r="J574" s="513"/>
      <c r="K574" s="513"/>
      <c r="L574" s="513"/>
      <c r="M574" s="513"/>
      <c r="N574" s="513"/>
      <c r="O574" s="513"/>
      <c r="P574" s="513"/>
      <c r="Q574" s="513"/>
    </row>
    <row r="575" spans="1:17">
      <c r="A575" s="513"/>
      <c r="B575" s="513"/>
      <c r="C575" s="513"/>
      <c r="D575" s="513"/>
      <c r="E575" s="513"/>
      <c r="F575" s="513"/>
      <c r="G575" s="513"/>
      <c r="I575" s="513"/>
      <c r="J575" s="513"/>
      <c r="K575" s="513"/>
      <c r="L575" s="513"/>
      <c r="M575" s="513"/>
      <c r="N575" s="513"/>
      <c r="O575" s="513"/>
      <c r="P575" s="513"/>
      <c r="Q575" s="513"/>
    </row>
    <row r="576" spans="1:17">
      <c r="A576" s="513"/>
      <c r="B576" s="513"/>
      <c r="C576" s="513"/>
      <c r="D576" s="513"/>
      <c r="E576" s="513"/>
      <c r="F576" s="513"/>
      <c r="G576" s="513"/>
      <c r="I576" s="513"/>
      <c r="J576" s="513"/>
      <c r="K576" s="513"/>
      <c r="L576" s="513"/>
      <c r="M576" s="513"/>
      <c r="N576" s="513"/>
      <c r="O576" s="513"/>
      <c r="P576" s="513"/>
      <c r="Q576" s="513"/>
    </row>
    <row r="577" spans="1:17">
      <c r="A577" s="513"/>
      <c r="B577" s="513"/>
      <c r="C577" s="513"/>
      <c r="D577" s="513"/>
      <c r="E577" s="513"/>
      <c r="F577" s="513"/>
      <c r="G577" s="513"/>
      <c r="I577" s="513"/>
      <c r="J577" s="513"/>
      <c r="K577" s="513"/>
      <c r="L577" s="513"/>
      <c r="M577" s="513"/>
      <c r="N577" s="513"/>
      <c r="O577" s="513"/>
      <c r="P577" s="513"/>
      <c r="Q577" s="513"/>
    </row>
    <row r="578" spans="1:17">
      <c r="A578" s="513"/>
      <c r="B578" s="513"/>
      <c r="C578" s="513"/>
      <c r="D578" s="513"/>
      <c r="E578" s="513"/>
      <c r="F578" s="513"/>
      <c r="G578" s="513"/>
      <c r="I578" s="513"/>
      <c r="J578" s="513"/>
      <c r="K578" s="513"/>
      <c r="L578" s="513"/>
      <c r="M578" s="513"/>
      <c r="N578" s="513"/>
      <c r="O578" s="513"/>
      <c r="P578" s="513"/>
      <c r="Q578" s="513"/>
    </row>
    <row r="579" spans="1:17">
      <c r="A579" s="513"/>
      <c r="B579" s="513"/>
      <c r="C579" s="513"/>
      <c r="D579" s="513"/>
      <c r="E579" s="513"/>
      <c r="F579" s="513"/>
      <c r="G579" s="513"/>
      <c r="I579" s="513"/>
      <c r="J579" s="513"/>
      <c r="K579" s="513"/>
      <c r="L579" s="513"/>
      <c r="M579" s="513"/>
      <c r="N579" s="513"/>
      <c r="O579" s="513"/>
      <c r="P579" s="513"/>
      <c r="Q579" s="513"/>
    </row>
    <row r="580" spans="1:17">
      <c r="A580" s="513"/>
      <c r="B580" s="513"/>
      <c r="C580" s="513"/>
      <c r="D580" s="513"/>
      <c r="E580" s="513"/>
      <c r="F580" s="513"/>
      <c r="G580" s="513"/>
      <c r="I580" s="513"/>
      <c r="J580" s="513"/>
      <c r="K580" s="513"/>
      <c r="L580" s="513"/>
      <c r="M580" s="513"/>
      <c r="N580" s="513"/>
      <c r="O580" s="513"/>
      <c r="P580" s="513"/>
      <c r="Q580" s="513"/>
    </row>
    <row r="581" spans="1:17">
      <c r="A581" s="513"/>
      <c r="B581" s="513"/>
      <c r="C581" s="513"/>
      <c r="D581" s="513"/>
      <c r="E581" s="513"/>
      <c r="F581" s="513"/>
      <c r="G581" s="513"/>
      <c r="I581" s="513"/>
      <c r="J581" s="513"/>
      <c r="K581" s="513"/>
      <c r="L581" s="513"/>
      <c r="M581" s="513"/>
      <c r="N581" s="513"/>
      <c r="O581" s="513"/>
      <c r="P581" s="513"/>
      <c r="Q581" s="513"/>
    </row>
    <row r="582" spans="1:17">
      <c r="A582" s="513"/>
      <c r="B582" s="513"/>
      <c r="C582" s="513"/>
      <c r="D582" s="513"/>
      <c r="E582" s="513"/>
      <c r="F582" s="513"/>
      <c r="G582" s="513"/>
      <c r="I582" s="513"/>
      <c r="J582" s="513"/>
      <c r="K582" s="513"/>
      <c r="L582" s="513"/>
      <c r="M582" s="513"/>
      <c r="N582" s="513"/>
      <c r="O582" s="513"/>
      <c r="P582" s="513"/>
      <c r="Q582" s="513"/>
    </row>
    <row r="583" spans="1:17">
      <c r="A583" s="513"/>
      <c r="B583" s="513"/>
      <c r="C583" s="513"/>
      <c r="D583" s="513"/>
      <c r="E583" s="513"/>
      <c r="F583" s="513"/>
      <c r="G583" s="513"/>
      <c r="I583" s="513"/>
      <c r="J583" s="513"/>
      <c r="K583" s="513"/>
      <c r="L583" s="513"/>
      <c r="M583" s="513"/>
      <c r="N583" s="513"/>
      <c r="O583" s="513"/>
      <c r="P583" s="513"/>
      <c r="Q583" s="513"/>
    </row>
    <row r="584" spans="1:17">
      <c r="A584" s="513"/>
      <c r="B584" s="513"/>
      <c r="C584" s="513"/>
      <c r="D584" s="513"/>
      <c r="E584" s="513"/>
      <c r="F584" s="513"/>
      <c r="G584" s="513"/>
      <c r="I584" s="513"/>
      <c r="J584" s="513"/>
      <c r="K584" s="513"/>
      <c r="L584" s="513"/>
      <c r="M584" s="513"/>
      <c r="N584" s="513"/>
      <c r="O584" s="513"/>
      <c r="P584" s="513"/>
      <c r="Q584" s="513"/>
    </row>
    <row r="585" spans="1:17">
      <c r="A585" s="513"/>
      <c r="B585" s="513"/>
      <c r="C585" s="513"/>
      <c r="D585" s="513"/>
      <c r="E585" s="513"/>
      <c r="F585" s="513"/>
      <c r="G585" s="513"/>
      <c r="I585" s="513"/>
      <c r="J585" s="513"/>
      <c r="K585" s="513"/>
      <c r="L585" s="513"/>
      <c r="M585" s="513"/>
      <c r="N585" s="513"/>
      <c r="O585" s="513"/>
      <c r="P585" s="513"/>
      <c r="Q585" s="513"/>
    </row>
    <row r="586" spans="1:17">
      <c r="A586" s="513"/>
      <c r="B586" s="513"/>
      <c r="C586" s="513"/>
      <c r="D586" s="513"/>
      <c r="E586" s="513"/>
      <c r="F586" s="513"/>
      <c r="G586" s="513"/>
      <c r="I586" s="513"/>
      <c r="J586" s="513"/>
      <c r="K586" s="513"/>
      <c r="L586" s="513"/>
      <c r="M586" s="513"/>
      <c r="N586" s="513"/>
      <c r="O586" s="513"/>
      <c r="P586" s="513"/>
      <c r="Q586" s="513"/>
    </row>
    <row r="587" spans="1:17">
      <c r="A587" s="513"/>
      <c r="B587" s="513"/>
      <c r="C587" s="513"/>
      <c r="D587" s="513"/>
      <c r="E587" s="513"/>
      <c r="F587" s="513"/>
      <c r="G587" s="513"/>
      <c r="I587" s="513"/>
      <c r="J587" s="513"/>
      <c r="K587" s="513"/>
      <c r="L587" s="513"/>
      <c r="M587" s="513"/>
      <c r="N587" s="513"/>
      <c r="O587" s="513"/>
      <c r="P587" s="513"/>
      <c r="Q587" s="513"/>
    </row>
    <row r="588" spans="1:17">
      <c r="A588" s="513"/>
      <c r="B588" s="513"/>
      <c r="C588" s="513"/>
      <c r="D588" s="513"/>
      <c r="E588" s="513"/>
      <c r="F588" s="513"/>
      <c r="G588" s="513"/>
      <c r="I588" s="513"/>
      <c r="J588" s="513"/>
      <c r="K588" s="513"/>
      <c r="L588" s="513"/>
      <c r="M588" s="513"/>
      <c r="N588" s="513"/>
      <c r="O588" s="513"/>
      <c r="P588" s="513"/>
      <c r="Q588" s="513"/>
    </row>
    <row r="589" spans="1:17">
      <c r="A589" s="513"/>
      <c r="B589" s="513"/>
      <c r="C589" s="513"/>
      <c r="D589" s="513"/>
      <c r="E589" s="513"/>
      <c r="F589" s="513"/>
      <c r="G589" s="513"/>
      <c r="I589" s="513"/>
      <c r="J589" s="513"/>
      <c r="K589" s="513"/>
      <c r="L589" s="513"/>
      <c r="M589" s="513"/>
      <c r="N589" s="513"/>
      <c r="O589" s="513"/>
      <c r="P589" s="513"/>
      <c r="Q589" s="513"/>
    </row>
    <row r="590" spans="1:17">
      <c r="A590" s="513"/>
      <c r="B590" s="513"/>
      <c r="C590" s="513"/>
      <c r="D590" s="513"/>
      <c r="E590" s="513"/>
      <c r="F590" s="513"/>
      <c r="G590" s="513"/>
      <c r="I590" s="513"/>
      <c r="J590" s="513"/>
      <c r="K590" s="513"/>
      <c r="L590" s="513"/>
      <c r="M590" s="513"/>
      <c r="N590" s="513"/>
      <c r="O590" s="513"/>
      <c r="P590" s="513"/>
      <c r="Q590" s="513"/>
    </row>
    <row r="591" spans="1:17">
      <c r="A591" s="513"/>
      <c r="B591" s="513"/>
      <c r="C591" s="513"/>
      <c r="D591" s="513"/>
      <c r="E591" s="513"/>
      <c r="F591" s="513"/>
      <c r="G591" s="513"/>
      <c r="I591" s="513"/>
      <c r="J591" s="513"/>
      <c r="K591" s="513"/>
      <c r="L591" s="513"/>
      <c r="M591" s="513"/>
      <c r="N591" s="513"/>
      <c r="O591" s="513"/>
      <c r="P591" s="513"/>
      <c r="Q591" s="513"/>
    </row>
    <row r="592" spans="1:17">
      <c r="A592" s="513"/>
      <c r="B592" s="513"/>
      <c r="C592" s="513"/>
      <c r="D592" s="513"/>
      <c r="E592" s="513"/>
      <c r="F592" s="513"/>
      <c r="G592" s="513"/>
      <c r="I592" s="513"/>
      <c r="J592" s="513"/>
      <c r="K592" s="513"/>
      <c r="L592" s="513"/>
      <c r="M592" s="513"/>
      <c r="N592" s="513"/>
      <c r="O592" s="513"/>
      <c r="P592" s="513"/>
      <c r="Q592" s="513"/>
    </row>
    <row r="593" spans="1:17">
      <c r="A593" s="513"/>
      <c r="B593" s="513"/>
      <c r="C593" s="513"/>
      <c r="D593" s="513"/>
      <c r="E593" s="513"/>
      <c r="F593" s="513"/>
      <c r="G593" s="513"/>
      <c r="I593" s="513"/>
      <c r="J593" s="513"/>
      <c r="K593" s="513"/>
      <c r="L593" s="513"/>
      <c r="M593" s="513"/>
      <c r="N593" s="513"/>
      <c r="O593" s="513"/>
      <c r="P593" s="513"/>
      <c r="Q593" s="513"/>
    </row>
    <row r="594" spans="1:17">
      <c r="A594" s="513"/>
      <c r="B594" s="513"/>
      <c r="C594" s="513"/>
      <c r="D594" s="513"/>
      <c r="E594" s="513"/>
      <c r="F594" s="513"/>
      <c r="G594" s="513"/>
      <c r="I594" s="513"/>
      <c r="J594" s="513"/>
      <c r="K594" s="513"/>
      <c r="L594" s="513"/>
      <c r="M594" s="513"/>
      <c r="N594" s="513"/>
      <c r="O594" s="513"/>
      <c r="P594" s="513"/>
      <c r="Q594" s="513"/>
    </row>
    <row r="595" spans="1:17">
      <c r="A595" s="513"/>
      <c r="B595" s="513"/>
      <c r="C595" s="513"/>
      <c r="D595" s="513"/>
      <c r="E595" s="513"/>
      <c r="F595" s="513"/>
      <c r="G595" s="513"/>
      <c r="I595" s="513"/>
      <c r="J595" s="513"/>
      <c r="K595" s="513"/>
      <c r="L595" s="513"/>
      <c r="M595" s="513"/>
      <c r="N595" s="513"/>
      <c r="O595" s="513"/>
      <c r="P595" s="513"/>
      <c r="Q595" s="513"/>
    </row>
    <row r="596" spans="1:17">
      <c r="A596" s="513"/>
      <c r="B596" s="513"/>
      <c r="C596" s="513"/>
      <c r="D596" s="513"/>
      <c r="E596" s="513"/>
      <c r="F596" s="513"/>
      <c r="G596" s="513"/>
      <c r="I596" s="513"/>
      <c r="J596" s="513"/>
      <c r="K596" s="513"/>
      <c r="L596" s="513"/>
      <c r="M596" s="513"/>
      <c r="N596" s="513"/>
      <c r="O596" s="513"/>
      <c r="P596" s="513"/>
      <c r="Q596" s="513"/>
    </row>
    <row r="597" spans="1:17">
      <c r="A597" s="513"/>
      <c r="B597" s="513"/>
      <c r="C597" s="513"/>
      <c r="D597" s="513"/>
      <c r="E597" s="513"/>
      <c r="F597" s="513"/>
      <c r="G597" s="513"/>
      <c r="I597" s="513"/>
      <c r="J597" s="513"/>
      <c r="K597" s="513"/>
      <c r="L597" s="513"/>
      <c r="M597" s="513"/>
      <c r="N597" s="513"/>
      <c r="O597" s="513"/>
      <c r="P597" s="513"/>
      <c r="Q597" s="513"/>
    </row>
    <row r="598" spans="1:17">
      <c r="A598" s="513"/>
      <c r="B598" s="513"/>
      <c r="C598" s="513"/>
      <c r="D598" s="513"/>
      <c r="E598" s="513"/>
      <c r="F598" s="513"/>
      <c r="G598" s="513"/>
      <c r="I598" s="513"/>
      <c r="J598" s="513"/>
      <c r="K598" s="513"/>
      <c r="L598" s="513"/>
      <c r="M598" s="513"/>
      <c r="N598" s="513"/>
      <c r="O598" s="513"/>
      <c r="P598" s="513"/>
      <c r="Q598" s="513"/>
    </row>
    <row r="599" spans="1:17">
      <c r="A599" s="513"/>
      <c r="B599" s="513"/>
      <c r="C599" s="513"/>
      <c r="D599" s="513"/>
      <c r="E599" s="513"/>
      <c r="F599" s="513"/>
      <c r="G599" s="513"/>
      <c r="I599" s="513"/>
      <c r="J599" s="513"/>
      <c r="K599" s="513"/>
      <c r="L599" s="513"/>
      <c r="M599" s="513"/>
      <c r="N599" s="513"/>
      <c r="O599" s="513"/>
      <c r="P599" s="513"/>
      <c r="Q599" s="513"/>
    </row>
    <row r="600" spans="1:17">
      <c r="A600" s="513"/>
      <c r="B600" s="513"/>
      <c r="C600" s="513"/>
      <c r="D600" s="513"/>
      <c r="E600" s="513"/>
      <c r="F600" s="513"/>
      <c r="G600" s="513"/>
      <c r="I600" s="513"/>
      <c r="J600" s="513"/>
      <c r="K600" s="513"/>
      <c r="L600" s="513"/>
      <c r="M600" s="513"/>
      <c r="N600" s="513"/>
      <c r="O600" s="513"/>
      <c r="P600" s="513"/>
      <c r="Q600" s="513"/>
    </row>
    <row r="601" spans="1:17">
      <c r="A601" s="513"/>
      <c r="B601" s="513"/>
      <c r="C601" s="513"/>
      <c r="D601" s="513"/>
      <c r="E601" s="513"/>
      <c r="F601" s="513"/>
      <c r="G601" s="513"/>
      <c r="I601" s="513"/>
      <c r="J601" s="513"/>
      <c r="K601" s="513"/>
      <c r="L601" s="513"/>
      <c r="M601" s="513"/>
      <c r="N601" s="513"/>
      <c r="O601" s="513"/>
      <c r="P601" s="513"/>
      <c r="Q601" s="513"/>
    </row>
    <row r="602" spans="1:17">
      <c r="A602" s="513"/>
      <c r="B602" s="513"/>
      <c r="C602" s="513"/>
      <c r="D602" s="513"/>
      <c r="E602" s="513"/>
      <c r="F602" s="513"/>
      <c r="G602" s="513"/>
      <c r="I602" s="513"/>
      <c r="J602" s="513"/>
      <c r="K602" s="513"/>
      <c r="L602" s="513"/>
      <c r="M602" s="513"/>
      <c r="N602" s="513"/>
      <c r="O602" s="513"/>
      <c r="P602" s="513"/>
      <c r="Q602" s="513"/>
    </row>
    <row r="603" spans="1:17">
      <c r="A603" s="513"/>
      <c r="B603" s="513"/>
      <c r="C603" s="513"/>
      <c r="D603" s="513"/>
      <c r="E603" s="513"/>
      <c r="F603" s="513"/>
      <c r="G603" s="513"/>
      <c r="I603" s="513"/>
      <c r="J603" s="513"/>
      <c r="K603" s="513"/>
      <c r="L603" s="513"/>
      <c r="M603" s="513"/>
      <c r="N603" s="513"/>
      <c r="O603" s="513"/>
      <c r="P603" s="513"/>
      <c r="Q603" s="513"/>
    </row>
    <row r="604" spans="1:17">
      <c r="A604" s="513"/>
      <c r="B604" s="513"/>
      <c r="C604" s="513"/>
      <c r="D604" s="513"/>
      <c r="E604" s="513"/>
      <c r="F604" s="513"/>
      <c r="G604" s="513"/>
      <c r="I604" s="513"/>
      <c r="J604" s="513"/>
      <c r="K604" s="513"/>
      <c r="L604" s="513"/>
      <c r="M604" s="513"/>
      <c r="N604" s="513"/>
      <c r="O604" s="513"/>
      <c r="P604" s="513"/>
      <c r="Q604" s="513"/>
    </row>
    <row r="605" spans="1:17">
      <c r="A605" s="513"/>
      <c r="B605" s="513"/>
      <c r="C605" s="513"/>
      <c r="D605" s="513"/>
      <c r="E605" s="513"/>
      <c r="F605" s="513"/>
      <c r="G605" s="513"/>
      <c r="I605" s="513"/>
      <c r="J605" s="513"/>
      <c r="K605" s="513"/>
      <c r="L605" s="513"/>
      <c r="M605" s="513"/>
      <c r="N605" s="513"/>
      <c r="O605" s="513"/>
      <c r="P605" s="513"/>
      <c r="Q605" s="513"/>
    </row>
    <row r="606" spans="1:17">
      <c r="A606" s="513"/>
      <c r="B606" s="513"/>
      <c r="C606" s="513"/>
      <c r="D606" s="513"/>
      <c r="E606" s="513"/>
      <c r="F606" s="513"/>
      <c r="G606" s="513"/>
      <c r="I606" s="513"/>
      <c r="J606" s="513"/>
      <c r="K606" s="513"/>
      <c r="L606" s="513"/>
      <c r="M606" s="513"/>
      <c r="N606" s="513"/>
      <c r="O606" s="513"/>
      <c r="P606" s="513"/>
      <c r="Q606" s="513"/>
    </row>
    <row r="607" spans="1:17">
      <c r="A607" s="513"/>
      <c r="B607" s="513"/>
      <c r="C607" s="513"/>
      <c r="D607" s="513"/>
      <c r="E607" s="513"/>
      <c r="F607" s="513"/>
      <c r="G607" s="513"/>
      <c r="I607" s="513"/>
      <c r="J607" s="513"/>
      <c r="K607" s="513"/>
      <c r="L607" s="513"/>
      <c r="M607" s="513"/>
      <c r="N607" s="513"/>
      <c r="O607" s="513"/>
      <c r="P607" s="513"/>
      <c r="Q607" s="513"/>
    </row>
    <row r="608" spans="1:17">
      <c r="A608" s="513"/>
      <c r="B608" s="513"/>
      <c r="C608" s="513"/>
      <c r="D608" s="513"/>
      <c r="E608" s="513"/>
      <c r="F608" s="513"/>
      <c r="G608" s="513"/>
      <c r="I608" s="513"/>
      <c r="J608" s="513"/>
      <c r="K608" s="513"/>
      <c r="L608" s="513"/>
      <c r="M608" s="513"/>
      <c r="N608" s="513"/>
      <c r="O608" s="513"/>
      <c r="P608" s="513"/>
      <c r="Q608" s="513"/>
    </row>
    <row r="609" spans="1:17">
      <c r="A609" s="513"/>
      <c r="B609" s="513"/>
      <c r="C609" s="513"/>
      <c r="D609" s="513"/>
      <c r="E609" s="513"/>
      <c r="F609" s="513"/>
      <c r="G609" s="513"/>
      <c r="I609" s="513"/>
      <c r="J609" s="513"/>
      <c r="K609" s="513"/>
      <c r="L609" s="513"/>
      <c r="M609" s="513"/>
      <c r="N609" s="513"/>
      <c r="O609" s="513"/>
      <c r="P609" s="513"/>
      <c r="Q609" s="513"/>
    </row>
    <row r="610" spans="1:17">
      <c r="A610" s="513"/>
      <c r="B610" s="513"/>
      <c r="C610" s="513"/>
      <c r="D610" s="513"/>
      <c r="E610" s="513"/>
      <c r="F610" s="513"/>
      <c r="G610" s="513"/>
      <c r="I610" s="513"/>
      <c r="J610" s="513"/>
      <c r="K610" s="513"/>
      <c r="L610" s="513"/>
      <c r="M610" s="513"/>
      <c r="N610" s="513"/>
      <c r="O610" s="513"/>
      <c r="P610" s="513"/>
      <c r="Q610" s="513"/>
    </row>
    <row r="611" spans="1:17">
      <c r="A611" s="513"/>
      <c r="B611" s="513"/>
      <c r="C611" s="513"/>
      <c r="D611" s="513"/>
      <c r="E611" s="513"/>
      <c r="F611" s="513"/>
      <c r="G611" s="513"/>
      <c r="I611" s="513"/>
      <c r="J611" s="513"/>
      <c r="K611" s="513"/>
      <c r="L611" s="513"/>
      <c r="M611" s="513"/>
      <c r="N611" s="513"/>
      <c r="O611" s="513"/>
      <c r="P611" s="513"/>
      <c r="Q611" s="513"/>
    </row>
    <row r="612" spans="1:17">
      <c r="A612" s="513"/>
      <c r="B612" s="513"/>
      <c r="C612" s="513"/>
      <c r="D612" s="513"/>
      <c r="E612" s="513"/>
      <c r="F612" s="513"/>
      <c r="G612" s="513"/>
      <c r="I612" s="513"/>
      <c r="J612" s="513"/>
      <c r="K612" s="513"/>
      <c r="L612" s="513"/>
      <c r="M612" s="513"/>
      <c r="N612" s="513"/>
      <c r="O612" s="513"/>
      <c r="P612" s="513"/>
      <c r="Q612" s="513"/>
    </row>
    <row r="613" spans="1:17">
      <c r="A613" s="513"/>
      <c r="B613" s="513"/>
      <c r="C613" s="513"/>
      <c r="D613" s="513"/>
      <c r="E613" s="513"/>
      <c r="F613" s="513"/>
      <c r="G613" s="513"/>
      <c r="I613" s="513"/>
      <c r="J613" s="513"/>
      <c r="K613" s="513"/>
      <c r="L613" s="513"/>
      <c r="M613" s="513"/>
      <c r="N613" s="513"/>
      <c r="O613" s="513"/>
      <c r="P613" s="513"/>
      <c r="Q613" s="513"/>
    </row>
    <row r="614" spans="1:17">
      <c r="A614" s="513"/>
      <c r="B614" s="513"/>
      <c r="C614" s="513"/>
      <c r="D614" s="513"/>
      <c r="E614" s="513"/>
      <c r="F614" s="513"/>
      <c r="G614" s="513"/>
      <c r="I614" s="513"/>
      <c r="J614" s="513"/>
      <c r="K614" s="513"/>
      <c r="L614" s="513"/>
      <c r="M614" s="513"/>
      <c r="N614" s="513"/>
      <c r="O614" s="513"/>
      <c r="P614" s="513"/>
      <c r="Q614" s="513"/>
    </row>
    <row r="615" spans="1:17">
      <c r="A615" s="513"/>
      <c r="B615" s="513"/>
      <c r="C615" s="513"/>
      <c r="D615" s="513"/>
      <c r="E615" s="513"/>
      <c r="F615" s="513"/>
      <c r="G615" s="513"/>
      <c r="I615" s="513"/>
      <c r="J615" s="513"/>
      <c r="K615" s="513"/>
      <c r="L615" s="513"/>
      <c r="M615" s="513"/>
      <c r="N615" s="513"/>
      <c r="O615" s="513"/>
      <c r="P615" s="513"/>
      <c r="Q615" s="513"/>
    </row>
    <row r="616" spans="1:17">
      <c r="A616" s="513"/>
      <c r="B616" s="513"/>
      <c r="C616" s="513"/>
      <c r="D616" s="513"/>
      <c r="E616" s="513"/>
      <c r="F616" s="513"/>
      <c r="G616" s="513"/>
      <c r="I616" s="513"/>
      <c r="J616" s="513"/>
      <c r="K616" s="513"/>
      <c r="L616" s="513"/>
      <c r="M616" s="513"/>
      <c r="N616" s="513"/>
      <c r="O616" s="513"/>
      <c r="P616" s="513"/>
      <c r="Q616" s="513"/>
    </row>
    <row r="617" spans="1:17">
      <c r="A617" s="513"/>
      <c r="B617" s="513"/>
      <c r="C617" s="513"/>
      <c r="D617" s="513"/>
      <c r="E617" s="513"/>
      <c r="F617" s="513"/>
      <c r="G617" s="513"/>
      <c r="I617" s="513"/>
      <c r="J617" s="513"/>
      <c r="K617" s="513"/>
      <c r="L617" s="513"/>
      <c r="M617" s="513"/>
      <c r="N617" s="513"/>
      <c r="O617" s="513"/>
      <c r="P617" s="513"/>
      <c r="Q617" s="513"/>
    </row>
    <row r="618" spans="1:17">
      <c r="A618" s="513"/>
      <c r="B618" s="513"/>
      <c r="C618" s="513"/>
      <c r="D618" s="513"/>
      <c r="E618" s="513"/>
      <c r="F618" s="513"/>
      <c r="G618" s="513"/>
      <c r="I618" s="513"/>
      <c r="J618" s="513"/>
      <c r="K618" s="513"/>
      <c r="L618" s="513"/>
      <c r="M618" s="513"/>
      <c r="N618" s="513"/>
      <c r="O618" s="513"/>
      <c r="P618" s="513"/>
      <c r="Q618" s="513"/>
    </row>
    <row r="619" spans="1:17">
      <c r="A619" s="513"/>
      <c r="B619" s="513"/>
      <c r="C619" s="513"/>
      <c r="D619" s="513"/>
      <c r="E619" s="513"/>
      <c r="F619" s="513"/>
      <c r="G619" s="513"/>
      <c r="I619" s="513"/>
      <c r="J619" s="513"/>
      <c r="K619" s="513"/>
      <c r="L619" s="513"/>
      <c r="M619" s="513"/>
      <c r="N619" s="513"/>
      <c r="O619" s="513"/>
      <c r="P619" s="513"/>
      <c r="Q619" s="513"/>
    </row>
    <row r="620" spans="1:17">
      <c r="A620" s="513"/>
      <c r="B620" s="513"/>
      <c r="C620" s="513"/>
      <c r="D620" s="513"/>
      <c r="E620" s="513"/>
      <c r="F620" s="513"/>
      <c r="G620" s="513"/>
      <c r="I620" s="513"/>
      <c r="J620" s="513"/>
      <c r="K620" s="513"/>
      <c r="L620" s="513"/>
      <c r="M620" s="513"/>
      <c r="N620" s="513"/>
      <c r="O620" s="513"/>
      <c r="P620" s="513"/>
      <c r="Q620" s="513"/>
    </row>
    <row r="621" spans="1:17">
      <c r="A621" s="513"/>
      <c r="B621" s="513"/>
      <c r="C621" s="513"/>
      <c r="D621" s="513"/>
      <c r="E621" s="513"/>
      <c r="F621" s="513"/>
      <c r="G621" s="513"/>
      <c r="I621" s="513"/>
      <c r="J621" s="513"/>
      <c r="K621" s="513"/>
      <c r="L621" s="513"/>
      <c r="M621" s="513"/>
      <c r="N621" s="513"/>
      <c r="O621" s="513"/>
      <c r="P621" s="513"/>
      <c r="Q621" s="513"/>
    </row>
    <row r="622" spans="1:17">
      <c r="A622" s="513"/>
      <c r="B622" s="513"/>
      <c r="C622" s="513"/>
      <c r="D622" s="513"/>
      <c r="E622" s="513"/>
      <c r="F622" s="513"/>
      <c r="G622" s="513"/>
      <c r="I622" s="513"/>
      <c r="J622" s="513"/>
      <c r="K622" s="513"/>
      <c r="L622" s="513"/>
      <c r="M622" s="513"/>
      <c r="N622" s="513"/>
      <c r="O622" s="513"/>
      <c r="P622" s="513"/>
      <c r="Q622" s="513"/>
    </row>
    <row r="623" spans="1:17">
      <c r="A623" s="513"/>
      <c r="B623" s="513"/>
      <c r="C623" s="513"/>
      <c r="D623" s="513"/>
      <c r="E623" s="513"/>
      <c r="F623" s="513"/>
      <c r="G623" s="513"/>
      <c r="I623" s="513"/>
      <c r="J623" s="513"/>
      <c r="K623" s="513"/>
      <c r="L623" s="513"/>
      <c r="M623" s="513"/>
      <c r="N623" s="513"/>
      <c r="O623" s="513"/>
      <c r="P623" s="513"/>
      <c r="Q623" s="513"/>
    </row>
    <row r="624" spans="1:17">
      <c r="A624" s="513"/>
      <c r="B624" s="513"/>
      <c r="C624" s="513"/>
      <c r="D624" s="513"/>
      <c r="E624" s="513"/>
      <c r="F624" s="513"/>
      <c r="G624" s="513"/>
      <c r="I624" s="513"/>
      <c r="J624" s="513"/>
      <c r="K624" s="513"/>
      <c r="L624" s="513"/>
      <c r="M624" s="513"/>
      <c r="N624" s="513"/>
      <c r="O624" s="513"/>
      <c r="P624" s="513"/>
      <c r="Q624" s="513"/>
    </row>
    <row r="625" spans="1:17">
      <c r="A625" s="513"/>
      <c r="B625" s="513"/>
      <c r="C625" s="513"/>
      <c r="D625" s="513"/>
      <c r="E625" s="513"/>
      <c r="F625" s="513"/>
      <c r="G625" s="513"/>
      <c r="I625" s="513"/>
      <c r="J625" s="513"/>
      <c r="K625" s="513"/>
      <c r="L625" s="513"/>
      <c r="M625" s="513"/>
      <c r="N625" s="513"/>
      <c r="O625" s="513"/>
      <c r="P625" s="513"/>
      <c r="Q625" s="513"/>
    </row>
    <row r="626" spans="1:17">
      <c r="A626" s="513"/>
      <c r="B626" s="513"/>
      <c r="C626" s="513"/>
      <c r="D626" s="513"/>
      <c r="E626" s="513"/>
      <c r="F626" s="513"/>
      <c r="G626" s="513"/>
      <c r="I626" s="513"/>
      <c r="J626" s="513"/>
      <c r="K626" s="513"/>
      <c r="L626" s="513"/>
      <c r="M626" s="513"/>
      <c r="N626" s="513"/>
      <c r="O626" s="513"/>
      <c r="P626" s="513"/>
      <c r="Q626" s="513"/>
    </row>
    <row r="627" spans="1:17">
      <c r="A627" s="513"/>
      <c r="B627" s="513"/>
      <c r="C627" s="513"/>
      <c r="D627" s="513"/>
      <c r="E627" s="513"/>
      <c r="F627" s="513"/>
      <c r="G627" s="513"/>
      <c r="I627" s="513"/>
      <c r="J627" s="513"/>
      <c r="K627" s="513"/>
      <c r="L627" s="513"/>
      <c r="M627" s="513"/>
      <c r="N627" s="513"/>
      <c r="O627" s="513"/>
      <c r="P627" s="513"/>
      <c r="Q627" s="513"/>
    </row>
    <row r="628" spans="1:17">
      <c r="A628" s="513"/>
      <c r="B628" s="513"/>
      <c r="C628" s="513"/>
      <c r="D628" s="513"/>
      <c r="E628" s="513"/>
      <c r="F628" s="513"/>
      <c r="G628" s="513"/>
      <c r="I628" s="513"/>
      <c r="J628" s="513"/>
      <c r="K628" s="513"/>
      <c r="L628" s="513"/>
      <c r="M628" s="513"/>
      <c r="N628" s="513"/>
      <c r="O628" s="513"/>
      <c r="P628" s="513"/>
      <c r="Q628" s="513"/>
    </row>
    <row r="629" spans="1:17">
      <c r="A629" s="513"/>
      <c r="B629" s="513"/>
      <c r="C629" s="513"/>
      <c r="D629" s="513"/>
      <c r="E629" s="513"/>
      <c r="F629" s="513"/>
      <c r="G629" s="513"/>
      <c r="I629" s="513"/>
      <c r="J629" s="513"/>
      <c r="K629" s="513"/>
      <c r="L629" s="513"/>
      <c r="M629" s="513"/>
      <c r="N629" s="513"/>
      <c r="O629" s="513"/>
      <c r="P629" s="513"/>
      <c r="Q629" s="513"/>
    </row>
    <row r="630" spans="1:17">
      <c r="A630" s="513"/>
      <c r="B630" s="513"/>
      <c r="C630" s="513"/>
      <c r="D630" s="513"/>
      <c r="E630" s="513"/>
      <c r="F630" s="513"/>
      <c r="G630" s="513"/>
      <c r="I630" s="513"/>
      <c r="J630" s="513"/>
      <c r="K630" s="513"/>
      <c r="L630" s="513"/>
      <c r="M630" s="513"/>
      <c r="N630" s="513"/>
      <c r="O630" s="513"/>
      <c r="P630" s="513"/>
      <c r="Q630" s="513"/>
    </row>
    <row r="631" spans="1:17">
      <c r="A631" s="513"/>
      <c r="B631" s="513"/>
      <c r="C631" s="513"/>
      <c r="D631" s="513"/>
      <c r="E631" s="513"/>
      <c r="F631" s="513"/>
      <c r="G631" s="513"/>
      <c r="I631" s="513"/>
      <c r="J631" s="513"/>
      <c r="K631" s="513"/>
      <c r="L631" s="513"/>
      <c r="M631" s="513"/>
      <c r="N631" s="513"/>
      <c r="O631" s="513"/>
      <c r="P631" s="513"/>
      <c r="Q631" s="513"/>
    </row>
    <row r="632" spans="1:17">
      <c r="A632" s="513"/>
      <c r="B632" s="513"/>
      <c r="C632" s="513"/>
      <c r="D632" s="513"/>
      <c r="E632" s="513"/>
      <c r="F632" s="513"/>
      <c r="G632" s="513"/>
      <c r="I632" s="513"/>
      <c r="J632" s="513"/>
      <c r="K632" s="513"/>
      <c r="L632" s="513"/>
      <c r="M632" s="513"/>
      <c r="N632" s="513"/>
      <c r="O632" s="513"/>
      <c r="P632" s="513"/>
      <c r="Q632" s="513"/>
    </row>
    <row r="633" spans="1:17">
      <c r="A633" s="513"/>
      <c r="B633" s="513"/>
      <c r="C633" s="513"/>
      <c r="D633" s="513"/>
      <c r="E633" s="513"/>
      <c r="F633" s="513"/>
      <c r="G633" s="513"/>
      <c r="I633" s="513"/>
      <c r="J633" s="513"/>
      <c r="K633" s="513"/>
      <c r="L633" s="513"/>
      <c r="M633" s="513"/>
      <c r="N633" s="513"/>
      <c r="O633" s="513"/>
      <c r="P633" s="513"/>
      <c r="Q633" s="513"/>
    </row>
    <row r="634" spans="1:17">
      <c r="A634" s="513"/>
      <c r="B634" s="513"/>
      <c r="C634" s="513"/>
      <c r="D634" s="513"/>
      <c r="E634" s="513"/>
      <c r="F634" s="513"/>
      <c r="G634" s="513"/>
      <c r="I634" s="513"/>
      <c r="J634" s="513"/>
      <c r="K634" s="513"/>
      <c r="L634" s="513"/>
      <c r="M634" s="513"/>
      <c r="N634" s="513"/>
      <c r="O634" s="513"/>
      <c r="P634" s="513"/>
      <c r="Q634" s="513"/>
    </row>
    <row r="635" spans="1:17">
      <c r="A635" s="513"/>
      <c r="B635" s="513"/>
      <c r="C635" s="513"/>
      <c r="D635" s="513"/>
      <c r="E635" s="513"/>
      <c r="F635" s="513"/>
      <c r="G635" s="513"/>
      <c r="I635" s="513"/>
      <c r="J635" s="513"/>
      <c r="K635" s="513"/>
      <c r="L635" s="513"/>
      <c r="M635" s="513"/>
      <c r="N635" s="513"/>
      <c r="O635" s="513"/>
      <c r="P635" s="513"/>
      <c r="Q635" s="513"/>
    </row>
    <row r="636" spans="1:17">
      <c r="A636" s="513"/>
      <c r="B636" s="513"/>
      <c r="C636" s="513"/>
      <c r="D636" s="513"/>
      <c r="E636" s="513"/>
      <c r="F636" s="513"/>
      <c r="G636" s="513"/>
      <c r="I636" s="513"/>
      <c r="J636" s="513"/>
      <c r="K636" s="513"/>
      <c r="L636" s="513"/>
      <c r="M636" s="513"/>
      <c r="N636" s="513"/>
      <c r="O636" s="513"/>
      <c r="P636" s="513"/>
      <c r="Q636" s="513"/>
    </row>
    <row r="637" spans="1:17">
      <c r="A637" s="513"/>
      <c r="B637" s="513"/>
      <c r="C637" s="513"/>
      <c r="D637" s="513"/>
      <c r="E637" s="513"/>
      <c r="F637" s="513"/>
      <c r="G637" s="513"/>
      <c r="I637" s="513"/>
      <c r="J637" s="513"/>
      <c r="K637" s="513"/>
      <c r="L637" s="513"/>
      <c r="M637" s="513"/>
      <c r="N637" s="513"/>
      <c r="O637" s="513"/>
      <c r="P637" s="513"/>
      <c r="Q637" s="513"/>
    </row>
    <row r="638" spans="1:17">
      <c r="A638" s="513"/>
      <c r="B638" s="513"/>
      <c r="C638" s="513"/>
      <c r="D638" s="513"/>
      <c r="E638" s="513"/>
      <c r="F638" s="513"/>
      <c r="G638" s="513"/>
      <c r="I638" s="513"/>
      <c r="J638" s="513"/>
      <c r="K638" s="513"/>
      <c r="L638" s="513"/>
      <c r="M638" s="513"/>
      <c r="N638" s="513"/>
      <c r="O638" s="513"/>
      <c r="P638" s="513"/>
      <c r="Q638" s="513"/>
    </row>
    <row r="639" spans="1:17">
      <c r="A639" s="513"/>
      <c r="B639" s="513"/>
      <c r="C639" s="513"/>
      <c r="D639" s="513"/>
      <c r="E639" s="513"/>
      <c r="F639" s="513"/>
      <c r="G639" s="513"/>
      <c r="I639" s="513"/>
      <c r="J639" s="513"/>
      <c r="K639" s="513"/>
      <c r="L639" s="513"/>
      <c r="M639" s="513"/>
      <c r="N639" s="513"/>
      <c r="O639" s="513"/>
      <c r="P639" s="513"/>
      <c r="Q639" s="513"/>
    </row>
    <row r="640" spans="1:17">
      <c r="A640" s="513"/>
      <c r="B640" s="513"/>
      <c r="C640" s="513"/>
      <c r="D640" s="513"/>
      <c r="E640" s="513"/>
      <c r="F640" s="513"/>
      <c r="G640" s="513"/>
      <c r="I640" s="513"/>
      <c r="J640" s="513"/>
      <c r="K640" s="513"/>
      <c r="L640" s="513"/>
      <c r="M640" s="513"/>
      <c r="N640" s="513"/>
      <c r="O640" s="513"/>
      <c r="P640" s="513"/>
      <c r="Q640" s="513"/>
    </row>
    <row r="641" spans="1:17">
      <c r="A641" s="513"/>
      <c r="B641" s="513"/>
      <c r="C641" s="513"/>
      <c r="D641" s="513"/>
      <c r="E641" s="513"/>
      <c r="F641" s="513"/>
      <c r="G641" s="513"/>
      <c r="I641" s="513"/>
      <c r="J641" s="513"/>
      <c r="K641" s="513"/>
      <c r="L641" s="513"/>
      <c r="M641" s="513"/>
      <c r="N641" s="513"/>
      <c r="O641" s="513"/>
      <c r="P641" s="513"/>
      <c r="Q641" s="513"/>
    </row>
    <row r="642" spans="1:17">
      <c r="A642" s="513"/>
      <c r="B642" s="513"/>
      <c r="C642" s="513"/>
      <c r="D642" s="513"/>
      <c r="E642" s="513"/>
      <c r="F642" s="513"/>
      <c r="G642" s="513"/>
      <c r="I642" s="513"/>
      <c r="J642" s="513"/>
      <c r="K642" s="513"/>
      <c r="L642" s="513"/>
      <c r="M642" s="513"/>
      <c r="N642" s="513"/>
      <c r="O642" s="513"/>
      <c r="P642" s="513"/>
      <c r="Q642" s="513"/>
    </row>
    <row r="643" spans="1:17">
      <c r="A643" s="513"/>
      <c r="B643" s="513"/>
      <c r="C643" s="513"/>
      <c r="D643" s="513"/>
      <c r="E643" s="513"/>
      <c r="F643" s="513"/>
      <c r="G643" s="513"/>
      <c r="I643" s="513"/>
      <c r="J643" s="513"/>
      <c r="K643" s="513"/>
      <c r="L643" s="513"/>
      <c r="M643" s="513"/>
      <c r="N643" s="513"/>
      <c r="O643" s="513"/>
      <c r="P643" s="513"/>
      <c r="Q643" s="513"/>
    </row>
    <row r="644" spans="1:17">
      <c r="A644" s="513"/>
      <c r="B644" s="513"/>
      <c r="C644" s="513"/>
      <c r="D644" s="513"/>
      <c r="E644" s="513"/>
      <c r="F644" s="513"/>
      <c r="G644" s="513"/>
      <c r="I644" s="513"/>
      <c r="J644" s="513"/>
      <c r="K644" s="513"/>
      <c r="L644" s="513"/>
      <c r="M644" s="513"/>
      <c r="N644" s="513"/>
      <c r="O644" s="513"/>
      <c r="P644" s="513"/>
      <c r="Q644" s="513"/>
    </row>
    <row r="645" spans="1:17">
      <c r="A645" s="513"/>
      <c r="B645" s="513"/>
      <c r="C645" s="513"/>
      <c r="D645" s="513"/>
      <c r="E645" s="513"/>
      <c r="F645" s="513"/>
      <c r="G645" s="513"/>
      <c r="I645" s="513"/>
      <c r="J645" s="513"/>
      <c r="K645" s="513"/>
      <c r="L645" s="513"/>
      <c r="M645" s="513"/>
      <c r="N645" s="513"/>
      <c r="O645" s="513"/>
      <c r="P645" s="513"/>
      <c r="Q645" s="513"/>
    </row>
    <row r="646" spans="1:17">
      <c r="A646" s="513"/>
      <c r="B646" s="513"/>
      <c r="C646" s="513"/>
      <c r="D646" s="513"/>
      <c r="E646" s="513"/>
      <c r="F646" s="513"/>
      <c r="G646" s="513"/>
      <c r="I646" s="513"/>
      <c r="J646" s="513"/>
      <c r="K646" s="513"/>
      <c r="L646" s="513"/>
      <c r="M646" s="513"/>
      <c r="N646" s="513"/>
      <c r="O646" s="513"/>
      <c r="P646" s="513"/>
      <c r="Q646" s="513"/>
    </row>
    <row r="647" spans="1:17">
      <c r="A647" s="513"/>
      <c r="B647" s="513"/>
      <c r="C647" s="513"/>
      <c r="D647" s="513"/>
      <c r="E647" s="513"/>
      <c r="F647" s="513"/>
      <c r="G647" s="513"/>
      <c r="I647" s="513"/>
      <c r="J647" s="513"/>
      <c r="K647" s="513"/>
      <c r="L647" s="513"/>
      <c r="M647" s="513"/>
      <c r="N647" s="513"/>
      <c r="O647" s="513"/>
      <c r="P647" s="513"/>
      <c r="Q647" s="513"/>
    </row>
    <row r="648" spans="1:17">
      <c r="A648" s="513"/>
      <c r="B648" s="513"/>
      <c r="C648" s="513"/>
      <c r="D648" s="513"/>
      <c r="E648" s="513"/>
      <c r="F648" s="513"/>
      <c r="G648" s="513"/>
      <c r="I648" s="513"/>
      <c r="J648" s="513"/>
      <c r="K648" s="513"/>
      <c r="L648" s="513"/>
      <c r="M648" s="513"/>
      <c r="N648" s="513"/>
      <c r="O648" s="513"/>
      <c r="P648" s="513"/>
      <c r="Q648" s="513"/>
    </row>
    <row r="649" spans="1:17">
      <c r="A649" s="513"/>
      <c r="B649" s="513"/>
      <c r="C649" s="513"/>
      <c r="D649" s="513"/>
      <c r="E649" s="513"/>
      <c r="F649" s="513"/>
      <c r="G649" s="513"/>
      <c r="I649" s="513"/>
      <c r="J649" s="513"/>
      <c r="K649" s="513"/>
      <c r="L649" s="513"/>
      <c r="M649" s="513"/>
      <c r="N649" s="513"/>
      <c r="O649" s="513"/>
      <c r="P649" s="513"/>
      <c r="Q649" s="513"/>
    </row>
    <row r="650" spans="1:17">
      <c r="A650" s="513"/>
      <c r="B650" s="513"/>
      <c r="C650" s="513"/>
      <c r="D650" s="513"/>
      <c r="E650" s="513"/>
      <c r="F650" s="513"/>
      <c r="G650" s="513"/>
      <c r="I650" s="513"/>
      <c r="J650" s="513"/>
      <c r="K650" s="513"/>
      <c r="L650" s="513"/>
      <c r="M650" s="513"/>
      <c r="N650" s="513"/>
      <c r="O650" s="513"/>
      <c r="P650" s="513"/>
      <c r="Q650" s="513"/>
    </row>
    <row r="651" spans="1:17">
      <c r="A651" s="513"/>
      <c r="B651" s="513"/>
      <c r="C651" s="513"/>
      <c r="D651" s="513"/>
      <c r="E651" s="513"/>
      <c r="F651" s="513"/>
      <c r="G651" s="513"/>
      <c r="I651" s="513"/>
      <c r="J651" s="513"/>
      <c r="K651" s="513"/>
      <c r="L651" s="513"/>
      <c r="M651" s="513"/>
      <c r="N651" s="513"/>
      <c r="O651" s="513"/>
      <c r="P651" s="513"/>
      <c r="Q651" s="513"/>
    </row>
    <row r="652" spans="1:17">
      <c r="A652" s="513"/>
      <c r="B652" s="513"/>
      <c r="C652" s="513"/>
      <c r="D652" s="513"/>
      <c r="E652" s="513"/>
      <c r="F652" s="513"/>
      <c r="G652" s="513"/>
      <c r="I652" s="513"/>
      <c r="J652" s="513"/>
      <c r="K652" s="513"/>
      <c r="L652" s="513"/>
      <c r="M652" s="513"/>
      <c r="N652" s="513"/>
      <c r="O652" s="513"/>
      <c r="P652" s="513"/>
      <c r="Q652" s="513"/>
    </row>
    <row r="653" spans="1:17">
      <c r="A653" s="513"/>
      <c r="B653" s="513"/>
      <c r="C653" s="513"/>
      <c r="D653" s="513"/>
      <c r="E653" s="513"/>
      <c r="F653" s="513"/>
      <c r="G653" s="513"/>
      <c r="I653" s="513"/>
      <c r="J653" s="513"/>
      <c r="K653" s="513"/>
      <c r="L653" s="513"/>
      <c r="M653" s="513"/>
      <c r="N653" s="513"/>
      <c r="O653" s="513"/>
      <c r="P653" s="513"/>
      <c r="Q653" s="513"/>
    </row>
    <row r="654" spans="1:17">
      <c r="A654" s="513"/>
      <c r="B654" s="513"/>
      <c r="C654" s="513"/>
      <c r="D654" s="513"/>
      <c r="E654" s="513"/>
      <c r="F654" s="513"/>
      <c r="G654" s="513"/>
      <c r="I654" s="513"/>
      <c r="J654" s="513"/>
      <c r="K654" s="513"/>
      <c r="L654" s="513"/>
      <c r="M654" s="513"/>
      <c r="N654" s="513"/>
      <c r="O654" s="513"/>
      <c r="P654" s="513"/>
      <c r="Q654" s="513"/>
    </row>
    <row r="655" spans="1:17">
      <c r="A655" s="513"/>
      <c r="B655" s="513"/>
      <c r="C655" s="513"/>
      <c r="D655" s="513"/>
      <c r="E655" s="513"/>
      <c r="F655" s="513"/>
      <c r="G655" s="513"/>
      <c r="I655" s="513"/>
      <c r="J655" s="513"/>
      <c r="K655" s="513"/>
      <c r="L655" s="513"/>
      <c r="M655" s="513"/>
      <c r="N655" s="513"/>
      <c r="O655" s="513"/>
      <c r="P655" s="513"/>
      <c r="Q655" s="513"/>
    </row>
    <row r="656" spans="1:17">
      <c r="A656" s="513"/>
      <c r="B656" s="513"/>
      <c r="C656" s="513"/>
      <c r="D656" s="513"/>
      <c r="E656" s="513"/>
      <c r="F656" s="513"/>
      <c r="G656" s="513"/>
      <c r="I656" s="513"/>
      <c r="J656" s="513"/>
      <c r="K656" s="513"/>
      <c r="L656" s="513"/>
      <c r="M656" s="513"/>
      <c r="N656" s="513"/>
      <c r="O656" s="513"/>
      <c r="P656" s="513"/>
      <c r="Q656" s="513"/>
    </row>
    <row r="657" spans="1:17">
      <c r="A657" s="513"/>
      <c r="B657" s="513"/>
      <c r="C657" s="513"/>
      <c r="D657" s="513"/>
      <c r="E657" s="513"/>
      <c r="F657" s="513"/>
      <c r="G657" s="513"/>
      <c r="I657" s="513"/>
      <c r="J657" s="513"/>
      <c r="K657" s="513"/>
      <c r="L657" s="513"/>
      <c r="M657" s="513"/>
      <c r="N657" s="513"/>
      <c r="O657" s="513"/>
      <c r="P657" s="513"/>
      <c r="Q657" s="513"/>
    </row>
    <row r="658" spans="1:17">
      <c r="A658" s="513"/>
      <c r="B658" s="513"/>
      <c r="C658" s="513"/>
      <c r="D658" s="513"/>
      <c r="E658" s="513"/>
      <c r="F658" s="513"/>
      <c r="G658" s="513"/>
      <c r="I658" s="513"/>
      <c r="J658" s="513"/>
      <c r="K658" s="513"/>
      <c r="L658" s="513"/>
      <c r="M658" s="513"/>
      <c r="N658" s="513"/>
      <c r="O658" s="513"/>
      <c r="P658" s="513"/>
      <c r="Q658" s="513"/>
    </row>
    <row r="659" spans="1:17">
      <c r="A659" s="513"/>
      <c r="B659" s="513"/>
      <c r="C659" s="513"/>
      <c r="D659" s="513"/>
      <c r="E659" s="513"/>
      <c r="F659" s="513"/>
      <c r="G659" s="513"/>
      <c r="I659" s="513"/>
      <c r="J659" s="513"/>
      <c r="K659" s="513"/>
      <c r="L659" s="513"/>
      <c r="M659" s="513"/>
      <c r="N659" s="513"/>
      <c r="O659" s="513"/>
      <c r="P659" s="513"/>
      <c r="Q659" s="513"/>
    </row>
    <row r="660" spans="1:17">
      <c r="A660" s="513"/>
      <c r="B660" s="513"/>
      <c r="C660" s="513"/>
      <c r="D660" s="513"/>
      <c r="E660" s="513"/>
      <c r="F660" s="513"/>
      <c r="G660" s="513"/>
      <c r="I660" s="513"/>
      <c r="J660" s="513"/>
      <c r="K660" s="513"/>
      <c r="L660" s="513"/>
      <c r="M660" s="513"/>
      <c r="N660" s="513"/>
      <c r="O660" s="513"/>
      <c r="P660" s="513"/>
      <c r="Q660" s="513"/>
    </row>
    <row r="661" spans="1:17">
      <c r="A661" s="513"/>
      <c r="B661" s="513"/>
      <c r="C661" s="513"/>
      <c r="D661" s="513"/>
      <c r="E661" s="513"/>
      <c r="F661" s="513"/>
      <c r="G661" s="513"/>
      <c r="I661" s="513"/>
      <c r="J661" s="513"/>
      <c r="K661" s="513"/>
      <c r="L661" s="513"/>
      <c r="M661" s="513"/>
      <c r="N661" s="513"/>
      <c r="O661" s="513"/>
      <c r="P661" s="513"/>
      <c r="Q661" s="513"/>
    </row>
    <row r="662" spans="1:17">
      <c r="A662" s="513"/>
      <c r="B662" s="513"/>
      <c r="C662" s="513"/>
      <c r="D662" s="513"/>
      <c r="E662" s="513"/>
      <c r="F662" s="513"/>
      <c r="G662" s="513"/>
      <c r="I662" s="513"/>
      <c r="J662" s="513"/>
      <c r="K662" s="513"/>
      <c r="L662" s="513"/>
      <c r="M662" s="513"/>
      <c r="N662" s="513"/>
      <c r="O662" s="513"/>
      <c r="P662" s="513"/>
      <c r="Q662" s="513"/>
    </row>
    <row r="663" spans="1:17">
      <c r="A663" s="513"/>
      <c r="B663" s="513"/>
      <c r="C663" s="513"/>
      <c r="D663" s="513"/>
      <c r="E663" s="513"/>
      <c r="F663" s="513"/>
      <c r="G663" s="513"/>
      <c r="I663" s="513"/>
      <c r="J663" s="513"/>
      <c r="K663" s="513"/>
      <c r="L663" s="513"/>
      <c r="M663" s="513"/>
      <c r="N663" s="513"/>
      <c r="O663" s="513"/>
      <c r="P663" s="513"/>
      <c r="Q663" s="513"/>
    </row>
    <row r="664" spans="1:17">
      <c r="A664" s="513"/>
      <c r="B664" s="513"/>
      <c r="C664" s="513"/>
      <c r="D664" s="513"/>
      <c r="E664" s="513"/>
      <c r="F664" s="513"/>
      <c r="G664" s="513"/>
      <c r="I664" s="513"/>
      <c r="J664" s="513"/>
      <c r="K664" s="513"/>
      <c r="L664" s="513"/>
      <c r="M664" s="513"/>
      <c r="N664" s="513"/>
      <c r="O664" s="513"/>
      <c r="P664" s="513"/>
      <c r="Q664" s="513"/>
    </row>
    <row r="665" spans="1:17">
      <c r="A665" s="513"/>
      <c r="B665" s="513"/>
      <c r="C665" s="513"/>
      <c r="D665" s="513"/>
      <c r="E665" s="513"/>
      <c r="F665" s="513"/>
      <c r="G665" s="513"/>
      <c r="I665" s="513"/>
      <c r="J665" s="513"/>
      <c r="K665" s="513"/>
      <c r="L665" s="513"/>
      <c r="M665" s="513"/>
      <c r="N665" s="513"/>
      <c r="O665" s="513"/>
      <c r="P665" s="513"/>
      <c r="Q665" s="513"/>
    </row>
    <row r="666" spans="1:17">
      <c r="A666" s="513"/>
      <c r="B666" s="513"/>
      <c r="C666" s="513"/>
      <c r="D666" s="513"/>
      <c r="E666" s="513"/>
      <c r="F666" s="513"/>
      <c r="G666" s="513"/>
      <c r="I666" s="513"/>
      <c r="J666" s="513"/>
      <c r="K666" s="513"/>
      <c r="L666" s="513"/>
      <c r="M666" s="513"/>
      <c r="N666" s="513"/>
      <c r="O666" s="513"/>
      <c r="P666" s="513"/>
      <c r="Q666" s="513"/>
    </row>
    <row r="667" spans="1:17">
      <c r="A667" s="513"/>
      <c r="B667" s="513"/>
      <c r="C667" s="513"/>
      <c r="D667" s="513"/>
      <c r="E667" s="513"/>
      <c r="F667" s="513"/>
      <c r="G667" s="513"/>
      <c r="I667" s="513"/>
      <c r="J667" s="513"/>
      <c r="K667" s="513"/>
      <c r="L667" s="513"/>
      <c r="M667" s="513"/>
      <c r="N667" s="513"/>
      <c r="O667" s="513"/>
      <c r="P667" s="513"/>
      <c r="Q667" s="513"/>
    </row>
    <row r="668" spans="1:17">
      <c r="A668" s="513"/>
      <c r="B668" s="513"/>
      <c r="C668" s="513"/>
      <c r="D668" s="513"/>
      <c r="E668" s="513"/>
      <c r="F668" s="513"/>
      <c r="G668" s="513"/>
      <c r="I668" s="513"/>
      <c r="J668" s="513"/>
      <c r="K668" s="513"/>
      <c r="L668" s="513"/>
      <c r="M668" s="513"/>
      <c r="N668" s="513"/>
      <c r="O668" s="513"/>
      <c r="P668" s="513"/>
      <c r="Q668" s="513"/>
    </row>
    <row r="669" spans="1:17">
      <c r="A669" s="513"/>
      <c r="B669" s="513"/>
      <c r="C669" s="513"/>
      <c r="D669" s="513"/>
      <c r="E669" s="513"/>
      <c r="F669" s="513"/>
      <c r="G669" s="513"/>
      <c r="I669" s="513"/>
      <c r="J669" s="513"/>
      <c r="K669" s="513"/>
      <c r="L669" s="513"/>
      <c r="M669" s="513"/>
      <c r="N669" s="513"/>
      <c r="O669" s="513"/>
      <c r="P669" s="513"/>
      <c r="Q669" s="513"/>
    </row>
    <row r="670" spans="1:17">
      <c r="A670" s="513"/>
      <c r="B670" s="513"/>
      <c r="C670" s="513"/>
      <c r="D670" s="513"/>
      <c r="E670" s="513"/>
      <c r="F670" s="513"/>
      <c r="G670" s="513"/>
      <c r="I670" s="513"/>
      <c r="J670" s="513"/>
      <c r="K670" s="513"/>
      <c r="L670" s="513"/>
      <c r="M670" s="513"/>
      <c r="N670" s="513"/>
      <c r="O670" s="513"/>
      <c r="P670" s="513"/>
      <c r="Q670" s="513"/>
    </row>
    <row r="671" spans="1:17">
      <c r="A671" s="513"/>
      <c r="B671" s="513"/>
      <c r="C671" s="513"/>
      <c r="D671" s="513"/>
      <c r="E671" s="513"/>
      <c r="F671" s="513"/>
      <c r="G671" s="513"/>
      <c r="I671" s="513"/>
      <c r="J671" s="513"/>
      <c r="K671" s="513"/>
      <c r="L671" s="513"/>
      <c r="M671" s="513"/>
      <c r="N671" s="513"/>
      <c r="O671" s="513"/>
      <c r="P671" s="513"/>
      <c r="Q671" s="513"/>
    </row>
    <row r="672" spans="1:17">
      <c r="A672" s="513"/>
      <c r="B672" s="513"/>
      <c r="C672" s="513"/>
      <c r="D672" s="513"/>
      <c r="E672" s="513"/>
      <c r="F672" s="513"/>
      <c r="G672" s="513"/>
      <c r="I672" s="513"/>
      <c r="J672" s="513"/>
      <c r="K672" s="513"/>
      <c r="L672" s="513"/>
      <c r="M672" s="513"/>
      <c r="N672" s="513"/>
      <c r="O672" s="513"/>
      <c r="P672" s="513"/>
      <c r="Q672" s="513"/>
    </row>
    <row r="673" spans="1:17">
      <c r="A673" s="513"/>
      <c r="B673" s="513"/>
      <c r="C673" s="513"/>
      <c r="D673" s="513"/>
      <c r="E673" s="513"/>
      <c r="F673" s="513"/>
      <c r="G673" s="513"/>
      <c r="I673" s="513"/>
      <c r="J673" s="513"/>
      <c r="K673" s="513"/>
      <c r="L673" s="513"/>
      <c r="M673" s="513"/>
      <c r="N673" s="513"/>
      <c r="O673" s="513"/>
      <c r="P673" s="513"/>
      <c r="Q673" s="513"/>
    </row>
    <row r="674" spans="1:17">
      <c r="A674" s="513"/>
      <c r="B674" s="513"/>
      <c r="C674" s="513"/>
      <c r="D674" s="513"/>
      <c r="E674" s="513"/>
      <c r="F674" s="513"/>
      <c r="G674" s="513"/>
      <c r="I674" s="513"/>
      <c r="J674" s="513"/>
      <c r="K674" s="513"/>
      <c r="L674" s="513"/>
      <c r="M674" s="513"/>
      <c r="N674" s="513"/>
      <c r="O674" s="513"/>
      <c r="P674" s="513"/>
      <c r="Q674" s="513"/>
    </row>
    <row r="675" spans="1:17">
      <c r="A675" s="513"/>
      <c r="B675" s="513"/>
      <c r="C675" s="513"/>
      <c r="D675" s="513"/>
      <c r="E675" s="513"/>
      <c r="F675" s="513"/>
      <c r="G675" s="513"/>
      <c r="I675" s="513"/>
      <c r="J675" s="513"/>
      <c r="K675" s="513"/>
      <c r="L675" s="513"/>
      <c r="M675" s="513"/>
      <c r="N675" s="513"/>
      <c r="O675" s="513"/>
      <c r="P675" s="513"/>
      <c r="Q675" s="513"/>
    </row>
    <row r="676" spans="1:17">
      <c r="A676" s="513"/>
      <c r="B676" s="513"/>
      <c r="C676" s="513"/>
      <c r="D676" s="513"/>
      <c r="E676" s="513"/>
      <c r="F676" s="513"/>
      <c r="G676" s="513"/>
      <c r="I676" s="513"/>
      <c r="J676" s="513"/>
      <c r="K676" s="513"/>
      <c r="L676" s="513"/>
      <c r="M676" s="513"/>
      <c r="N676" s="513"/>
      <c r="O676" s="513"/>
      <c r="P676" s="513"/>
      <c r="Q676" s="513"/>
    </row>
    <row r="677" spans="1:17">
      <c r="A677" s="513"/>
      <c r="B677" s="513"/>
      <c r="C677" s="513"/>
      <c r="D677" s="513"/>
      <c r="E677" s="513"/>
      <c r="F677" s="513"/>
      <c r="G677" s="513"/>
      <c r="I677" s="513"/>
      <c r="J677" s="513"/>
      <c r="K677" s="513"/>
      <c r="L677" s="513"/>
      <c r="M677" s="513"/>
      <c r="N677" s="513"/>
      <c r="O677" s="513"/>
      <c r="P677" s="513"/>
      <c r="Q677" s="513"/>
    </row>
    <row r="678" spans="1:17">
      <c r="A678" s="513"/>
      <c r="B678" s="513"/>
      <c r="C678" s="513"/>
      <c r="D678" s="513"/>
      <c r="E678" s="513"/>
      <c r="F678" s="513"/>
      <c r="G678" s="513"/>
      <c r="I678" s="513"/>
      <c r="J678" s="513"/>
      <c r="K678" s="513"/>
      <c r="L678" s="513"/>
      <c r="M678" s="513"/>
      <c r="N678" s="513"/>
      <c r="O678" s="513"/>
      <c r="P678" s="513"/>
      <c r="Q678" s="513"/>
    </row>
    <row r="679" spans="1:17">
      <c r="A679" s="513"/>
      <c r="B679" s="513"/>
      <c r="C679" s="513"/>
      <c r="D679" s="513"/>
      <c r="E679" s="513"/>
      <c r="F679" s="513"/>
      <c r="G679" s="513"/>
      <c r="I679" s="513"/>
      <c r="J679" s="513"/>
      <c r="K679" s="513"/>
      <c r="L679" s="513"/>
      <c r="M679" s="513"/>
      <c r="N679" s="513"/>
      <c r="O679" s="513"/>
      <c r="P679" s="513"/>
      <c r="Q679" s="513"/>
    </row>
    <row r="680" spans="1:17">
      <c r="A680" s="513"/>
      <c r="B680" s="513"/>
      <c r="C680" s="513"/>
      <c r="D680" s="513"/>
      <c r="E680" s="513"/>
      <c r="F680" s="513"/>
      <c r="G680" s="513"/>
      <c r="I680" s="513"/>
      <c r="J680" s="513"/>
      <c r="K680" s="513"/>
      <c r="L680" s="513"/>
      <c r="M680" s="513"/>
      <c r="N680" s="513"/>
      <c r="O680" s="513"/>
      <c r="P680" s="513"/>
      <c r="Q680" s="513"/>
    </row>
    <row r="681" spans="1:17">
      <c r="A681" s="513"/>
      <c r="B681" s="513"/>
      <c r="C681" s="513"/>
      <c r="D681" s="513"/>
      <c r="E681" s="513"/>
      <c r="F681" s="513"/>
      <c r="G681" s="513"/>
      <c r="I681" s="513"/>
      <c r="J681" s="513"/>
      <c r="K681" s="513"/>
      <c r="L681" s="513"/>
      <c r="M681" s="513"/>
      <c r="N681" s="513"/>
      <c r="O681" s="513"/>
      <c r="P681" s="513"/>
      <c r="Q681" s="513"/>
    </row>
    <row r="682" spans="1:17">
      <c r="A682" s="513"/>
      <c r="B682" s="513"/>
      <c r="C682" s="513"/>
      <c r="D682" s="513"/>
      <c r="E682" s="513"/>
      <c r="F682" s="513"/>
      <c r="G682" s="513"/>
      <c r="I682" s="513"/>
      <c r="J682" s="513"/>
      <c r="K682" s="513"/>
      <c r="L682" s="513"/>
      <c r="M682" s="513"/>
      <c r="N682" s="513"/>
      <c r="O682" s="513"/>
      <c r="P682" s="513"/>
      <c r="Q682" s="513"/>
    </row>
    <row r="683" spans="1:17">
      <c r="A683" s="513"/>
      <c r="B683" s="513"/>
      <c r="C683" s="513"/>
      <c r="D683" s="513"/>
      <c r="E683" s="513"/>
      <c r="F683" s="513"/>
      <c r="G683" s="513"/>
      <c r="I683" s="513"/>
      <c r="J683" s="513"/>
      <c r="K683" s="513"/>
      <c r="L683" s="513"/>
      <c r="M683" s="513"/>
      <c r="N683" s="513"/>
      <c r="O683" s="513"/>
      <c r="P683" s="513"/>
      <c r="Q683" s="513"/>
    </row>
    <row r="684" spans="1:17">
      <c r="A684" s="513"/>
      <c r="B684" s="513"/>
      <c r="C684" s="513"/>
      <c r="D684" s="513"/>
      <c r="E684" s="513"/>
      <c r="F684" s="513"/>
      <c r="G684" s="513"/>
      <c r="I684" s="513"/>
      <c r="J684" s="513"/>
      <c r="K684" s="513"/>
      <c r="L684" s="513"/>
      <c r="M684" s="513"/>
      <c r="N684" s="513"/>
      <c r="O684" s="513"/>
      <c r="P684" s="513"/>
      <c r="Q684" s="513"/>
    </row>
    <row r="685" spans="1:17">
      <c r="A685" s="513"/>
      <c r="B685" s="513"/>
      <c r="C685" s="513"/>
      <c r="D685" s="513"/>
      <c r="E685" s="513"/>
      <c r="F685" s="513"/>
      <c r="G685" s="513"/>
      <c r="I685" s="513"/>
      <c r="J685" s="513"/>
      <c r="K685" s="513"/>
      <c r="L685" s="513"/>
      <c r="M685" s="513"/>
      <c r="N685" s="513"/>
      <c r="O685" s="513"/>
      <c r="P685" s="513"/>
      <c r="Q685" s="513"/>
    </row>
    <row r="686" spans="1:17">
      <c r="A686" s="513"/>
      <c r="B686" s="513"/>
      <c r="C686" s="513"/>
      <c r="D686" s="513"/>
      <c r="E686" s="513"/>
      <c r="F686" s="513"/>
      <c r="G686" s="513"/>
      <c r="I686" s="513"/>
      <c r="J686" s="513"/>
      <c r="K686" s="513"/>
      <c r="L686" s="513"/>
      <c r="M686" s="513"/>
      <c r="N686" s="513"/>
      <c r="O686" s="513"/>
      <c r="P686" s="513"/>
      <c r="Q686" s="513"/>
    </row>
    <row r="687" spans="1:17">
      <c r="A687" s="513"/>
      <c r="B687" s="513"/>
      <c r="C687" s="513"/>
      <c r="D687" s="513"/>
      <c r="E687" s="513"/>
      <c r="F687" s="513"/>
      <c r="G687" s="513"/>
      <c r="I687" s="513"/>
      <c r="J687" s="513"/>
      <c r="K687" s="513"/>
      <c r="L687" s="513"/>
      <c r="M687" s="513"/>
      <c r="N687" s="513"/>
      <c r="O687" s="513"/>
      <c r="P687" s="513"/>
      <c r="Q687" s="513"/>
    </row>
    <row r="688" spans="1:17">
      <c r="A688" s="513"/>
      <c r="B688" s="513"/>
      <c r="C688" s="513"/>
      <c r="D688" s="513"/>
      <c r="E688" s="513"/>
      <c r="F688" s="513"/>
      <c r="G688" s="513"/>
      <c r="I688" s="513"/>
      <c r="J688" s="513"/>
      <c r="K688" s="513"/>
      <c r="L688" s="513"/>
      <c r="M688" s="513"/>
      <c r="N688" s="513"/>
      <c r="O688" s="513"/>
      <c r="P688" s="513"/>
      <c r="Q688" s="513"/>
    </row>
    <row r="689" spans="1:17">
      <c r="A689" s="513"/>
      <c r="B689" s="513"/>
      <c r="C689" s="513"/>
      <c r="D689" s="513"/>
      <c r="E689" s="513"/>
      <c r="F689" s="513"/>
      <c r="G689" s="513"/>
      <c r="I689" s="513"/>
      <c r="J689" s="513"/>
      <c r="K689" s="513"/>
      <c r="L689" s="513"/>
      <c r="M689" s="513"/>
      <c r="N689" s="513"/>
      <c r="O689" s="513"/>
      <c r="P689" s="513"/>
      <c r="Q689" s="513"/>
    </row>
    <row r="690" spans="1:17">
      <c r="A690" s="513"/>
      <c r="B690" s="513"/>
      <c r="C690" s="513"/>
      <c r="D690" s="513"/>
      <c r="E690" s="513"/>
      <c r="F690" s="513"/>
      <c r="G690" s="513"/>
      <c r="I690" s="513"/>
      <c r="J690" s="513"/>
      <c r="K690" s="513"/>
      <c r="L690" s="513"/>
      <c r="M690" s="513"/>
      <c r="N690" s="513"/>
      <c r="O690" s="513"/>
      <c r="P690" s="513"/>
      <c r="Q690" s="513"/>
    </row>
    <row r="691" spans="1:17">
      <c r="A691" s="513"/>
      <c r="B691" s="513"/>
      <c r="C691" s="513"/>
      <c r="D691" s="513"/>
      <c r="E691" s="513"/>
      <c r="F691" s="513"/>
      <c r="G691" s="513"/>
      <c r="I691" s="513"/>
      <c r="J691" s="513"/>
      <c r="K691" s="513"/>
      <c r="L691" s="513"/>
      <c r="M691" s="513"/>
      <c r="N691" s="513"/>
      <c r="O691" s="513"/>
      <c r="P691" s="513"/>
      <c r="Q691" s="513"/>
    </row>
    <row r="692" spans="1:17">
      <c r="A692" s="513"/>
      <c r="B692" s="513"/>
      <c r="C692" s="513"/>
      <c r="D692" s="513"/>
      <c r="E692" s="513"/>
      <c r="F692" s="513"/>
      <c r="G692" s="513"/>
      <c r="I692" s="513"/>
      <c r="J692" s="513"/>
      <c r="K692" s="513"/>
      <c r="L692" s="513"/>
      <c r="M692" s="513"/>
      <c r="N692" s="513"/>
      <c r="O692" s="513"/>
      <c r="P692" s="513"/>
      <c r="Q692" s="513"/>
    </row>
    <row r="693" spans="1:17">
      <c r="A693" s="513"/>
      <c r="B693" s="513"/>
      <c r="C693" s="513"/>
      <c r="D693" s="513"/>
      <c r="E693" s="513"/>
      <c r="F693" s="513"/>
      <c r="G693" s="513"/>
      <c r="I693" s="513"/>
      <c r="J693" s="513"/>
      <c r="K693" s="513"/>
      <c r="L693" s="513"/>
      <c r="M693" s="513"/>
      <c r="N693" s="513"/>
      <c r="O693" s="513"/>
      <c r="P693" s="513"/>
      <c r="Q693" s="513"/>
    </row>
    <row r="694" spans="1:17">
      <c r="A694" s="513"/>
      <c r="B694" s="513"/>
      <c r="C694" s="513"/>
      <c r="D694" s="513"/>
      <c r="E694" s="513"/>
      <c r="F694" s="513"/>
      <c r="G694" s="513"/>
      <c r="I694" s="513"/>
      <c r="J694" s="513"/>
      <c r="K694" s="513"/>
      <c r="L694" s="513"/>
      <c r="M694" s="513"/>
      <c r="N694" s="513"/>
      <c r="O694" s="513"/>
      <c r="P694" s="513"/>
      <c r="Q694" s="513"/>
    </row>
    <row r="695" spans="1:17">
      <c r="A695" s="513"/>
      <c r="B695" s="513"/>
      <c r="C695" s="513"/>
      <c r="D695" s="513"/>
      <c r="E695" s="513"/>
      <c r="F695" s="513"/>
      <c r="G695" s="513"/>
      <c r="I695" s="513"/>
      <c r="J695" s="513"/>
      <c r="K695" s="513"/>
      <c r="L695" s="513"/>
      <c r="M695" s="513"/>
      <c r="N695" s="513"/>
      <c r="O695" s="513"/>
      <c r="P695" s="513"/>
      <c r="Q695" s="513"/>
    </row>
    <row r="696" spans="1:17">
      <c r="A696" s="513"/>
      <c r="B696" s="513"/>
      <c r="C696" s="513"/>
      <c r="D696" s="513"/>
      <c r="E696" s="513"/>
      <c r="F696" s="513"/>
      <c r="G696" s="513"/>
      <c r="I696" s="513"/>
      <c r="J696" s="513"/>
      <c r="K696" s="513"/>
      <c r="L696" s="513"/>
      <c r="M696" s="513"/>
      <c r="N696" s="513"/>
      <c r="O696" s="513"/>
      <c r="P696" s="513"/>
      <c r="Q696" s="513"/>
    </row>
    <row r="697" spans="1:17">
      <c r="A697" s="513"/>
      <c r="B697" s="513"/>
      <c r="C697" s="513"/>
      <c r="D697" s="513"/>
      <c r="E697" s="513"/>
      <c r="F697" s="513"/>
      <c r="G697" s="513"/>
      <c r="I697" s="513"/>
      <c r="J697" s="513"/>
      <c r="K697" s="513"/>
      <c r="L697" s="513"/>
      <c r="M697" s="513"/>
      <c r="N697" s="513"/>
      <c r="O697" s="513"/>
      <c r="P697" s="513"/>
      <c r="Q697" s="513"/>
    </row>
    <row r="698" spans="1:17">
      <c r="A698" s="513"/>
      <c r="B698" s="513"/>
      <c r="C698" s="513"/>
      <c r="D698" s="513"/>
      <c r="E698" s="513"/>
      <c r="F698" s="513"/>
      <c r="G698" s="513"/>
      <c r="I698" s="513"/>
      <c r="J698" s="513"/>
      <c r="K698" s="513"/>
      <c r="L698" s="513"/>
      <c r="M698" s="513"/>
      <c r="N698" s="513"/>
      <c r="O698" s="513"/>
      <c r="P698" s="513"/>
      <c r="Q698" s="513"/>
    </row>
    <row r="699" spans="1:17">
      <c r="A699" s="513"/>
      <c r="B699" s="513"/>
      <c r="C699" s="513"/>
      <c r="D699" s="513"/>
      <c r="E699" s="513"/>
      <c r="F699" s="513"/>
      <c r="G699" s="513"/>
      <c r="I699" s="513"/>
      <c r="J699" s="513"/>
      <c r="K699" s="513"/>
      <c r="L699" s="513"/>
      <c r="M699" s="513"/>
      <c r="N699" s="513"/>
      <c r="O699" s="513"/>
      <c r="P699" s="513"/>
      <c r="Q699" s="513"/>
    </row>
    <row r="700" spans="1:17">
      <c r="A700" s="513"/>
      <c r="B700" s="513"/>
      <c r="C700" s="513"/>
      <c r="D700" s="513"/>
      <c r="E700" s="513"/>
      <c r="F700" s="513"/>
      <c r="G700" s="513"/>
      <c r="I700" s="513"/>
      <c r="J700" s="513"/>
      <c r="K700" s="513"/>
      <c r="L700" s="513"/>
      <c r="M700" s="513"/>
      <c r="N700" s="513"/>
      <c r="O700" s="513"/>
      <c r="P700" s="513"/>
      <c r="Q700" s="513"/>
    </row>
    <row r="701" spans="1:17">
      <c r="A701" s="513"/>
      <c r="B701" s="513"/>
      <c r="C701" s="513"/>
      <c r="D701" s="513"/>
      <c r="E701" s="513"/>
      <c r="F701" s="513"/>
      <c r="G701" s="513"/>
      <c r="I701" s="513"/>
      <c r="J701" s="513"/>
      <c r="K701" s="513"/>
      <c r="L701" s="513"/>
      <c r="M701" s="513"/>
      <c r="N701" s="513"/>
      <c r="O701" s="513"/>
      <c r="P701" s="513"/>
      <c r="Q701" s="513"/>
    </row>
    <row r="702" spans="1:17">
      <c r="A702" s="513"/>
      <c r="B702" s="513"/>
      <c r="C702" s="513"/>
      <c r="D702" s="513"/>
      <c r="E702" s="513"/>
      <c r="F702" s="513"/>
      <c r="G702" s="513"/>
      <c r="I702" s="513"/>
      <c r="J702" s="513"/>
      <c r="K702" s="513"/>
      <c r="L702" s="513"/>
      <c r="M702" s="513"/>
      <c r="N702" s="513"/>
      <c r="O702" s="513"/>
      <c r="P702" s="513"/>
      <c r="Q702" s="513"/>
    </row>
    <row r="703" spans="1:17">
      <c r="A703" s="513"/>
      <c r="B703" s="513"/>
      <c r="C703" s="513"/>
      <c r="D703" s="513"/>
      <c r="E703" s="513"/>
      <c r="F703" s="513"/>
      <c r="G703" s="513"/>
      <c r="I703" s="513"/>
      <c r="J703" s="513"/>
      <c r="K703" s="513"/>
      <c r="L703" s="513"/>
      <c r="M703" s="513"/>
      <c r="N703" s="513"/>
      <c r="O703" s="513"/>
      <c r="P703" s="513"/>
      <c r="Q703" s="513"/>
    </row>
    <row r="704" spans="1:17">
      <c r="A704" s="513"/>
      <c r="B704" s="513"/>
      <c r="C704" s="513"/>
      <c r="D704" s="513"/>
      <c r="E704" s="513"/>
      <c r="F704" s="513"/>
      <c r="G704" s="513"/>
      <c r="I704" s="513"/>
      <c r="J704" s="513"/>
      <c r="K704" s="513"/>
      <c r="L704" s="513"/>
      <c r="M704" s="513"/>
      <c r="N704" s="513"/>
      <c r="O704" s="513"/>
      <c r="P704" s="513"/>
      <c r="Q704" s="513"/>
    </row>
    <row r="705" spans="1:17">
      <c r="A705" s="513"/>
      <c r="B705" s="513"/>
      <c r="C705" s="513"/>
      <c r="D705" s="513"/>
      <c r="E705" s="513"/>
      <c r="F705" s="513"/>
      <c r="G705" s="513"/>
      <c r="I705" s="513"/>
      <c r="J705" s="513"/>
      <c r="K705" s="513"/>
      <c r="L705" s="513"/>
      <c r="M705" s="513"/>
      <c r="N705" s="513"/>
      <c r="O705" s="513"/>
      <c r="P705" s="513"/>
      <c r="Q705" s="513"/>
    </row>
    <row r="706" spans="1:17">
      <c r="A706" s="513"/>
      <c r="B706" s="513"/>
      <c r="C706" s="513"/>
      <c r="D706" s="513"/>
      <c r="E706" s="513"/>
      <c r="F706" s="513"/>
      <c r="G706" s="513"/>
      <c r="I706" s="513"/>
      <c r="J706" s="513"/>
      <c r="K706" s="513"/>
      <c r="L706" s="513"/>
      <c r="M706" s="513"/>
      <c r="N706" s="513"/>
      <c r="O706" s="513"/>
      <c r="P706" s="513"/>
      <c r="Q706" s="513"/>
    </row>
    <row r="707" spans="1:17">
      <c r="A707" s="513"/>
      <c r="B707" s="513"/>
      <c r="C707" s="513"/>
      <c r="D707" s="513"/>
      <c r="E707" s="513"/>
      <c r="F707" s="513"/>
      <c r="G707" s="513"/>
      <c r="I707" s="513"/>
      <c r="J707" s="513"/>
      <c r="K707" s="513"/>
      <c r="L707" s="513"/>
      <c r="M707" s="513"/>
      <c r="N707" s="513"/>
      <c r="O707" s="513"/>
      <c r="P707" s="513"/>
      <c r="Q707" s="513"/>
    </row>
    <row r="708" spans="1:17">
      <c r="A708" s="513"/>
      <c r="B708" s="513"/>
      <c r="C708" s="513"/>
      <c r="D708" s="513"/>
      <c r="E708" s="513"/>
      <c r="F708" s="513"/>
      <c r="G708" s="513"/>
      <c r="I708" s="513"/>
      <c r="J708" s="513"/>
      <c r="K708" s="513"/>
      <c r="L708" s="513"/>
      <c r="M708" s="513"/>
      <c r="N708" s="513"/>
      <c r="O708" s="513"/>
      <c r="P708" s="513"/>
      <c r="Q708" s="513"/>
    </row>
    <row r="709" spans="1:17">
      <c r="A709" s="513"/>
      <c r="B709" s="513"/>
      <c r="C709" s="513"/>
      <c r="D709" s="513"/>
      <c r="E709" s="513"/>
      <c r="F709" s="513"/>
      <c r="G709" s="513"/>
      <c r="I709" s="513"/>
      <c r="J709" s="513"/>
      <c r="K709" s="513"/>
      <c r="L709" s="513"/>
      <c r="M709" s="513"/>
      <c r="N709" s="513"/>
      <c r="O709" s="513"/>
      <c r="P709" s="513"/>
      <c r="Q709" s="513"/>
    </row>
    <row r="710" spans="1:17">
      <c r="A710" s="513"/>
      <c r="B710" s="513"/>
      <c r="C710" s="513"/>
      <c r="D710" s="513"/>
      <c r="E710" s="513"/>
      <c r="F710" s="513"/>
      <c r="G710" s="513"/>
      <c r="I710" s="513"/>
      <c r="J710" s="513"/>
      <c r="K710" s="513"/>
      <c r="L710" s="513"/>
      <c r="M710" s="513"/>
      <c r="N710" s="513"/>
      <c r="O710" s="513"/>
      <c r="P710" s="513"/>
      <c r="Q710" s="513"/>
    </row>
    <row r="711" spans="1:17">
      <c r="A711" s="513"/>
      <c r="B711" s="513"/>
      <c r="C711" s="513"/>
      <c r="D711" s="513"/>
      <c r="E711" s="513"/>
      <c r="F711" s="513"/>
      <c r="G711" s="513"/>
      <c r="I711" s="513"/>
      <c r="J711" s="513"/>
      <c r="K711" s="513"/>
      <c r="L711" s="513"/>
      <c r="M711" s="513"/>
      <c r="N711" s="513"/>
      <c r="O711" s="513"/>
      <c r="P711" s="513"/>
      <c r="Q711" s="513"/>
    </row>
    <row r="712" spans="1:17">
      <c r="A712" s="513"/>
      <c r="B712" s="513"/>
      <c r="C712" s="513"/>
      <c r="D712" s="513"/>
      <c r="E712" s="513"/>
      <c r="F712" s="513"/>
      <c r="G712" s="513"/>
      <c r="I712" s="513"/>
      <c r="J712" s="513"/>
      <c r="K712" s="513"/>
      <c r="L712" s="513"/>
      <c r="M712" s="513"/>
      <c r="N712" s="513"/>
      <c r="O712" s="513"/>
      <c r="P712" s="513"/>
      <c r="Q712" s="513"/>
    </row>
    <row r="713" spans="1:17">
      <c r="A713" s="513"/>
      <c r="B713" s="513"/>
      <c r="C713" s="513"/>
      <c r="D713" s="513"/>
      <c r="E713" s="513"/>
      <c r="F713" s="513"/>
      <c r="G713" s="513"/>
      <c r="I713" s="513"/>
      <c r="J713" s="513"/>
      <c r="K713" s="513"/>
      <c r="L713" s="513"/>
      <c r="M713" s="513"/>
      <c r="N713" s="513"/>
      <c r="O713" s="513"/>
      <c r="P713" s="513"/>
      <c r="Q713" s="513"/>
    </row>
    <row r="714" spans="1:17">
      <c r="A714" s="513"/>
      <c r="B714" s="513"/>
      <c r="C714" s="513"/>
      <c r="D714" s="513"/>
      <c r="E714" s="513"/>
      <c r="F714" s="513"/>
      <c r="G714" s="513"/>
      <c r="I714" s="513"/>
      <c r="J714" s="513"/>
      <c r="K714" s="513"/>
      <c r="L714" s="513"/>
      <c r="M714" s="513"/>
      <c r="N714" s="513"/>
      <c r="O714" s="513"/>
      <c r="P714" s="513"/>
      <c r="Q714" s="513"/>
    </row>
    <row r="715" spans="1:17">
      <c r="A715" s="513"/>
      <c r="B715" s="513"/>
      <c r="C715" s="513"/>
      <c r="D715" s="513"/>
      <c r="E715" s="513"/>
      <c r="F715" s="513"/>
      <c r="G715" s="513"/>
      <c r="I715" s="513"/>
      <c r="J715" s="513"/>
      <c r="K715" s="513"/>
      <c r="L715" s="513"/>
      <c r="M715" s="513"/>
      <c r="N715" s="513"/>
      <c r="O715" s="513"/>
      <c r="P715" s="513"/>
      <c r="Q715" s="513"/>
    </row>
    <row r="716" spans="1:17">
      <c r="A716" s="513"/>
      <c r="B716" s="513"/>
      <c r="C716" s="513"/>
      <c r="D716" s="513"/>
      <c r="E716" s="513"/>
      <c r="F716" s="513"/>
      <c r="G716" s="513"/>
      <c r="I716" s="513"/>
      <c r="J716" s="513"/>
      <c r="K716" s="513"/>
      <c r="L716" s="513"/>
      <c r="M716" s="513"/>
      <c r="N716" s="513"/>
      <c r="O716" s="513"/>
      <c r="P716" s="513"/>
      <c r="Q716" s="513"/>
    </row>
    <row r="717" spans="1:17">
      <c r="A717" s="513"/>
      <c r="B717" s="513"/>
      <c r="C717" s="513"/>
      <c r="D717" s="513"/>
      <c r="E717" s="513"/>
      <c r="F717" s="513"/>
      <c r="G717" s="513"/>
      <c r="I717" s="513"/>
      <c r="J717" s="513"/>
      <c r="K717" s="513"/>
      <c r="L717" s="513"/>
      <c r="M717" s="513"/>
      <c r="N717" s="513"/>
      <c r="O717" s="513"/>
      <c r="P717" s="513"/>
      <c r="Q717" s="513"/>
    </row>
    <row r="718" spans="1:17">
      <c r="A718" s="513"/>
      <c r="B718" s="513"/>
      <c r="C718" s="513"/>
      <c r="D718" s="513"/>
      <c r="E718" s="513"/>
      <c r="F718" s="513"/>
      <c r="G718" s="513"/>
      <c r="I718" s="513"/>
      <c r="J718" s="513"/>
      <c r="K718" s="513"/>
      <c r="L718" s="513"/>
      <c r="M718" s="513"/>
      <c r="N718" s="513"/>
      <c r="O718" s="513"/>
      <c r="P718" s="513"/>
      <c r="Q718" s="513"/>
    </row>
    <row r="719" spans="1:17">
      <c r="A719" s="513"/>
      <c r="B719" s="513"/>
      <c r="C719" s="513"/>
      <c r="D719" s="513"/>
      <c r="E719" s="513"/>
      <c r="F719" s="513"/>
      <c r="G719" s="513"/>
      <c r="I719" s="513"/>
      <c r="J719" s="513"/>
      <c r="K719" s="513"/>
      <c r="L719" s="513"/>
      <c r="M719" s="513"/>
      <c r="N719" s="513"/>
      <c r="O719" s="513"/>
      <c r="P719" s="513"/>
      <c r="Q719" s="513"/>
    </row>
    <row r="720" spans="1:17">
      <c r="A720" s="513"/>
      <c r="B720" s="513"/>
      <c r="C720" s="513"/>
      <c r="D720" s="513"/>
      <c r="E720" s="513"/>
      <c r="F720" s="513"/>
      <c r="G720" s="513"/>
      <c r="I720" s="513"/>
      <c r="J720" s="513"/>
      <c r="K720" s="513"/>
      <c r="L720" s="513"/>
      <c r="M720" s="513"/>
      <c r="N720" s="513"/>
      <c r="O720" s="513"/>
      <c r="P720" s="513"/>
      <c r="Q720" s="513"/>
    </row>
    <row r="721" spans="1:17">
      <c r="A721" s="513"/>
      <c r="B721" s="513"/>
      <c r="C721" s="513"/>
      <c r="D721" s="513"/>
      <c r="E721" s="513"/>
      <c r="F721" s="513"/>
      <c r="G721" s="513"/>
      <c r="I721" s="513"/>
      <c r="J721" s="513"/>
      <c r="K721" s="513"/>
      <c r="L721" s="513"/>
      <c r="M721" s="513"/>
      <c r="N721" s="513"/>
      <c r="O721" s="513"/>
      <c r="P721" s="513"/>
      <c r="Q721" s="513"/>
    </row>
    <row r="722" spans="1:17">
      <c r="A722" s="513"/>
      <c r="B722" s="513"/>
      <c r="C722" s="513"/>
      <c r="D722" s="513"/>
      <c r="E722" s="513"/>
      <c r="F722" s="513"/>
      <c r="G722" s="513"/>
      <c r="I722" s="513"/>
      <c r="J722" s="513"/>
      <c r="K722" s="513"/>
      <c r="L722" s="513"/>
      <c r="M722" s="513"/>
      <c r="N722" s="513"/>
      <c r="O722" s="513"/>
      <c r="P722" s="513"/>
      <c r="Q722" s="513"/>
    </row>
    <row r="723" spans="1:17">
      <c r="A723" s="513"/>
      <c r="B723" s="513"/>
      <c r="C723" s="513"/>
      <c r="D723" s="513"/>
      <c r="E723" s="513"/>
      <c r="F723" s="513"/>
      <c r="G723" s="513"/>
      <c r="I723" s="513"/>
      <c r="J723" s="513"/>
      <c r="K723" s="513"/>
      <c r="L723" s="513"/>
      <c r="M723" s="513"/>
      <c r="N723" s="513"/>
      <c r="O723" s="513"/>
      <c r="P723" s="513"/>
      <c r="Q723" s="513"/>
    </row>
    <row r="724" spans="1:17">
      <c r="A724" s="513"/>
      <c r="B724" s="513"/>
      <c r="C724" s="513"/>
      <c r="D724" s="513"/>
      <c r="E724" s="513"/>
      <c r="F724" s="513"/>
      <c r="G724" s="513"/>
      <c r="I724" s="513"/>
      <c r="J724" s="513"/>
      <c r="K724" s="513"/>
      <c r="L724" s="513"/>
      <c r="M724" s="513"/>
      <c r="N724" s="513"/>
      <c r="O724" s="513"/>
      <c r="P724" s="513"/>
      <c r="Q724" s="513"/>
    </row>
    <row r="725" spans="1:17">
      <c r="A725" s="513"/>
      <c r="B725" s="513"/>
      <c r="C725" s="513"/>
      <c r="D725" s="513"/>
      <c r="E725" s="513"/>
      <c r="F725" s="513"/>
      <c r="G725" s="513"/>
      <c r="I725" s="513"/>
      <c r="J725" s="513"/>
      <c r="K725" s="513"/>
      <c r="L725" s="513"/>
      <c r="M725" s="513"/>
      <c r="N725" s="513"/>
      <c r="O725" s="513"/>
      <c r="P725" s="513"/>
      <c r="Q725" s="513"/>
    </row>
    <row r="726" spans="1:17">
      <c r="A726" s="513"/>
      <c r="B726" s="513"/>
      <c r="C726" s="513"/>
      <c r="D726" s="513"/>
      <c r="E726" s="513"/>
      <c r="F726" s="513"/>
      <c r="G726" s="513"/>
      <c r="I726" s="513"/>
      <c r="J726" s="513"/>
      <c r="K726" s="513"/>
      <c r="L726" s="513"/>
      <c r="M726" s="513"/>
      <c r="N726" s="513"/>
      <c r="O726" s="513"/>
      <c r="P726" s="513"/>
      <c r="Q726" s="513"/>
    </row>
    <row r="727" spans="1:17">
      <c r="A727" s="513"/>
      <c r="B727" s="513"/>
      <c r="C727" s="513"/>
      <c r="D727" s="513"/>
      <c r="E727" s="513"/>
      <c r="F727" s="513"/>
      <c r="G727" s="513"/>
      <c r="I727" s="513"/>
      <c r="J727" s="513"/>
      <c r="K727" s="513"/>
      <c r="L727" s="513"/>
      <c r="M727" s="513"/>
      <c r="N727" s="513"/>
      <c r="O727" s="513"/>
      <c r="P727" s="513"/>
      <c r="Q727" s="513"/>
    </row>
    <row r="728" spans="1:17">
      <c r="A728" s="513"/>
      <c r="B728" s="513"/>
      <c r="C728" s="513"/>
      <c r="D728" s="513"/>
      <c r="E728" s="513"/>
      <c r="F728" s="513"/>
      <c r="G728" s="513"/>
      <c r="I728" s="513"/>
      <c r="J728" s="513"/>
      <c r="K728" s="513"/>
      <c r="L728" s="513"/>
      <c r="M728" s="513"/>
      <c r="N728" s="513"/>
      <c r="O728" s="513"/>
      <c r="P728" s="513"/>
      <c r="Q728" s="513"/>
    </row>
    <row r="729" spans="1:17">
      <c r="A729" s="513"/>
      <c r="B729" s="513"/>
      <c r="C729" s="513"/>
      <c r="D729" s="513"/>
      <c r="E729" s="513"/>
      <c r="F729" s="513"/>
      <c r="G729" s="513"/>
      <c r="I729" s="513"/>
      <c r="J729" s="513"/>
      <c r="K729" s="513"/>
      <c r="L729" s="513"/>
      <c r="M729" s="513"/>
      <c r="N729" s="513"/>
      <c r="O729" s="513"/>
      <c r="P729" s="513"/>
      <c r="Q729" s="513"/>
    </row>
    <row r="730" spans="1:17">
      <c r="A730" s="513"/>
      <c r="B730" s="513"/>
      <c r="C730" s="513"/>
      <c r="D730" s="513"/>
      <c r="E730" s="513"/>
      <c r="F730" s="513"/>
      <c r="G730" s="513"/>
      <c r="I730" s="513"/>
      <c r="J730" s="513"/>
      <c r="K730" s="513"/>
      <c r="L730" s="513"/>
      <c r="M730" s="513"/>
      <c r="N730" s="513"/>
      <c r="O730" s="513"/>
      <c r="P730" s="513"/>
      <c r="Q730" s="513"/>
    </row>
    <row r="731" spans="1:17">
      <c r="A731" s="513"/>
      <c r="B731" s="513"/>
      <c r="C731" s="513"/>
      <c r="D731" s="513"/>
      <c r="E731" s="513"/>
      <c r="F731" s="513"/>
      <c r="G731" s="513"/>
      <c r="I731" s="513"/>
      <c r="J731" s="513"/>
      <c r="K731" s="513"/>
      <c r="L731" s="513"/>
      <c r="M731" s="513"/>
      <c r="N731" s="513"/>
      <c r="O731" s="513"/>
      <c r="P731" s="513"/>
      <c r="Q731" s="513"/>
    </row>
    <row r="732" spans="1:17">
      <c r="A732" s="513"/>
      <c r="B732" s="513"/>
      <c r="C732" s="513"/>
      <c r="D732" s="513"/>
      <c r="E732" s="513"/>
      <c r="F732" s="513"/>
      <c r="G732" s="513"/>
      <c r="I732" s="513"/>
      <c r="J732" s="513"/>
      <c r="K732" s="513"/>
      <c r="L732" s="513"/>
      <c r="M732" s="513"/>
      <c r="N732" s="513"/>
      <c r="O732" s="513"/>
      <c r="P732" s="513"/>
      <c r="Q732" s="513"/>
    </row>
    <row r="733" spans="1:17">
      <c r="A733" s="513"/>
      <c r="B733" s="513"/>
      <c r="C733" s="513"/>
      <c r="D733" s="513"/>
      <c r="E733" s="513"/>
      <c r="F733" s="513"/>
      <c r="G733" s="513"/>
      <c r="I733" s="513"/>
      <c r="J733" s="513"/>
      <c r="K733" s="513"/>
      <c r="L733" s="513"/>
      <c r="M733" s="513"/>
      <c r="N733" s="513"/>
      <c r="O733" s="513"/>
      <c r="P733" s="513"/>
      <c r="Q733" s="513"/>
    </row>
    <row r="734" spans="1:17">
      <c r="A734" s="513"/>
      <c r="B734" s="513"/>
      <c r="C734" s="513"/>
      <c r="D734" s="513"/>
      <c r="E734" s="513"/>
      <c r="F734" s="513"/>
      <c r="G734" s="513"/>
      <c r="I734" s="513"/>
      <c r="J734" s="513"/>
      <c r="K734" s="513"/>
      <c r="L734" s="513"/>
      <c r="M734" s="513"/>
      <c r="N734" s="513"/>
      <c r="O734" s="513"/>
      <c r="P734" s="513"/>
      <c r="Q734" s="513"/>
    </row>
    <row r="735" spans="1:17">
      <c r="A735" s="513"/>
      <c r="B735" s="513"/>
      <c r="C735" s="513"/>
      <c r="D735" s="513"/>
      <c r="E735" s="513"/>
      <c r="F735" s="513"/>
      <c r="G735" s="513"/>
      <c r="I735" s="513"/>
      <c r="J735" s="513"/>
      <c r="K735" s="513"/>
      <c r="L735" s="513"/>
      <c r="M735" s="513"/>
      <c r="N735" s="513"/>
      <c r="O735" s="513"/>
      <c r="P735" s="513"/>
      <c r="Q735" s="513"/>
    </row>
    <row r="736" spans="1:17">
      <c r="A736" s="513"/>
      <c r="B736" s="513"/>
      <c r="C736" s="513"/>
      <c r="D736" s="513"/>
      <c r="E736" s="513"/>
      <c r="F736" s="513"/>
      <c r="G736" s="513"/>
      <c r="I736" s="513"/>
      <c r="J736" s="513"/>
      <c r="K736" s="513"/>
      <c r="L736" s="513"/>
      <c r="M736" s="513"/>
      <c r="N736" s="513"/>
      <c r="O736" s="513"/>
      <c r="P736" s="513"/>
      <c r="Q736" s="513"/>
    </row>
    <row r="737" spans="1:17">
      <c r="A737" s="513"/>
      <c r="B737" s="513"/>
      <c r="C737" s="513"/>
      <c r="D737" s="513"/>
      <c r="E737" s="513"/>
      <c r="F737" s="513"/>
      <c r="G737" s="513"/>
      <c r="I737" s="513"/>
      <c r="J737" s="513"/>
      <c r="K737" s="513"/>
      <c r="L737" s="513"/>
      <c r="M737" s="513"/>
      <c r="N737" s="513"/>
      <c r="O737" s="513"/>
      <c r="P737" s="513"/>
      <c r="Q737" s="513"/>
    </row>
    <row r="738" spans="1:17">
      <c r="A738" s="513"/>
      <c r="B738" s="513"/>
      <c r="C738" s="513"/>
      <c r="D738" s="513"/>
      <c r="E738" s="513"/>
      <c r="F738" s="513"/>
      <c r="G738" s="513"/>
      <c r="I738" s="513"/>
      <c r="J738" s="513"/>
      <c r="K738" s="513"/>
      <c r="L738" s="513"/>
      <c r="M738" s="513"/>
      <c r="N738" s="513"/>
      <c r="O738" s="513"/>
      <c r="P738" s="513"/>
      <c r="Q738" s="513"/>
    </row>
    <row r="739" spans="1:17">
      <c r="A739" s="513"/>
      <c r="B739" s="513"/>
      <c r="C739" s="513"/>
      <c r="D739" s="513"/>
      <c r="E739" s="513"/>
      <c r="F739" s="513"/>
      <c r="G739" s="513"/>
      <c r="I739" s="513"/>
      <c r="J739" s="513"/>
      <c r="K739" s="513"/>
      <c r="L739" s="513"/>
      <c r="M739" s="513"/>
      <c r="N739" s="513"/>
      <c r="O739" s="513"/>
      <c r="P739" s="513"/>
      <c r="Q739" s="513"/>
    </row>
    <row r="740" spans="1:17">
      <c r="A740" s="513"/>
      <c r="B740" s="513"/>
      <c r="C740" s="513"/>
      <c r="D740" s="513"/>
      <c r="E740" s="513"/>
      <c r="F740" s="513"/>
      <c r="G740" s="513"/>
      <c r="I740" s="513"/>
      <c r="J740" s="513"/>
      <c r="K740" s="513"/>
      <c r="L740" s="513"/>
      <c r="M740" s="513"/>
      <c r="N740" s="513"/>
      <c r="O740" s="513"/>
      <c r="P740" s="513"/>
      <c r="Q740" s="513"/>
    </row>
    <row r="741" spans="1:17">
      <c r="A741" s="513"/>
      <c r="B741" s="513"/>
      <c r="C741" s="513"/>
      <c r="D741" s="513"/>
      <c r="E741" s="513"/>
      <c r="F741" s="513"/>
      <c r="G741" s="513"/>
      <c r="I741" s="513"/>
      <c r="J741" s="513"/>
      <c r="K741" s="513"/>
      <c r="L741" s="513"/>
      <c r="M741" s="513"/>
      <c r="N741" s="513"/>
      <c r="O741" s="513"/>
      <c r="P741" s="513"/>
      <c r="Q741" s="513"/>
    </row>
    <row r="742" spans="1:17">
      <c r="A742" s="513"/>
      <c r="B742" s="513"/>
      <c r="C742" s="513"/>
      <c r="D742" s="513"/>
      <c r="E742" s="513"/>
      <c r="F742" s="513"/>
      <c r="G742" s="513"/>
      <c r="I742" s="513"/>
      <c r="J742" s="513"/>
      <c r="K742" s="513"/>
      <c r="L742" s="513"/>
      <c r="M742" s="513"/>
      <c r="N742" s="513"/>
      <c r="O742" s="513"/>
      <c r="P742" s="513"/>
      <c r="Q742" s="513"/>
    </row>
    <row r="743" spans="1:17">
      <c r="A743" s="513"/>
      <c r="B743" s="513"/>
      <c r="C743" s="513"/>
      <c r="D743" s="513"/>
      <c r="E743" s="513"/>
      <c r="F743" s="513"/>
      <c r="G743" s="513"/>
      <c r="I743" s="513"/>
      <c r="J743" s="513"/>
      <c r="K743" s="513"/>
      <c r="L743" s="513"/>
      <c r="M743" s="513"/>
      <c r="N743" s="513"/>
      <c r="O743" s="513"/>
      <c r="P743" s="513"/>
      <c r="Q743" s="513"/>
    </row>
    <row r="744" spans="1:17">
      <c r="A744" s="513"/>
      <c r="B744" s="513"/>
      <c r="C744" s="513"/>
      <c r="D744" s="513"/>
      <c r="E744" s="513"/>
      <c r="F744" s="513"/>
      <c r="G744" s="513"/>
      <c r="I744" s="513"/>
      <c r="J744" s="513"/>
      <c r="K744" s="513"/>
      <c r="L744" s="513"/>
      <c r="M744" s="513"/>
      <c r="N744" s="513"/>
      <c r="O744" s="513"/>
      <c r="P744" s="513"/>
      <c r="Q744" s="513"/>
    </row>
    <row r="745" spans="1:17">
      <c r="A745" s="513"/>
      <c r="B745" s="513"/>
      <c r="C745" s="513"/>
      <c r="D745" s="513"/>
      <c r="E745" s="513"/>
      <c r="F745" s="513"/>
      <c r="G745" s="513"/>
      <c r="I745" s="513"/>
      <c r="J745" s="513"/>
      <c r="K745" s="513"/>
      <c r="L745" s="513"/>
      <c r="M745" s="513"/>
      <c r="N745" s="513"/>
      <c r="O745" s="513"/>
      <c r="P745" s="513"/>
      <c r="Q745" s="513"/>
    </row>
    <row r="746" spans="1:17">
      <c r="A746" s="513"/>
      <c r="B746" s="513"/>
      <c r="C746" s="513"/>
      <c r="D746" s="513"/>
      <c r="E746" s="513"/>
      <c r="F746" s="513"/>
      <c r="G746" s="513"/>
      <c r="I746" s="513"/>
      <c r="J746" s="513"/>
      <c r="K746" s="513"/>
      <c r="L746" s="513"/>
      <c r="M746" s="513"/>
      <c r="N746" s="513"/>
      <c r="O746" s="513"/>
      <c r="P746" s="513"/>
      <c r="Q746" s="513"/>
    </row>
    <row r="747" spans="1:17">
      <c r="A747" s="513"/>
      <c r="B747" s="513"/>
      <c r="C747" s="513"/>
      <c r="D747" s="513"/>
      <c r="E747" s="513"/>
      <c r="F747" s="513"/>
      <c r="G747" s="513"/>
      <c r="I747" s="513"/>
      <c r="J747" s="513"/>
      <c r="K747" s="513"/>
      <c r="L747" s="513"/>
      <c r="M747" s="513"/>
      <c r="N747" s="513"/>
      <c r="O747" s="513"/>
      <c r="P747" s="513"/>
      <c r="Q747" s="513"/>
    </row>
    <row r="748" spans="1:17">
      <c r="A748" s="513"/>
      <c r="B748" s="513"/>
      <c r="C748" s="513"/>
      <c r="D748" s="513"/>
      <c r="E748" s="513"/>
      <c r="F748" s="513"/>
      <c r="G748" s="513"/>
      <c r="I748" s="513"/>
      <c r="J748" s="513"/>
      <c r="K748" s="513"/>
      <c r="L748" s="513"/>
      <c r="M748" s="513"/>
      <c r="N748" s="513"/>
      <c r="O748" s="513"/>
      <c r="P748" s="513"/>
      <c r="Q748" s="513"/>
    </row>
    <row r="749" spans="1:17">
      <c r="A749" s="513"/>
      <c r="B749" s="513"/>
      <c r="C749" s="513"/>
      <c r="D749" s="513"/>
      <c r="E749" s="513"/>
      <c r="F749" s="513"/>
      <c r="G749" s="513"/>
      <c r="I749" s="513"/>
      <c r="J749" s="513"/>
      <c r="K749" s="513"/>
      <c r="L749" s="513"/>
      <c r="M749" s="513"/>
      <c r="N749" s="513"/>
      <c r="O749" s="513"/>
      <c r="P749" s="513"/>
      <c r="Q749" s="513"/>
    </row>
    <row r="750" spans="1:17">
      <c r="A750" s="513"/>
      <c r="B750" s="513"/>
      <c r="C750" s="513"/>
      <c r="D750" s="513"/>
      <c r="E750" s="513"/>
      <c r="F750" s="513"/>
      <c r="G750" s="513"/>
      <c r="I750" s="513"/>
      <c r="J750" s="513"/>
      <c r="K750" s="513"/>
      <c r="L750" s="513"/>
      <c r="M750" s="513"/>
      <c r="N750" s="513"/>
      <c r="O750" s="513"/>
      <c r="P750" s="513"/>
      <c r="Q750" s="513"/>
    </row>
    <row r="751" spans="1:17">
      <c r="A751" s="513"/>
      <c r="B751" s="513"/>
      <c r="C751" s="513"/>
      <c r="D751" s="513"/>
      <c r="E751" s="513"/>
      <c r="F751" s="513"/>
      <c r="G751" s="513"/>
      <c r="I751" s="513"/>
      <c r="J751" s="513"/>
      <c r="K751" s="513"/>
      <c r="L751" s="513"/>
      <c r="M751" s="513"/>
      <c r="N751" s="513"/>
      <c r="O751" s="513"/>
      <c r="P751" s="513"/>
      <c r="Q751" s="513"/>
    </row>
    <row r="752" spans="1:17">
      <c r="A752" s="513"/>
      <c r="B752" s="513"/>
      <c r="C752" s="513"/>
      <c r="D752" s="513"/>
      <c r="E752" s="513"/>
      <c r="F752" s="513"/>
      <c r="G752" s="513"/>
      <c r="I752" s="513"/>
      <c r="J752" s="513"/>
      <c r="K752" s="513"/>
      <c r="L752" s="513"/>
      <c r="M752" s="513"/>
      <c r="N752" s="513"/>
      <c r="O752" s="513"/>
      <c r="P752" s="513"/>
      <c r="Q752" s="513"/>
    </row>
    <row r="753" spans="1:17">
      <c r="A753" s="513"/>
      <c r="B753" s="513"/>
      <c r="C753" s="513"/>
      <c r="D753" s="513"/>
      <c r="E753" s="513"/>
      <c r="F753" s="513"/>
      <c r="G753" s="513"/>
      <c r="I753" s="513"/>
      <c r="J753" s="513"/>
      <c r="K753" s="513"/>
      <c r="L753" s="513"/>
      <c r="M753" s="513"/>
      <c r="N753" s="513"/>
      <c r="O753" s="513"/>
      <c r="P753" s="513"/>
      <c r="Q753" s="513"/>
    </row>
    <row r="754" spans="1:17">
      <c r="A754" s="513"/>
      <c r="B754" s="513"/>
      <c r="C754" s="513"/>
      <c r="D754" s="513"/>
      <c r="E754" s="513"/>
      <c r="F754" s="513"/>
      <c r="G754" s="513"/>
      <c r="I754" s="513"/>
      <c r="J754" s="513"/>
      <c r="K754" s="513"/>
      <c r="L754" s="513"/>
      <c r="M754" s="513"/>
      <c r="N754" s="513"/>
      <c r="O754" s="513"/>
      <c r="P754" s="513"/>
      <c r="Q754" s="513"/>
    </row>
    <row r="755" spans="1:17">
      <c r="A755" s="513"/>
      <c r="B755" s="513"/>
      <c r="C755" s="513"/>
      <c r="D755" s="513"/>
      <c r="E755" s="513"/>
      <c r="F755" s="513"/>
      <c r="G755" s="513"/>
      <c r="I755" s="513"/>
      <c r="J755" s="513"/>
      <c r="K755" s="513"/>
      <c r="L755" s="513"/>
      <c r="M755" s="513"/>
      <c r="N755" s="513"/>
      <c r="O755" s="513"/>
      <c r="P755" s="513"/>
      <c r="Q755" s="513"/>
    </row>
    <row r="756" spans="1:17">
      <c r="A756" s="513"/>
      <c r="B756" s="513"/>
      <c r="C756" s="513"/>
      <c r="D756" s="513"/>
      <c r="E756" s="513"/>
      <c r="F756" s="513"/>
      <c r="G756" s="513"/>
      <c r="I756" s="513"/>
      <c r="J756" s="513"/>
      <c r="K756" s="513"/>
      <c r="L756" s="513"/>
      <c r="M756" s="513"/>
      <c r="N756" s="513"/>
      <c r="O756" s="513"/>
      <c r="P756" s="513"/>
      <c r="Q756" s="513"/>
    </row>
    <row r="757" spans="1:17">
      <c r="A757" s="513"/>
      <c r="B757" s="513"/>
      <c r="C757" s="513"/>
      <c r="D757" s="513"/>
      <c r="E757" s="513"/>
      <c r="F757" s="513"/>
      <c r="G757" s="513"/>
      <c r="I757" s="513"/>
      <c r="J757" s="513"/>
      <c r="K757" s="513"/>
      <c r="L757" s="513"/>
      <c r="M757" s="513"/>
      <c r="N757" s="513"/>
      <c r="O757" s="513"/>
      <c r="P757" s="513"/>
      <c r="Q757" s="513"/>
    </row>
    <row r="758" spans="1:17">
      <c r="A758" s="513"/>
      <c r="B758" s="513"/>
      <c r="C758" s="513"/>
      <c r="D758" s="513"/>
      <c r="E758" s="513"/>
      <c r="F758" s="513"/>
      <c r="G758" s="513"/>
      <c r="I758" s="513"/>
      <c r="J758" s="513"/>
      <c r="K758" s="513"/>
      <c r="L758" s="513"/>
      <c r="M758" s="513"/>
      <c r="N758" s="513"/>
      <c r="O758" s="513"/>
      <c r="P758" s="513"/>
      <c r="Q758" s="513"/>
    </row>
    <row r="759" spans="1:17">
      <c r="A759" s="513"/>
      <c r="B759" s="513"/>
      <c r="C759" s="513"/>
      <c r="D759" s="513"/>
      <c r="E759" s="513"/>
      <c r="F759" s="513"/>
      <c r="G759" s="513"/>
      <c r="I759" s="513"/>
      <c r="J759" s="513"/>
      <c r="K759" s="513"/>
      <c r="L759" s="513"/>
      <c r="M759" s="513"/>
      <c r="N759" s="513"/>
      <c r="O759" s="513"/>
      <c r="P759" s="513"/>
      <c r="Q759" s="513"/>
    </row>
    <row r="760" spans="1:17">
      <c r="A760" s="513"/>
      <c r="B760" s="513"/>
      <c r="C760" s="513"/>
      <c r="D760" s="513"/>
      <c r="E760" s="513"/>
      <c r="F760" s="513"/>
      <c r="G760" s="513"/>
      <c r="I760" s="513"/>
      <c r="J760" s="513"/>
      <c r="K760" s="513"/>
      <c r="L760" s="513"/>
      <c r="M760" s="513"/>
      <c r="N760" s="513"/>
      <c r="O760" s="513"/>
      <c r="P760" s="513"/>
      <c r="Q760" s="513"/>
    </row>
    <row r="761" spans="1:17">
      <c r="A761" s="513"/>
      <c r="B761" s="513"/>
      <c r="C761" s="513"/>
      <c r="D761" s="513"/>
      <c r="E761" s="513"/>
      <c r="F761" s="513"/>
      <c r="G761" s="513"/>
      <c r="I761" s="513"/>
      <c r="J761" s="513"/>
      <c r="K761" s="513"/>
      <c r="L761" s="513"/>
      <c r="M761" s="513"/>
      <c r="N761" s="513"/>
      <c r="O761" s="513"/>
      <c r="P761" s="513"/>
      <c r="Q761" s="513"/>
    </row>
    <row r="762" spans="1:17">
      <c r="A762" s="513"/>
      <c r="B762" s="513"/>
      <c r="C762" s="513"/>
      <c r="D762" s="513"/>
      <c r="E762" s="513"/>
      <c r="F762" s="513"/>
      <c r="G762" s="513"/>
      <c r="I762" s="513"/>
      <c r="J762" s="513"/>
      <c r="K762" s="513"/>
      <c r="L762" s="513"/>
      <c r="M762" s="513"/>
      <c r="N762" s="513"/>
      <c r="O762" s="513"/>
      <c r="P762" s="513"/>
      <c r="Q762" s="513"/>
    </row>
    <row r="763" spans="1:17">
      <c r="A763" s="513"/>
      <c r="B763" s="513"/>
      <c r="C763" s="513"/>
      <c r="D763" s="513"/>
      <c r="E763" s="513"/>
      <c r="F763" s="513"/>
      <c r="G763" s="513"/>
      <c r="I763" s="513"/>
      <c r="J763" s="513"/>
      <c r="K763" s="513"/>
      <c r="L763" s="513"/>
      <c r="M763" s="513"/>
      <c r="N763" s="513"/>
      <c r="O763" s="513"/>
      <c r="P763" s="513"/>
      <c r="Q763" s="513"/>
    </row>
    <row r="764" spans="1:17">
      <c r="A764" s="513"/>
      <c r="B764" s="513"/>
      <c r="C764" s="513"/>
      <c r="D764" s="513"/>
      <c r="E764" s="513"/>
      <c r="F764" s="513"/>
      <c r="G764" s="513"/>
      <c r="I764" s="513"/>
      <c r="J764" s="513"/>
      <c r="K764" s="513"/>
      <c r="L764" s="513"/>
      <c r="M764" s="513"/>
      <c r="N764" s="513"/>
      <c r="O764" s="513"/>
      <c r="P764" s="513"/>
      <c r="Q764" s="513"/>
    </row>
    <row r="765" spans="1:17">
      <c r="A765" s="513"/>
      <c r="B765" s="513"/>
      <c r="C765" s="513"/>
      <c r="D765" s="513"/>
      <c r="E765" s="513"/>
      <c r="F765" s="513"/>
      <c r="G765" s="513"/>
      <c r="I765" s="513"/>
      <c r="J765" s="513"/>
      <c r="K765" s="513"/>
      <c r="L765" s="513"/>
      <c r="M765" s="513"/>
      <c r="N765" s="513"/>
      <c r="O765" s="513"/>
      <c r="P765" s="513"/>
      <c r="Q765" s="513"/>
    </row>
    <row r="766" spans="1:17">
      <c r="A766" s="513"/>
      <c r="B766" s="513"/>
      <c r="C766" s="513"/>
      <c r="D766" s="513"/>
      <c r="E766" s="513"/>
      <c r="F766" s="513"/>
      <c r="G766" s="513"/>
      <c r="I766" s="513"/>
      <c r="J766" s="513"/>
      <c r="K766" s="513"/>
      <c r="L766" s="513"/>
      <c r="M766" s="513"/>
      <c r="N766" s="513"/>
      <c r="O766" s="513"/>
      <c r="P766" s="513"/>
      <c r="Q766" s="513"/>
    </row>
    <row r="767" spans="1:17">
      <c r="A767" s="513"/>
      <c r="B767" s="513"/>
      <c r="C767" s="513"/>
      <c r="D767" s="513"/>
      <c r="E767" s="513"/>
      <c r="F767" s="513"/>
      <c r="G767" s="513"/>
      <c r="I767" s="513"/>
      <c r="J767" s="513"/>
      <c r="K767" s="513"/>
      <c r="L767" s="513"/>
      <c r="M767" s="513"/>
      <c r="N767" s="513"/>
      <c r="O767" s="513"/>
      <c r="P767" s="513"/>
      <c r="Q767" s="513"/>
    </row>
    <row r="768" spans="1:17">
      <c r="A768" s="513"/>
      <c r="B768" s="513"/>
      <c r="C768" s="513"/>
      <c r="D768" s="513"/>
      <c r="E768" s="513"/>
      <c r="F768" s="513"/>
      <c r="G768" s="513"/>
      <c r="I768" s="513"/>
      <c r="J768" s="513"/>
      <c r="K768" s="513"/>
      <c r="L768" s="513"/>
      <c r="M768" s="513"/>
      <c r="N768" s="513"/>
      <c r="O768" s="513"/>
      <c r="P768" s="513"/>
      <c r="Q768" s="513"/>
    </row>
    <row r="769" spans="1:17">
      <c r="A769" s="513"/>
      <c r="B769" s="513"/>
      <c r="C769" s="513"/>
      <c r="D769" s="513"/>
      <c r="E769" s="513"/>
      <c r="F769" s="513"/>
      <c r="G769" s="513"/>
      <c r="I769" s="513"/>
      <c r="J769" s="513"/>
      <c r="K769" s="513"/>
      <c r="L769" s="513"/>
      <c r="M769" s="513"/>
      <c r="N769" s="513"/>
      <c r="O769" s="513"/>
      <c r="P769" s="513"/>
      <c r="Q769" s="513"/>
    </row>
    <row r="770" spans="1:17">
      <c r="A770" s="513"/>
      <c r="B770" s="513"/>
      <c r="C770" s="513"/>
      <c r="D770" s="513"/>
      <c r="E770" s="513"/>
      <c r="F770" s="513"/>
      <c r="G770" s="513"/>
      <c r="I770" s="513"/>
      <c r="J770" s="513"/>
      <c r="K770" s="513"/>
      <c r="L770" s="513"/>
      <c r="M770" s="513"/>
      <c r="N770" s="513"/>
      <c r="O770" s="513"/>
      <c r="P770" s="513"/>
      <c r="Q770" s="513"/>
    </row>
    <row r="771" spans="1:17">
      <c r="A771" s="513"/>
      <c r="B771" s="513"/>
      <c r="C771" s="513"/>
      <c r="D771" s="513"/>
      <c r="E771" s="513"/>
      <c r="F771" s="513"/>
      <c r="G771" s="513"/>
      <c r="I771" s="513"/>
      <c r="J771" s="513"/>
      <c r="K771" s="513"/>
      <c r="L771" s="513"/>
      <c r="M771" s="513"/>
      <c r="N771" s="513"/>
      <c r="O771" s="513"/>
      <c r="P771" s="513"/>
      <c r="Q771" s="513"/>
    </row>
    <row r="772" spans="1:17">
      <c r="A772" s="513"/>
      <c r="B772" s="513"/>
      <c r="C772" s="513"/>
      <c r="D772" s="513"/>
      <c r="E772" s="513"/>
      <c r="F772" s="513"/>
      <c r="G772" s="513"/>
      <c r="I772" s="513"/>
      <c r="J772" s="513"/>
      <c r="K772" s="513"/>
      <c r="L772" s="513"/>
      <c r="M772" s="513"/>
      <c r="N772" s="513"/>
      <c r="O772" s="513"/>
      <c r="P772" s="513"/>
      <c r="Q772" s="513"/>
    </row>
    <row r="773" spans="1:17">
      <c r="A773" s="513"/>
      <c r="B773" s="513"/>
      <c r="C773" s="513"/>
      <c r="D773" s="513"/>
      <c r="E773" s="513"/>
      <c r="F773" s="513"/>
      <c r="G773" s="513"/>
      <c r="I773" s="513"/>
      <c r="J773" s="513"/>
      <c r="K773" s="513"/>
      <c r="L773" s="513"/>
      <c r="M773" s="513"/>
      <c r="N773" s="513"/>
      <c r="O773" s="513"/>
      <c r="P773" s="513"/>
      <c r="Q773" s="513"/>
    </row>
    <row r="774" spans="1:17">
      <c r="A774" s="513"/>
      <c r="B774" s="513"/>
      <c r="C774" s="513"/>
      <c r="D774" s="513"/>
      <c r="E774" s="513"/>
      <c r="F774" s="513"/>
      <c r="G774" s="513"/>
      <c r="I774" s="513"/>
      <c r="J774" s="513"/>
      <c r="K774" s="513"/>
      <c r="L774" s="513"/>
      <c r="M774" s="513"/>
      <c r="N774" s="513"/>
      <c r="O774" s="513"/>
      <c r="P774" s="513"/>
      <c r="Q774" s="513"/>
    </row>
    <row r="775" spans="1:17">
      <c r="A775" s="513"/>
      <c r="B775" s="513"/>
      <c r="C775" s="513"/>
      <c r="D775" s="513"/>
      <c r="E775" s="513"/>
      <c r="F775" s="513"/>
      <c r="G775" s="513"/>
      <c r="I775" s="513"/>
      <c r="J775" s="513"/>
      <c r="K775" s="513"/>
      <c r="L775" s="513"/>
      <c r="M775" s="513"/>
      <c r="N775" s="513"/>
      <c r="O775" s="513"/>
      <c r="P775" s="513"/>
      <c r="Q775" s="513"/>
    </row>
    <row r="776" spans="1:17">
      <c r="A776" s="513"/>
      <c r="B776" s="513"/>
      <c r="C776" s="513"/>
      <c r="D776" s="513"/>
      <c r="E776" s="513"/>
      <c r="F776" s="513"/>
      <c r="G776" s="513"/>
      <c r="I776" s="513"/>
      <c r="J776" s="513"/>
      <c r="K776" s="513"/>
      <c r="L776" s="513"/>
      <c r="M776" s="513"/>
      <c r="N776" s="513"/>
      <c r="O776" s="513"/>
      <c r="P776" s="513"/>
      <c r="Q776" s="513"/>
    </row>
    <row r="777" spans="1:17">
      <c r="A777" s="513"/>
      <c r="B777" s="513"/>
      <c r="C777" s="513"/>
      <c r="D777" s="513"/>
      <c r="E777" s="513"/>
      <c r="F777" s="513"/>
      <c r="G777" s="513"/>
      <c r="I777" s="513"/>
      <c r="J777" s="513"/>
      <c r="K777" s="513"/>
      <c r="L777" s="513"/>
      <c r="M777" s="513"/>
      <c r="N777" s="513"/>
      <c r="O777" s="513"/>
      <c r="P777" s="513"/>
      <c r="Q777" s="513"/>
    </row>
    <row r="778" spans="1:17">
      <c r="A778" s="513"/>
      <c r="B778" s="513"/>
      <c r="C778" s="513"/>
      <c r="D778" s="513"/>
      <c r="E778" s="513"/>
      <c r="F778" s="513"/>
      <c r="G778" s="513"/>
      <c r="I778" s="513"/>
      <c r="J778" s="513"/>
      <c r="K778" s="513"/>
      <c r="L778" s="513"/>
      <c r="M778" s="513"/>
      <c r="N778" s="513"/>
      <c r="O778" s="513"/>
      <c r="P778" s="513"/>
      <c r="Q778" s="513"/>
    </row>
    <row r="779" spans="1:17">
      <c r="A779" s="513"/>
      <c r="B779" s="513"/>
      <c r="C779" s="513"/>
      <c r="D779" s="513"/>
      <c r="E779" s="513"/>
      <c r="F779" s="513"/>
      <c r="G779" s="513"/>
      <c r="I779" s="513"/>
      <c r="J779" s="513"/>
      <c r="K779" s="513"/>
      <c r="L779" s="513"/>
      <c r="M779" s="513"/>
      <c r="N779" s="513"/>
      <c r="O779" s="513"/>
      <c r="P779" s="513"/>
      <c r="Q779" s="513"/>
    </row>
    <row r="780" spans="1:17">
      <c r="A780" s="513"/>
      <c r="B780" s="513"/>
      <c r="C780" s="513"/>
      <c r="D780" s="513"/>
      <c r="E780" s="513"/>
      <c r="F780" s="513"/>
      <c r="G780" s="513"/>
      <c r="I780" s="513"/>
      <c r="J780" s="513"/>
      <c r="K780" s="513"/>
      <c r="L780" s="513"/>
      <c r="M780" s="513"/>
      <c r="N780" s="513"/>
      <c r="O780" s="513"/>
      <c r="P780" s="513"/>
      <c r="Q780" s="513"/>
    </row>
    <row r="781" spans="1:17">
      <c r="A781" s="513"/>
      <c r="B781" s="513"/>
      <c r="C781" s="513"/>
      <c r="D781" s="513"/>
      <c r="E781" s="513"/>
      <c r="F781" s="513"/>
      <c r="G781" s="513"/>
      <c r="I781" s="513"/>
      <c r="J781" s="513"/>
      <c r="K781" s="513"/>
      <c r="L781" s="513"/>
      <c r="M781" s="513"/>
      <c r="N781" s="513"/>
      <c r="O781" s="513"/>
      <c r="P781" s="513"/>
      <c r="Q781" s="513"/>
    </row>
    <row r="782" spans="1:17">
      <c r="A782" s="513"/>
      <c r="B782" s="513"/>
      <c r="C782" s="513"/>
      <c r="D782" s="513"/>
      <c r="E782" s="513"/>
      <c r="F782" s="513"/>
      <c r="G782" s="513"/>
      <c r="I782" s="513"/>
      <c r="J782" s="513"/>
      <c r="K782" s="513"/>
      <c r="L782" s="513"/>
      <c r="M782" s="513"/>
      <c r="N782" s="513"/>
      <c r="O782" s="513"/>
      <c r="P782" s="513"/>
      <c r="Q782" s="513"/>
    </row>
    <row r="783" spans="1:17">
      <c r="A783" s="513"/>
      <c r="B783" s="513"/>
      <c r="C783" s="513"/>
      <c r="D783" s="513"/>
      <c r="E783" s="513"/>
      <c r="F783" s="513"/>
      <c r="G783" s="513"/>
      <c r="I783" s="513"/>
      <c r="J783" s="513"/>
      <c r="K783" s="513"/>
      <c r="L783" s="513"/>
      <c r="M783" s="513"/>
      <c r="N783" s="513"/>
      <c r="O783" s="513"/>
      <c r="P783" s="513"/>
      <c r="Q783" s="513"/>
    </row>
    <row r="784" spans="1:17">
      <c r="A784" s="513"/>
      <c r="B784" s="513"/>
      <c r="C784" s="513"/>
      <c r="D784" s="513"/>
      <c r="E784" s="513"/>
      <c r="F784" s="513"/>
      <c r="G784" s="513"/>
      <c r="I784" s="513"/>
      <c r="J784" s="513"/>
      <c r="K784" s="513"/>
      <c r="L784" s="513"/>
      <c r="M784" s="513"/>
      <c r="N784" s="513"/>
      <c r="O784" s="513"/>
      <c r="P784" s="513"/>
      <c r="Q784" s="513"/>
    </row>
    <row r="785" spans="1:17">
      <c r="A785" s="513"/>
      <c r="B785" s="513"/>
      <c r="C785" s="513"/>
      <c r="D785" s="513"/>
      <c r="E785" s="513"/>
      <c r="F785" s="513"/>
      <c r="G785" s="513"/>
      <c r="I785" s="513"/>
      <c r="J785" s="513"/>
      <c r="K785" s="513"/>
      <c r="L785" s="513"/>
      <c r="M785" s="513"/>
      <c r="N785" s="513"/>
      <c r="O785" s="513"/>
      <c r="P785" s="513"/>
      <c r="Q785" s="513"/>
    </row>
    <row r="786" spans="1:17">
      <c r="A786" s="513"/>
      <c r="B786" s="513"/>
      <c r="C786" s="513"/>
      <c r="D786" s="513"/>
      <c r="E786" s="513"/>
      <c r="F786" s="513"/>
      <c r="G786" s="513"/>
      <c r="I786" s="513"/>
      <c r="J786" s="513"/>
      <c r="K786" s="513"/>
      <c r="L786" s="513"/>
      <c r="M786" s="513"/>
      <c r="N786" s="513"/>
      <c r="O786" s="513"/>
      <c r="P786" s="513"/>
      <c r="Q786" s="513"/>
    </row>
    <row r="787" spans="1:17">
      <c r="A787" s="513"/>
      <c r="B787" s="513"/>
      <c r="C787" s="513"/>
      <c r="D787" s="513"/>
      <c r="E787" s="513"/>
      <c r="F787" s="513"/>
      <c r="G787" s="513"/>
      <c r="I787" s="513"/>
      <c r="J787" s="513"/>
      <c r="K787" s="513"/>
      <c r="L787" s="513"/>
      <c r="M787" s="513"/>
      <c r="N787" s="513"/>
      <c r="O787" s="513"/>
      <c r="P787" s="513"/>
      <c r="Q787" s="513"/>
    </row>
    <row r="788" spans="1:17">
      <c r="A788" s="513"/>
      <c r="B788" s="513"/>
      <c r="C788" s="513"/>
      <c r="D788" s="513"/>
      <c r="E788" s="513"/>
      <c r="F788" s="513"/>
      <c r="G788" s="513"/>
      <c r="I788" s="513"/>
      <c r="J788" s="513"/>
      <c r="K788" s="513"/>
      <c r="L788" s="513"/>
      <c r="M788" s="513"/>
      <c r="N788" s="513"/>
      <c r="O788" s="513"/>
      <c r="P788" s="513"/>
      <c r="Q788" s="513"/>
    </row>
    <row r="789" spans="1:17">
      <c r="A789" s="513"/>
      <c r="B789" s="513"/>
      <c r="C789" s="513"/>
      <c r="D789" s="513"/>
      <c r="E789" s="513"/>
      <c r="F789" s="513"/>
      <c r="G789" s="513"/>
      <c r="I789" s="513"/>
      <c r="J789" s="513"/>
      <c r="K789" s="513"/>
      <c r="L789" s="513"/>
      <c r="M789" s="513"/>
      <c r="N789" s="513"/>
      <c r="O789" s="513"/>
      <c r="P789" s="513"/>
      <c r="Q789" s="513"/>
    </row>
    <row r="790" spans="1:17">
      <c r="A790" s="513"/>
      <c r="B790" s="513"/>
      <c r="C790" s="513"/>
      <c r="D790" s="513"/>
      <c r="E790" s="513"/>
      <c r="F790" s="513"/>
      <c r="G790" s="513"/>
      <c r="I790" s="513"/>
      <c r="J790" s="513"/>
      <c r="K790" s="513"/>
      <c r="L790" s="513"/>
      <c r="M790" s="513"/>
      <c r="N790" s="513"/>
      <c r="O790" s="513"/>
      <c r="P790" s="513"/>
      <c r="Q790" s="513"/>
    </row>
    <row r="791" spans="1:17">
      <c r="A791" s="513"/>
      <c r="B791" s="513"/>
      <c r="C791" s="513"/>
      <c r="D791" s="513"/>
      <c r="E791" s="513"/>
      <c r="F791" s="513"/>
      <c r="G791" s="513"/>
      <c r="I791" s="513"/>
      <c r="J791" s="513"/>
      <c r="K791" s="513"/>
      <c r="L791" s="513"/>
      <c r="M791" s="513"/>
      <c r="N791" s="513"/>
      <c r="O791" s="513"/>
      <c r="P791" s="513"/>
      <c r="Q791" s="513"/>
    </row>
    <row r="792" spans="1:17">
      <c r="A792" s="513"/>
      <c r="B792" s="513"/>
      <c r="C792" s="513"/>
      <c r="D792" s="513"/>
      <c r="E792" s="513"/>
      <c r="F792" s="513"/>
      <c r="G792" s="513"/>
      <c r="I792" s="513"/>
      <c r="J792" s="513"/>
      <c r="K792" s="513"/>
      <c r="L792" s="513"/>
      <c r="M792" s="513"/>
      <c r="N792" s="513"/>
      <c r="O792" s="513"/>
      <c r="P792" s="513"/>
      <c r="Q792" s="513"/>
    </row>
    <row r="793" spans="1:17">
      <c r="A793" s="513"/>
      <c r="B793" s="513"/>
      <c r="C793" s="513"/>
      <c r="D793" s="513"/>
      <c r="E793" s="513"/>
      <c r="F793" s="513"/>
      <c r="G793" s="513"/>
      <c r="I793" s="513"/>
      <c r="J793" s="513"/>
      <c r="K793" s="513"/>
      <c r="L793" s="513"/>
      <c r="M793" s="513"/>
      <c r="N793" s="513"/>
      <c r="O793" s="513"/>
      <c r="P793" s="513"/>
      <c r="Q793" s="513"/>
    </row>
    <row r="794" spans="1:17">
      <c r="A794" s="513"/>
      <c r="B794" s="513"/>
      <c r="C794" s="513"/>
      <c r="D794" s="513"/>
      <c r="E794" s="513"/>
      <c r="F794" s="513"/>
      <c r="G794" s="513"/>
      <c r="I794" s="513"/>
      <c r="J794" s="513"/>
      <c r="K794" s="513"/>
      <c r="L794" s="513"/>
      <c r="M794" s="513"/>
      <c r="N794" s="513"/>
      <c r="O794" s="513"/>
      <c r="P794" s="513"/>
      <c r="Q794" s="513"/>
    </row>
    <row r="795" spans="1:17">
      <c r="A795" s="513"/>
      <c r="B795" s="513"/>
      <c r="C795" s="513"/>
      <c r="D795" s="513"/>
      <c r="E795" s="513"/>
      <c r="F795" s="513"/>
      <c r="G795" s="513"/>
      <c r="I795" s="513"/>
      <c r="J795" s="513"/>
      <c r="K795" s="513"/>
      <c r="L795" s="513"/>
      <c r="M795" s="513"/>
      <c r="N795" s="513"/>
      <c r="O795" s="513"/>
      <c r="P795" s="513"/>
      <c r="Q795" s="513"/>
    </row>
    <row r="796" spans="1:17">
      <c r="A796" s="513"/>
      <c r="B796" s="513"/>
      <c r="C796" s="513"/>
      <c r="D796" s="513"/>
      <c r="E796" s="513"/>
      <c r="F796" s="513"/>
      <c r="G796" s="513"/>
      <c r="I796" s="513"/>
      <c r="J796" s="513"/>
      <c r="K796" s="513"/>
      <c r="L796" s="513"/>
      <c r="M796" s="513"/>
      <c r="N796" s="513"/>
      <c r="O796" s="513"/>
      <c r="P796" s="513"/>
      <c r="Q796" s="513"/>
    </row>
    <row r="797" spans="1:17">
      <c r="A797" s="513"/>
      <c r="B797" s="513"/>
      <c r="C797" s="513"/>
      <c r="D797" s="513"/>
      <c r="E797" s="513"/>
      <c r="F797" s="513"/>
      <c r="G797" s="513"/>
      <c r="I797" s="513"/>
      <c r="J797" s="513"/>
      <c r="K797" s="513"/>
      <c r="L797" s="513"/>
      <c r="M797" s="513"/>
      <c r="N797" s="513"/>
      <c r="O797" s="513"/>
      <c r="P797" s="513"/>
      <c r="Q797" s="513"/>
    </row>
    <row r="798" spans="1:17">
      <c r="A798" s="513"/>
      <c r="B798" s="513"/>
      <c r="C798" s="513"/>
      <c r="D798" s="513"/>
      <c r="E798" s="513"/>
      <c r="F798" s="513"/>
      <c r="G798" s="513"/>
      <c r="I798" s="513"/>
      <c r="J798" s="513"/>
      <c r="K798" s="513"/>
      <c r="L798" s="513"/>
      <c r="M798" s="513"/>
      <c r="N798" s="513"/>
      <c r="O798" s="513"/>
      <c r="P798" s="513"/>
      <c r="Q798" s="513"/>
    </row>
    <row r="799" spans="1:17">
      <c r="A799" s="513"/>
      <c r="B799" s="513"/>
      <c r="C799" s="513"/>
      <c r="D799" s="513"/>
      <c r="E799" s="513"/>
      <c r="F799" s="513"/>
      <c r="G799" s="513"/>
      <c r="I799" s="513"/>
      <c r="J799" s="513"/>
      <c r="K799" s="513"/>
      <c r="L799" s="513"/>
      <c r="M799" s="513"/>
      <c r="N799" s="513"/>
      <c r="O799" s="513"/>
      <c r="P799" s="513"/>
      <c r="Q799" s="513"/>
    </row>
    <row r="800" spans="1:17">
      <c r="A800" s="513"/>
      <c r="B800" s="513"/>
      <c r="C800" s="513"/>
      <c r="D800" s="513"/>
      <c r="E800" s="513"/>
      <c r="F800" s="513"/>
      <c r="G800" s="513"/>
      <c r="I800" s="513"/>
      <c r="J800" s="513"/>
      <c r="K800" s="513"/>
      <c r="L800" s="513"/>
      <c r="M800" s="513"/>
      <c r="N800" s="513"/>
      <c r="O800" s="513"/>
      <c r="P800" s="513"/>
      <c r="Q800" s="513"/>
    </row>
    <row r="801" spans="1:17">
      <c r="A801" s="513"/>
      <c r="B801" s="513"/>
      <c r="C801" s="513"/>
      <c r="D801" s="513"/>
      <c r="E801" s="513"/>
      <c r="F801" s="513"/>
      <c r="G801" s="513"/>
      <c r="I801" s="513"/>
      <c r="J801" s="513"/>
      <c r="K801" s="513"/>
      <c r="L801" s="513"/>
      <c r="M801" s="513"/>
      <c r="N801" s="513"/>
      <c r="O801" s="513"/>
      <c r="P801" s="513"/>
      <c r="Q801" s="513"/>
    </row>
    <row r="802" spans="1:17">
      <c r="A802" s="513"/>
      <c r="B802" s="513"/>
      <c r="C802" s="513"/>
      <c r="D802" s="513"/>
      <c r="E802" s="513"/>
      <c r="F802" s="513"/>
      <c r="G802" s="513"/>
      <c r="I802" s="513"/>
      <c r="J802" s="513"/>
      <c r="K802" s="513"/>
      <c r="L802" s="513"/>
      <c r="M802" s="513"/>
      <c r="N802" s="513"/>
      <c r="O802" s="513"/>
      <c r="P802" s="513"/>
      <c r="Q802" s="513"/>
    </row>
    <row r="803" spans="1:17">
      <c r="A803" s="513"/>
      <c r="B803" s="513"/>
      <c r="C803" s="513"/>
      <c r="D803" s="513"/>
      <c r="E803" s="513"/>
      <c r="F803" s="513"/>
      <c r="G803" s="513"/>
      <c r="I803" s="513"/>
      <c r="J803" s="513"/>
      <c r="K803" s="513"/>
      <c r="L803" s="513"/>
      <c r="M803" s="513"/>
      <c r="N803" s="513"/>
      <c r="O803" s="513"/>
      <c r="P803" s="513"/>
      <c r="Q803" s="513"/>
    </row>
    <row r="804" spans="1:17">
      <c r="A804" s="513"/>
      <c r="B804" s="513"/>
      <c r="C804" s="513"/>
      <c r="D804" s="513"/>
      <c r="E804" s="513"/>
      <c r="F804" s="513"/>
      <c r="G804" s="513"/>
      <c r="I804" s="513"/>
      <c r="J804" s="513"/>
      <c r="K804" s="513"/>
      <c r="L804" s="513"/>
      <c r="M804" s="513"/>
      <c r="N804" s="513"/>
      <c r="O804" s="513"/>
      <c r="P804" s="513"/>
      <c r="Q804" s="513"/>
    </row>
    <row r="805" spans="1:17">
      <c r="A805" s="513"/>
      <c r="B805" s="513"/>
      <c r="C805" s="513"/>
      <c r="D805" s="513"/>
      <c r="E805" s="513"/>
      <c r="F805" s="513"/>
      <c r="G805" s="513"/>
      <c r="I805" s="513"/>
      <c r="J805" s="513"/>
      <c r="K805" s="513"/>
      <c r="L805" s="513"/>
      <c r="M805" s="513"/>
      <c r="N805" s="513"/>
      <c r="O805" s="513"/>
      <c r="P805" s="513"/>
      <c r="Q805" s="513"/>
    </row>
    <row r="806" spans="1:17">
      <c r="A806" s="513"/>
      <c r="B806" s="513"/>
      <c r="C806" s="513"/>
      <c r="D806" s="513"/>
      <c r="E806" s="513"/>
      <c r="F806" s="513"/>
      <c r="G806" s="513"/>
      <c r="I806" s="513"/>
      <c r="J806" s="513"/>
      <c r="K806" s="513"/>
      <c r="L806" s="513"/>
      <c r="M806" s="513"/>
      <c r="N806" s="513"/>
      <c r="O806" s="513"/>
      <c r="P806" s="513"/>
      <c r="Q806" s="513"/>
    </row>
    <row r="807" spans="1:17">
      <c r="A807" s="513"/>
      <c r="B807" s="513"/>
      <c r="C807" s="513"/>
      <c r="D807" s="513"/>
      <c r="E807" s="513"/>
      <c r="F807" s="513"/>
      <c r="G807" s="513"/>
      <c r="I807" s="513"/>
      <c r="J807" s="513"/>
      <c r="K807" s="513"/>
      <c r="L807" s="513"/>
      <c r="M807" s="513"/>
      <c r="N807" s="513"/>
      <c r="O807" s="513"/>
      <c r="P807" s="513"/>
      <c r="Q807" s="513"/>
    </row>
    <row r="808" spans="1:17">
      <c r="A808" s="513"/>
      <c r="B808" s="513"/>
      <c r="C808" s="513"/>
      <c r="D808" s="513"/>
      <c r="E808" s="513"/>
      <c r="F808" s="513"/>
      <c r="G808" s="513"/>
      <c r="I808" s="513"/>
      <c r="J808" s="513"/>
      <c r="K808" s="513"/>
      <c r="L808" s="513"/>
      <c r="M808" s="513"/>
      <c r="N808" s="513"/>
      <c r="O808" s="513"/>
      <c r="P808" s="513"/>
      <c r="Q808" s="513"/>
    </row>
    <row r="809" spans="1:17">
      <c r="A809" s="513"/>
      <c r="B809" s="513"/>
      <c r="C809" s="513"/>
      <c r="D809" s="513"/>
      <c r="E809" s="513"/>
      <c r="F809" s="513"/>
      <c r="G809" s="513"/>
      <c r="I809" s="513"/>
      <c r="J809" s="513"/>
      <c r="K809" s="513"/>
      <c r="L809" s="513"/>
      <c r="M809" s="513"/>
      <c r="N809" s="513"/>
      <c r="O809" s="513"/>
      <c r="P809" s="513"/>
      <c r="Q809" s="513"/>
    </row>
    <row r="810" spans="1:17">
      <c r="A810" s="513"/>
      <c r="B810" s="513"/>
      <c r="C810" s="513"/>
      <c r="D810" s="513"/>
      <c r="E810" s="513"/>
      <c r="F810" s="513"/>
      <c r="G810" s="513"/>
      <c r="I810" s="513"/>
      <c r="J810" s="513"/>
      <c r="K810" s="513"/>
      <c r="L810" s="513"/>
      <c r="M810" s="513"/>
      <c r="N810" s="513"/>
      <c r="O810" s="513"/>
      <c r="P810" s="513"/>
      <c r="Q810" s="513"/>
    </row>
    <row r="811" spans="1:17">
      <c r="A811" s="513"/>
      <c r="B811" s="513"/>
      <c r="C811" s="513"/>
      <c r="D811" s="513"/>
      <c r="E811" s="513"/>
      <c r="F811" s="513"/>
      <c r="G811" s="513"/>
      <c r="I811" s="513"/>
      <c r="J811" s="513"/>
      <c r="K811" s="513"/>
      <c r="L811" s="513"/>
      <c r="M811" s="513"/>
      <c r="N811" s="513"/>
      <c r="O811" s="513"/>
      <c r="P811" s="513"/>
      <c r="Q811" s="513"/>
    </row>
    <row r="812" spans="1:17">
      <c r="A812" s="513"/>
      <c r="B812" s="513"/>
      <c r="C812" s="513"/>
      <c r="D812" s="513"/>
      <c r="E812" s="513"/>
      <c r="F812" s="513"/>
      <c r="G812" s="513"/>
      <c r="I812" s="513"/>
      <c r="J812" s="513"/>
      <c r="K812" s="513"/>
      <c r="L812" s="513"/>
      <c r="M812" s="513"/>
      <c r="N812" s="513"/>
      <c r="O812" s="513"/>
      <c r="P812" s="513"/>
      <c r="Q812" s="513"/>
    </row>
    <row r="813" spans="1:17">
      <c r="A813" s="513"/>
      <c r="B813" s="513"/>
      <c r="C813" s="513"/>
      <c r="D813" s="513"/>
      <c r="E813" s="513"/>
      <c r="F813" s="513"/>
      <c r="G813" s="513"/>
      <c r="I813" s="513"/>
      <c r="J813" s="513"/>
      <c r="K813" s="513"/>
      <c r="L813" s="513"/>
      <c r="M813" s="513"/>
      <c r="N813" s="513"/>
      <c r="O813" s="513"/>
      <c r="P813" s="513"/>
      <c r="Q813" s="513"/>
    </row>
    <row r="814" spans="1:17">
      <c r="A814" s="513"/>
      <c r="B814" s="513"/>
      <c r="C814" s="513"/>
      <c r="D814" s="513"/>
      <c r="E814" s="513"/>
      <c r="F814" s="513"/>
      <c r="G814" s="513"/>
      <c r="I814" s="513"/>
      <c r="J814" s="513"/>
      <c r="K814" s="513"/>
      <c r="L814" s="513"/>
      <c r="M814" s="513"/>
      <c r="N814" s="513"/>
      <c r="O814" s="513"/>
      <c r="P814" s="513"/>
      <c r="Q814" s="513"/>
    </row>
    <row r="815" spans="1:17">
      <c r="A815" s="513"/>
      <c r="B815" s="513"/>
      <c r="C815" s="513"/>
      <c r="D815" s="513"/>
      <c r="E815" s="513"/>
      <c r="F815" s="513"/>
      <c r="G815" s="513"/>
      <c r="I815" s="513"/>
      <c r="J815" s="513"/>
      <c r="K815" s="513"/>
      <c r="L815" s="513"/>
      <c r="M815" s="513"/>
      <c r="N815" s="513"/>
      <c r="O815" s="513"/>
      <c r="P815" s="513"/>
      <c r="Q815" s="513"/>
    </row>
    <row r="816" spans="1:17">
      <c r="A816" s="513"/>
      <c r="B816" s="513"/>
      <c r="C816" s="513"/>
      <c r="D816" s="513"/>
      <c r="E816" s="513"/>
      <c r="F816" s="513"/>
      <c r="G816" s="513"/>
      <c r="I816" s="513"/>
      <c r="J816" s="513"/>
      <c r="K816" s="513"/>
      <c r="L816" s="513"/>
      <c r="M816" s="513"/>
      <c r="N816" s="513"/>
      <c r="O816" s="513"/>
      <c r="P816" s="513"/>
      <c r="Q816" s="513"/>
    </row>
    <row r="817" spans="1:17">
      <c r="A817" s="513"/>
      <c r="B817" s="513"/>
      <c r="C817" s="513"/>
      <c r="D817" s="513"/>
      <c r="E817" s="513"/>
      <c r="F817" s="513"/>
      <c r="G817" s="513"/>
      <c r="I817" s="513"/>
      <c r="J817" s="513"/>
      <c r="K817" s="513"/>
      <c r="L817" s="513"/>
      <c r="M817" s="513"/>
      <c r="N817" s="513"/>
      <c r="O817" s="513"/>
      <c r="P817" s="513"/>
      <c r="Q817" s="513"/>
    </row>
    <row r="818" spans="1:17">
      <c r="A818" s="513"/>
      <c r="B818" s="513"/>
      <c r="C818" s="513"/>
      <c r="D818" s="513"/>
      <c r="E818" s="513"/>
      <c r="F818" s="513"/>
      <c r="G818" s="513"/>
      <c r="I818" s="513"/>
      <c r="J818" s="513"/>
      <c r="K818" s="513"/>
      <c r="L818" s="513"/>
      <c r="M818" s="513"/>
      <c r="N818" s="513"/>
      <c r="O818" s="513"/>
      <c r="P818" s="513"/>
      <c r="Q818" s="513"/>
    </row>
    <row r="819" spans="1:17">
      <c r="A819" s="513"/>
      <c r="B819" s="513"/>
      <c r="C819" s="513"/>
      <c r="D819" s="513"/>
      <c r="E819" s="513"/>
      <c r="F819" s="513"/>
      <c r="G819" s="513"/>
      <c r="I819" s="513"/>
      <c r="J819" s="513"/>
      <c r="K819" s="513"/>
      <c r="L819" s="513"/>
      <c r="M819" s="513"/>
      <c r="N819" s="513"/>
      <c r="O819" s="513"/>
      <c r="P819" s="513"/>
      <c r="Q819" s="513"/>
    </row>
    <row r="820" spans="1:17">
      <c r="A820" s="513"/>
      <c r="B820" s="513"/>
      <c r="C820" s="513"/>
      <c r="D820" s="513"/>
      <c r="E820" s="513"/>
      <c r="F820" s="513"/>
      <c r="G820" s="513"/>
      <c r="I820" s="513"/>
      <c r="J820" s="513"/>
      <c r="K820" s="513"/>
      <c r="L820" s="513"/>
      <c r="M820" s="513"/>
      <c r="N820" s="513"/>
      <c r="O820" s="513"/>
      <c r="P820" s="513"/>
      <c r="Q820" s="513"/>
    </row>
    <row r="821" spans="1:17">
      <c r="A821" s="513"/>
      <c r="B821" s="513"/>
      <c r="C821" s="513"/>
      <c r="D821" s="513"/>
      <c r="E821" s="513"/>
      <c r="F821" s="513"/>
      <c r="G821" s="513"/>
      <c r="I821" s="513"/>
      <c r="J821" s="513"/>
      <c r="K821" s="513"/>
      <c r="L821" s="513"/>
      <c r="M821" s="513"/>
      <c r="N821" s="513"/>
      <c r="O821" s="513"/>
      <c r="P821" s="513"/>
      <c r="Q821" s="513"/>
    </row>
    <row r="822" spans="1:17">
      <c r="A822" s="513"/>
      <c r="B822" s="513"/>
      <c r="C822" s="513"/>
      <c r="D822" s="513"/>
      <c r="E822" s="513"/>
      <c r="F822" s="513"/>
      <c r="G822" s="513"/>
      <c r="I822" s="513"/>
      <c r="J822" s="513"/>
      <c r="K822" s="513"/>
      <c r="L822" s="513"/>
      <c r="M822" s="513"/>
      <c r="N822" s="513"/>
      <c r="O822" s="513"/>
      <c r="P822" s="513"/>
      <c r="Q822" s="513"/>
    </row>
    <row r="823" spans="1:17">
      <c r="A823" s="513"/>
      <c r="B823" s="513"/>
      <c r="C823" s="513"/>
      <c r="D823" s="513"/>
      <c r="E823" s="513"/>
      <c r="F823" s="513"/>
      <c r="G823" s="513"/>
      <c r="I823" s="513"/>
      <c r="J823" s="513"/>
      <c r="K823" s="513"/>
      <c r="L823" s="513"/>
      <c r="M823" s="513"/>
      <c r="N823" s="513"/>
      <c r="O823" s="513"/>
      <c r="P823" s="513"/>
      <c r="Q823" s="513"/>
    </row>
    <row r="824" spans="1:17">
      <c r="A824" s="513"/>
      <c r="B824" s="513"/>
      <c r="C824" s="513"/>
      <c r="D824" s="513"/>
      <c r="E824" s="513"/>
      <c r="F824" s="513"/>
      <c r="G824" s="513"/>
      <c r="I824" s="513"/>
      <c r="J824" s="513"/>
      <c r="K824" s="513"/>
      <c r="L824" s="513"/>
      <c r="M824" s="513"/>
      <c r="N824" s="513"/>
      <c r="O824" s="513"/>
      <c r="P824" s="513"/>
      <c r="Q824" s="513"/>
    </row>
    <row r="825" spans="1:17">
      <c r="A825" s="513"/>
      <c r="B825" s="513"/>
      <c r="C825" s="513"/>
      <c r="D825" s="513"/>
      <c r="E825" s="513"/>
      <c r="F825" s="513"/>
      <c r="G825" s="513"/>
      <c r="I825" s="513"/>
      <c r="J825" s="513"/>
      <c r="K825" s="513"/>
      <c r="L825" s="513"/>
      <c r="M825" s="513"/>
      <c r="N825" s="513"/>
      <c r="O825" s="513"/>
      <c r="P825" s="513"/>
      <c r="Q825" s="513"/>
    </row>
    <row r="826" spans="1:17">
      <c r="A826" s="513"/>
      <c r="B826" s="513"/>
      <c r="C826" s="513"/>
      <c r="D826" s="513"/>
      <c r="E826" s="513"/>
      <c r="F826" s="513"/>
      <c r="G826" s="513"/>
      <c r="I826" s="513"/>
      <c r="J826" s="513"/>
      <c r="K826" s="513"/>
      <c r="L826" s="513"/>
      <c r="M826" s="513"/>
      <c r="N826" s="513"/>
      <c r="O826" s="513"/>
      <c r="P826" s="513"/>
      <c r="Q826" s="513"/>
    </row>
    <row r="827" spans="1:17">
      <c r="A827" s="513"/>
      <c r="B827" s="513"/>
      <c r="C827" s="513"/>
      <c r="D827" s="513"/>
      <c r="E827" s="513"/>
      <c r="F827" s="513"/>
      <c r="G827" s="513"/>
      <c r="I827" s="513"/>
      <c r="J827" s="513"/>
      <c r="K827" s="513"/>
      <c r="L827" s="513"/>
      <c r="M827" s="513"/>
      <c r="N827" s="513"/>
      <c r="O827" s="513"/>
      <c r="P827" s="513"/>
      <c r="Q827" s="513"/>
    </row>
    <row r="828" spans="1:17">
      <c r="A828" s="513"/>
      <c r="B828" s="513"/>
      <c r="C828" s="513"/>
      <c r="D828" s="513"/>
      <c r="E828" s="513"/>
      <c r="F828" s="513"/>
      <c r="G828" s="513"/>
      <c r="I828" s="513"/>
      <c r="J828" s="513"/>
      <c r="K828" s="513"/>
      <c r="L828" s="513"/>
      <c r="M828" s="513"/>
      <c r="N828" s="513"/>
      <c r="O828" s="513"/>
      <c r="P828" s="513"/>
      <c r="Q828" s="513"/>
    </row>
    <row r="829" spans="1:17">
      <c r="A829" s="513"/>
      <c r="B829" s="513"/>
      <c r="C829" s="513"/>
      <c r="D829" s="513"/>
      <c r="E829" s="513"/>
      <c r="F829" s="513"/>
      <c r="G829" s="513"/>
      <c r="I829" s="513"/>
      <c r="J829" s="513"/>
      <c r="K829" s="513"/>
      <c r="L829" s="513"/>
      <c r="M829" s="513"/>
      <c r="N829" s="513"/>
      <c r="O829" s="513"/>
      <c r="P829" s="513"/>
      <c r="Q829" s="513"/>
    </row>
    <row r="830" spans="1:17">
      <c r="A830" s="513"/>
      <c r="B830" s="513"/>
      <c r="C830" s="513"/>
      <c r="D830" s="513"/>
      <c r="E830" s="513"/>
      <c r="F830" s="513"/>
      <c r="G830" s="513"/>
      <c r="I830" s="513"/>
      <c r="J830" s="513"/>
      <c r="K830" s="513"/>
      <c r="L830" s="513"/>
      <c r="M830" s="513"/>
      <c r="N830" s="513"/>
      <c r="O830" s="513"/>
      <c r="P830" s="513"/>
      <c r="Q830" s="513"/>
    </row>
    <row r="831" spans="1:17">
      <c r="A831" s="513"/>
      <c r="B831" s="513"/>
      <c r="C831" s="513"/>
      <c r="D831" s="513"/>
      <c r="E831" s="513"/>
      <c r="F831" s="513"/>
      <c r="G831" s="513"/>
      <c r="I831" s="513"/>
      <c r="J831" s="513"/>
      <c r="K831" s="513"/>
      <c r="L831" s="513"/>
      <c r="M831" s="513"/>
      <c r="N831" s="513"/>
      <c r="O831" s="513"/>
      <c r="P831" s="513"/>
      <c r="Q831" s="513"/>
    </row>
    <row r="832" spans="1:17">
      <c r="A832" s="513"/>
      <c r="B832" s="513"/>
      <c r="C832" s="513"/>
      <c r="D832" s="513"/>
      <c r="E832" s="513"/>
      <c r="F832" s="513"/>
      <c r="G832" s="513"/>
      <c r="I832" s="513"/>
      <c r="J832" s="513"/>
      <c r="K832" s="513"/>
      <c r="L832" s="513"/>
      <c r="M832" s="513"/>
      <c r="N832" s="513"/>
      <c r="O832" s="513"/>
      <c r="P832" s="513"/>
      <c r="Q832" s="513"/>
    </row>
    <row r="833" spans="1:17">
      <c r="A833" s="513"/>
      <c r="B833" s="513"/>
      <c r="C833" s="513"/>
      <c r="D833" s="513"/>
      <c r="E833" s="513"/>
      <c r="F833" s="513"/>
      <c r="G833" s="513"/>
      <c r="I833" s="513"/>
      <c r="J833" s="513"/>
      <c r="K833" s="513"/>
      <c r="L833" s="513"/>
      <c r="M833" s="513"/>
      <c r="N833" s="513"/>
      <c r="O833" s="513"/>
      <c r="P833" s="513"/>
      <c r="Q833" s="513"/>
    </row>
    <row r="834" spans="1:17">
      <c r="A834" s="513"/>
      <c r="B834" s="513"/>
      <c r="C834" s="513"/>
      <c r="D834" s="513"/>
      <c r="E834" s="513"/>
      <c r="F834" s="513"/>
      <c r="G834" s="513"/>
      <c r="I834" s="513"/>
      <c r="J834" s="513"/>
      <c r="K834" s="513"/>
      <c r="L834" s="513"/>
      <c r="M834" s="513"/>
      <c r="N834" s="513"/>
      <c r="O834" s="513"/>
      <c r="P834" s="513"/>
      <c r="Q834" s="513"/>
    </row>
    <row r="835" spans="1:17">
      <c r="A835" s="513"/>
      <c r="B835" s="513"/>
      <c r="C835" s="513"/>
      <c r="D835" s="513"/>
      <c r="E835" s="513"/>
      <c r="F835" s="513"/>
      <c r="G835" s="513"/>
      <c r="I835" s="513"/>
      <c r="J835" s="513"/>
      <c r="K835" s="513"/>
      <c r="L835" s="513"/>
      <c r="M835" s="513"/>
      <c r="N835" s="513"/>
      <c r="O835" s="513"/>
      <c r="P835" s="513"/>
      <c r="Q835" s="513"/>
    </row>
    <row r="836" spans="1:17">
      <c r="A836" s="513"/>
      <c r="B836" s="513"/>
      <c r="C836" s="513"/>
      <c r="D836" s="513"/>
      <c r="E836" s="513"/>
      <c r="F836" s="513"/>
      <c r="G836" s="513"/>
      <c r="I836" s="513"/>
      <c r="J836" s="513"/>
      <c r="K836" s="513"/>
      <c r="L836" s="513"/>
      <c r="M836" s="513"/>
      <c r="N836" s="513"/>
      <c r="O836" s="513"/>
      <c r="P836" s="513"/>
      <c r="Q836" s="513"/>
    </row>
    <row r="837" spans="1:17">
      <c r="A837" s="513"/>
      <c r="B837" s="513"/>
      <c r="C837" s="513"/>
      <c r="D837" s="513"/>
      <c r="E837" s="513"/>
      <c r="F837" s="513"/>
      <c r="G837" s="513"/>
      <c r="I837" s="513"/>
      <c r="J837" s="513"/>
      <c r="K837" s="513"/>
      <c r="L837" s="513"/>
      <c r="M837" s="513"/>
      <c r="N837" s="513"/>
      <c r="O837" s="513"/>
      <c r="P837" s="513"/>
      <c r="Q837" s="513"/>
    </row>
    <row r="838" spans="1:17">
      <c r="A838" s="513"/>
      <c r="B838" s="513"/>
      <c r="C838" s="513"/>
      <c r="D838" s="513"/>
      <c r="E838" s="513"/>
      <c r="F838" s="513"/>
      <c r="G838" s="513"/>
      <c r="I838" s="513"/>
      <c r="J838" s="513"/>
      <c r="K838" s="513"/>
      <c r="L838" s="513"/>
      <c r="M838" s="513"/>
      <c r="N838" s="513"/>
      <c r="O838" s="513"/>
      <c r="P838" s="513"/>
      <c r="Q838" s="513"/>
    </row>
    <row r="839" spans="1:17">
      <c r="A839" s="513"/>
      <c r="B839" s="513"/>
      <c r="C839" s="513"/>
      <c r="D839" s="513"/>
      <c r="E839" s="513"/>
      <c r="F839" s="513"/>
      <c r="G839" s="513"/>
      <c r="I839" s="513"/>
      <c r="J839" s="513"/>
      <c r="K839" s="513"/>
      <c r="L839" s="513"/>
      <c r="M839" s="513"/>
      <c r="N839" s="513"/>
      <c r="O839" s="513"/>
      <c r="P839" s="513"/>
      <c r="Q839" s="513"/>
    </row>
    <row r="840" spans="1:17">
      <c r="A840" s="513"/>
      <c r="B840" s="513"/>
      <c r="C840" s="513"/>
      <c r="D840" s="513"/>
      <c r="E840" s="513"/>
      <c r="F840" s="513"/>
      <c r="G840" s="513"/>
      <c r="I840" s="513"/>
      <c r="J840" s="513"/>
      <c r="K840" s="513"/>
      <c r="L840" s="513"/>
      <c r="M840" s="513"/>
      <c r="N840" s="513"/>
      <c r="O840" s="513"/>
      <c r="P840" s="513"/>
      <c r="Q840" s="513"/>
    </row>
    <row r="841" spans="1:17">
      <c r="A841" s="513"/>
      <c r="B841" s="513"/>
      <c r="C841" s="513"/>
      <c r="D841" s="513"/>
      <c r="E841" s="513"/>
      <c r="F841" s="513"/>
      <c r="G841" s="513"/>
      <c r="I841" s="513"/>
      <c r="J841" s="513"/>
      <c r="K841" s="513"/>
      <c r="L841" s="513"/>
      <c r="M841" s="513"/>
      <c r="N841" s="513"/>
      <c r="O841" s="513"/>
      <c r="P841" s="513"/>
      <c r="Q841" s="513"/>
    </row>
    <row r="842" spans="1:17">
      <c r="A842" s="513"/>
      <c r="B842" s="513"/>
      <c r="C842" s="513"/>
      <c r="D842" s="513"/>
      <c r="E842" s="513"/>
      <c r="F842" s="513"/>
      <c r="G842" s="513"/>
      <c r="I842" s="513"/>
      <c r="J842" s="513"/>
      <c r="K842" s="513"/>
      <c r="L842" s="513"/>
      <c r="M842" s="513"/>
      <c r="N842" s="513"/>
      <c r="O842" s="513"/>
      <c r="P842" s="513"/>
      <c r="Q842" s="513"/>
    </row>
    <row r="843" spans="1:17">
      <c r="A843" s="513"/>
      <c r="B843" s="513"/>
      <c r="C843" s="513"/>
      <c r="D843" s="513"/>
      <c r="E843" s="513"/>
      <c r="F843" s="513"/>
      <c r="G843" s="513"/>
      <c r="I843" s="513"/>
      <c r="J843" s="513"/>
      <c r="K843" s="513"/>
      <c r="L843" s="513"/>
      <c r="M843" s="513"/>
      <c r="N843" s="513"/>
      <c r="O843" s="513"/>
      <c r="P843" s="513"/>
      <c r="Q843" s="513"/>
    </row>
    <row r="844" spans="1:17">
      <c r="A844" s="513"/>
      <c r="B844" s="513"/>
      <c r="C844" s="513"/>
      <c r="D844" s="513"/>
      <c r="E844" s="513"/>
      <c r="F844" s="513"/>
      <c r="G844" s="513"/>
      <c r="I844" s="513"/>
      <c r="J844" s="513"/>
      <c r="K844" s="513"/>
      <c r="L844" s="513"/>
      <c r="M844" s="513"/>
      <c r="N844" s="513"/>
      <c r="O844" s="513"/>
      <c r="P844" s="513"/>
      <c r="Q844" s="513"/>
    </row>
    <row r="845" spans="1:17">
      <c r="A845" s="513"/>
      <c r="B845" s="513"/>
      <c r="C845" s="513"/>
      <c r="D845" s="513"/>
      <c r="E845" s="513"/>
      <c r="F845" s="513"/>
      <c r="G845" s="513"/>
      <c r="I845" s="513"/>
      <c r="J845" s="513"/>
      <c r="K845" s="513"/>
      <c r="L845" s="513"/>
      <c r="M845" s="513"/>
      <c r="N845" s="513"/>
      <c r="O845" s="513"/>
      <c r="P845" s="513"/>
      <c r="Q845" s="513"/>
    </row>
    <row r="846" spans="1:17">
      <c r="A846" s="513"/>
      <c r="B846" s="513"/>
      <c r="C846" s="513"/>
      <c r="D846" s="513"/>
      <c r="E846" s="513"/>
      <c r="F846" s="513"/>
      <c r="G846" s="513"/>
      <c r="I846" s="513"/>
      <c r="J846" s="513"/>
      <c r="K846" s="513"/>
      <c r="L846" s="513"/>
      <c r="M846" s="513"/>
      <c r="N846" s="513"/>
      <c r="O846" s="513"/>
      <c r="P846" s="513"/>
      <c r="Q846" s="513"/>
    </row>
    <row r="847" spans="1:17">
      <c r="A847" s="513"/>
      <c r="B847" s="513"/>
      <c r="C847" s="513"/>
      <c r="D847" s="513"/>
      <c r="E847" s="513"/>
      <c r="F847" s="513"/>
      <c r="G847" s="513"/>
      <c r="I847" s="513"/>
      <c r="J847" s="513"/>
      <c r="K847" s="513"/>
      <c r="L847" s="513"/>
      <c r="M847" s="513"/>
      <c r="N847" s="513"/>
      <c r="O847" s="513"/>
      <c r="P847" s="513"/>
      <c r="Q847" s="513"/>
    </row>
    <row r="848" spans="1:17">
      <c r="A848" s="513"/>
      <c r="B848" s="513"/>
      <c r="C848" s="513"/>
      <c r="D848" s="513"/>
      <c r="E848" s="513"/>
      <c r="F848" s="513"/>
      <c r="G848" s="513"/>
      <c r="I848" s="513"/>
      <c r="J848" s="513"/>
      <c r="K848" s="513"/>
      <c r="L848" s="513"/>
      <c r="M848" s="513"/>
      <c r="N848" s="513"/>
      <c r="O848" s="513"/>
      <c r="P848" s="513"/>
      <c r="Q848" s="513"/>
    </row>
    <row r="849" spans="1:17">
      <c r="A849" s="513"/>
      <c r="B849" s="513"/>
      <c r="C849" s="513"/>
      <c r="D849" s="513"/>
      <c r="E849" s="513"/>
      <c r="F849" s="513"/>
      <c r="G849" s="513"/>
      <c r="I849" s="513"/>
      <c r="J849" s="513"/>
      <c r="K849" s="513"/>
      <c r="L849" s="513"/>
      <c r="M849" s="513"/>
      <c r="N849" s="513"/>
      <c r="O849" s="513"/>
      <c r="P849" s="513"/>
      <c r="Q849" s="513"/>
    </row>
    <row r="850" spans="1:17">
      <c r="A850" s="513"/>
      <c r="B850" s="513"/>
      <c r="C850" s="513"/>
      <c r="D850" s="513"/>
      <c r="E850" s="513"/>
      <c r="F850" s="513"/>
      <c r="G850" s="513"/>
      <c r="I850" s="513"/>
      <c r="J850" s="513"/>
      <c r="K850" s="513"/>
      <c r="L850" s="513"/>
      <c r="M850" s="513"/>
      <c r="N850" s="513"/>
      <c r="O850" s="513"/>
      <c r="P850" s="513"/>
      <c r="Q850" s="513"/>
    </row>
    <row r="851" spans="1:17">
      <c r="A851" s="513"/>
      <c r="B851" s="513"/>
      <c r="C851" s="513"/>
      <c r="D851" s="513"/>
      <c r="E851" s="513"/>
      <c r="F851" s="513"/>
      <c r="G851" s="513"/>
      <c r="I851" s="513"/>
      <c r="J851" s="513"/>
      <c r="K851" s="513"/>
      <c r="L851" s="513"/>
      <c r="M851" s="513"/>
      <c r="N851" s="513"/>
      <c r="O851" s="513"/>
      <c r="P851" s="513"/>
      <c r="Q851" s="513"/>
    </row>
    <row r="852" spans="1:17">
      <c r="A852" s="513"/>
      <c r="B852" s="513"/>
      <c r="C852" s="513"/>
      <c r="D852" s="513"/>
      <c r="E852" s="513"/>
      <c r="F852" s="513"/>
      <c r="G852" s="513"/>
      <c r="I852" s="513"/>
      <c r="J852" s="513"/>
      <c r="K852" s="513"/>
      <c r="L852" s="513"/>
      <c r="M852" s="513"/>
      <c r="N852" s="513"/>
      <c r="O852" s="513"/>
      <c r="P852" s="513"/>
      <c r="Q852" s="513"/>
    </row>
    <row r="853" spans="1:17">
      <c r="A853" s="513"/>
      <c r="B853" s="513"/>
      <c r="C853" s="513"/>
      <c r="D853" s="513"/>
      <c r="E853" s="513"/>
      <c r="F853" s="513"/>
      <c r="G853" s="513"/>
      <c r="I853" s="513"/>
      <c r="J853" s="513"/>
      <c r="K853" s="513"/>
      <c r="L853" s="513"/>
      <c r="M853" s="513"/>
      <c r="N853" s="513"/>
      <c r="O853" s="513"/>
      <c r="P853" s="513"/>
      <c r="Q853" s="513"/>
    </row>
    <row r="854" spans="1:17">
      <c r="A854" s="513"/>
      <c r="B854" s="513"/>
      <c r="C854" s="513"/>
      <c r="D854" s="513"/>
      <c r="E854" s="513"/>
      <c r="F854" s="513"/>
      <c r="G854" s="513"/>
      <c r="I854" s="513"/>
      <c r="J854" s="513"/>
      <c r="K854" s="513"/>
      <c r="L854" s="513"/>
      <c r="M854" s="513"/>
      <c r="N854" s="513"/>
      <c r="O854" s="513"/>
      <c r="P854" s="513"/>
      <c r="Q854" s="513"/>
    </row>
    <row r="855" spans="1:17">
      <c r="A855" s="513"/>
      <c r="B855" s="513"/>
      <c r="C855" s="513"/>
      <c r="D855" s="513"/>
      <c r="E855" s="513"/>
      <c r="F855" s="513"/>
      <c r="G855" s="513"/>
      <c r="I855" s="513"/>
      <c r="J855" s="513"/>
      <c r="K855" s="513"/>
      <c r="L855" s="513"/>
      <c r="M855" s="513"/>
      <c r="N855" s="513"/>
      <c r="O855" s="513"/>
      <c r="P855" s="513"/>
      <c r="Q855" s="513"/>
    </row>
    <row r="856" spans="1:17">
      <c r="A856" s="513"/>
      <c r="B856" s="513"/>
      <c r="C856" s="513"/>
      <c r="D856" s="513"/>
      <c r="E856" s="513"/>
      <c r="F856" s="513"/>
      <c r="G856" s="513"/>
      <c r="I856" s="513"/>
      <c r="J856" s="513"/>
      <c r="K856" s="513"/>
      <c r="L856" s="513"/>
      <c r="M856" s="513"/>
      <c r="N856" s="513"/>
      <c r="O856" s="513"/>
      <c r="P856" s="513"/>
      <c r="Q856" s="513"/>
    </row>
    <row r="857" spans="1:17">
      <c r="A857" s="513"/>
      <c r="B857" s="513"/>
      <c r="C857" s="513"/>
      <c r="D857" s="513"/>
      <c r="E857" s="513"/>
      <c r="F857" s="513"/>
      <c r="G857" s="513"/>
      <c r="I857" s="513"/>
      <c r="J857" s="513"/>
      <c r="K857" s="513"/>
      <c r="L857" s="513"/>
      <c r="M857" s="513"/>
      <c r="N857" s="513"/>
      <c r="O857" s="513"/>
      <c r="P857" s="513"/>
      <c r="Q857" s="513"/>
    </row>
    <row r="858" spans="1:17">
      <c r="A858" s="513"/>
      <c r="B858" s="513"/>
      <c r="C858" s="513"/>
      <c r="D858" s="513"/>
      <c r="E858" s="513"/>
      <c r="F858" s="513"/>
      <c r="G858" s="513"/>
      <c r="I858" s="513"/>
      <c r="J858" s="513"/>
      <c r="K858" s="513"/>
      <c r="L858" s="513"/>
      <c r="M858" s="513"/>
      <c r="N858" s="513"/>
      <c r="O858" s="513"/>
      <c r="P858" s="513"/>
      <c r="Q858" s="513"/>
    </row>
    <row r="859" spans="1:17">
      <c r="A859" s="513"/>
      <c r="B859" s="513"/>
      <c r="C859" s="513"/>
      <c r="D859" s="513"/>
      <c r="E859" s="513"/>
      <c r="F859" s="513"/>
      <c r="G859" s="513"/>
      <c r="I859" s="513"/>
      <c r="J859" s="513"/>
      <c r="K859" s="513"/>
      <c r="L859" s="513"/>
      <c r="M859" s="513"/>
      <c r="N859" s="513"/>
      <c r="O859" s="513"/>
      <c r="P859" s="513"/>
      <c r="Q859" s="513"/>
    </row>
    <row r="860" spans="1:17">
      <c r="A860" s="513"/>
      <c r="B860" s="513"/>
      <c r="C860" s="513"/>
      <c r="D860" s="513"/>
      <c r="E860" s="513"/>
      <c r="F860" s="513"/>
      <c r="G860" s="513"/>
      <c r="I860" s="513"/>
      <c r="J860" s="513"/>
      <c r="K860" s="513"/>
      <c r="L860" s="513"/>
      <c r="M860" s="513"/>
      <c r="N860" s="513"/>
      <c r="O860" s="513"/>
      <c r="P860" s="513"/>
      <c r="Q860" s="513"/>
    </row>
    <row r="861" spans="1:17">
      <c r="A861" s="513"/>
      <c r="B861" s="513"/>
      <c r="C861" s="513"/>
      <c r="D861" s="513"/>
      <c r="E861" s="513"/>
      <c r="F861" s="513"/>
      <c r="G861" s="513"/>
      <c r="I861" s="513"/>
      <c r="J861" s="513"/>
      <c r="K861" s="513"/>
      <c r="L861" s="513"/>
      <c r="M861" s="513"/>
      <c r="N861" s="513"/>
      <c r="O861" s="513"/>
      <c r="P861" s="513"/>
      <c r="Q861" s="513"/>
    </row>
    <row r="862" spans="1:17">
      <c r="A862" s="513"/>
      <c r="B862" s="513"/>
      <c r="C862" s="513"/>
      <c r="D862" s="513"/>
      <c r="E862" s="513"/>
      <c r="F862" s="513"/>
      <c r="G862" s="513"/>
      <c r="I862" s="513"/>
      <c r="J862" s="513"/>
      <c r="K862" s="513"/>
      <c r="L862" s="513"/>
      <c r="M862" s="513"/>
      <c r="N862" s="513"/>
      <c r="O862" s="513"/>
      <c r="P862" s="513"/>
      <c r="Q862" s="513"/>
    </row>
    <row r="863" spans="1:17">
      <c r="A863" s="513"/>
      <c r="B863" s="513"/>
      <c r="C863" s="513"/>
      <c r="D863" s="513"/>
      <c r="E863" s="513"/>
      <c r="F863" s="513"/>
      <c r="G863" s="513"/>
      <c r="I863" s="513"/>
      <c r="J863" s="513"/>
      <c r="K863" s="513"/>
      <c r="L863" s="513"/>
      <c r="M863" s="513"/>
      <c r="N863" s="513"/>
      <c r="O863" s="513"/>
      <c r="P863" s="513"/>
      <c r="Q863" s="513"/>
    </row>
    <row r="864" spans="1:17">
      <c r="A864" s="513"/>
      <c r="B864" s="513"/>
      <c r="C864" s="513"/>
      <c r="D864" s="513"/>
      <c r="E864" s="513"/>
      <c r="F864" s="513"/>
      <c r="G864" s="513"/>
      <c r="I864" s="513"/>
      <c r="J864" s="513"/>
      <c r="K864" s="513"/>
      <c r="L864" s="513"/>
      <c r="M864" s="513"/>
      <c r="N864" s="513"/>
      <c r="O864" s="513"/>
      <c r="P864" s="513"/>
      <c r="Q864" s="513"/>
    </row>
    <row r="865" spans="1:17">
      <c r="A865" s="513"/>
      <c r="B865" s="513"/>
      <c r="C865" s="513"/>
      <c r="D865" s="513"/>
      <c r="E865" s="513"/>
      <c r="F865" s="513"/>
      <c r="G865" s="513"/>
      <c r="I865" s="513"/>
      <c r="J865" s="513"/>
      <c r="K865" s="513"/>
      <c r="L865" s="513"/>
      <c r="M865" s="513"/>
      <c r="N865" s="513"/>
      <c r="O865" s="513"/>
      <c r="P865" s="513"/>
      <c r="Q865" s="513"/>
    </row>
    <row r="866" spans="1:17">
      <c r="A866" s="513"/>
      <c r="B866" s="513"/>
      <c r="C866" s="513"/>
      <c r="D866" s="513"/>
      <c r="E866" s="513"/>
      <c r="F866" s="513"/>
      <c r="G866" s="513"/>
      <c r="I866" s="513"/>
      <c r="J866" s="513"/>
      <c r="K866" s="513"/>
      <c r="L866" s="513"/>
      <c r="M866" s="513"/>
      <c r="N866" s="513"/>
      <c r="O866" s="513"/>
      <c r="P866" s="513"/>
      <c r="Q866" s="513"/>
    </row>
    <row r="867" spans="1:17">
      <c r="A867" s="513"/>
      <c r="B867" s="513"/>
      <c r="C867" s="513"/>
      <c r="D867" s="513"/>
      <c r="E867" s="513"/>
      <c r="F867" s="513"/>
      <c r="G867" s="513"/>
      <c r="I867" s="513"/>
      <c r="J867" s="513"/>
      <c r="K867" s="513"/>
      <c r="L867" s="513"/>
      <c r="M867" s="513"/>
      <c r="N867" s="513"/>
      <c r="O867" s="513"/>
      <c r="P867" s="513"/>
      <c r="Q867" s="513"/>
    </row>
    <row r="868" spans="1:17">
      <c r="A868" s="513"/>
      <c r="B868" s="513"/>
      <c r="C868" s="513"/>
      <c r="D868" s="513"/>
      <c r="E868" s="513"/>
      <c r="F868" s="513"/>
      <c r="G868" s="513"/>
      <c r="I868" s="513"/>
      <c r="J868" s="513"/>
      <c r="K868" s="513"/>
      <c r="L868" s="513"/>
      <c r="M868" s="513"/>
      <c r="N868" s="513"/>
      <c r="O868" s="513"/>
      <c r="P868" s="513"/>
      <c r="Q868" s="513"/>
    </row>
    <row r="869" spans="1:17">
      <c r="A869" s="513"/>
      <c r="B869" s="513"/>
      <c r="C869" s="513"/>
      <c r="D869" s="513"/>
      <c r="E869" s="513"/>
      <c r="F869" s="513"/>
      <c r="G869" s="513"/>
      <c r="I869" s="513"/>
      <c r="J869" s="513"/>
      <c r="K869" s="513"/>
      <c r="L869" s="513"/>
      <c r="M869" s="513"/>
      <c r="N869" s="513"/>
      <c r="O869" s="513"/>
      <c r="P869" s="513"/>
      <c r="Q869" s="513"/>
    </row>
    <row r="870" spans="1:17">
      <c r="A870" s="513"/>
      <c r="B870" s="513"/>
      <c r="C870" s="513"/>
      <c r="D870" s="513"/>
      <c r="E870" s="513"/>
      <c r="F870" s="513"/>
      <c r="G870" s="513"/>
      <c r="I870" s="513"/>
      <c r="J870" s="513"/>
      <c r="K870" s="513"/>
      <c r="L870" s="513"/>
      <c r="M870" s="513"/>
      <c r="N870" s="513"/>
      <c r="O870" s="513"/>
      <c r="P870" s="513"/>
      <c r="Q870" s="513"/>
    </row>
    <row r="871" spans="1:17">
      <c r="A871" s="513"/>
      <c r="B871" s="513"/>
      <c r="C871" s="513"/>
      <c r="D871" s="513"/>
      <c r="E871" s="513"/>
      <c r="F871" s="513"/>
      <c r="G871" s="513"/>
      <c r="I871" s="513"/>
      <c r="J871" s="513"/>
      <c r="K871" s="513"/>
      <c r="L871" s="513"/>
      <c r="M871" s="513"/>
      <c r="N871" s="513"/>
      <c r="O871" s="513"/>
      <c r="P871" s="513"/>
      <c r="Q871" s="513"/>
    </row>
    <row r="872" spans="1:17">
      <c r="A872" s="513"/>
      <c r="B872" s="513"/>
      <c r="C872" s="513"/>
      <c r="D872" s="513"/>
      <c r="E872" s="513"/>
      <c r="F872" s="513"/>
      <c r="G872" s="513"/>
      <c r="I872" s="513"/>
      <c r="J872" s="513"/>
      <c r="K872" s="513"/>
      <c r="L872" s="513"/>
      <c r="M872" s="513"/>
      <c r="N872" s="513"/>
      <c r="O872" s="513"/>
      <c r="P872" s="513"/>
      <c r="Q872" s="513"/>
    </row>
    <row r="873" spans="1:17">
      <c r="A873" s="513"/>
      <c r="B873" s="513"/>
      <c r="C873" s="513"/>
      <c r="D873" s="513"/>
      <c r="E873" s="513"/>
      <c r="F873" s="513"/>
      <c r="G873" s="513"/>
      <c r="I873" s="513"/>
      <c r="J873" s="513"/>
      <c r="K873" s="513"/>
      <c r="L873" s="513"/>
      <c r="M873" s="513"/>
      <c r="N873" s="513"/>
      <c r="O873" s="513"/>
      <c r="P873" s="513"/>
      <c r="Q873" s="513"/>
    </row>
    <row r="874" spans="1:17">
      <c r="A874" s="513"/>
      <c r="B874" s="513"/>
      <c r="C874" s="513"/>
      <c r="D874" s="513"/>
      <c r="E874" s="513"/>
      <c r="F874" s="513"/>
      <c r="G874" s="513"/>
      <c r="I874" s="513"/>
      <c r="J874" s="513"/>
      <c r="K874" s="513"/>
      <c r="L874" s="513"/>
      <c r="M874" s="513"/>
      <c r="N874" s="513"/>
      <c r="O874" s="513"/>
      <c r="P874" s="513"/>
      <c r="Q874" s="513"/>
    </row>
    <row r="875" spans="1:17">
      <c r="A875" s="513"/>
      <c r="B875" s="513"/>
      <c r="C875" s="513"/>
      <c r="D875" s="513"/>
      <c r="E875" s="513"/>
      <c r="F875" s="513"/>
      <c r="G875" s="513"/>
      <c r="I875" s="513"/>
      <c r="J875" s="513"/>
      <c r="K875" s="513"/>
      <c r="L875" s="513"/>
      <c r="M875" s="513"/>
      <c r="N875" s="513"/>
      <c r="O875" s="513"/>
      <c r="P875" s="513"/>
      <c r="Q875" s="513"/>
    </row>
    <row r="876" spans="1:17">
      <c r="A876" s="513"/>
      <c r="B876" s="513"/>
      <c r="C876" s="513"/>
      <c r="D876" s="513"/>
      <c r="E876" s="513"/>
      <c r="F876" s="513"/>
      <c r="G876" s="513"/>
      <c r="I876" s="513"/>
      <c r="J876" s="513"/>
      <c r="K876" s="513"/>
      <c r="L876" s="513"/>
      <c r="M876" s="513"/>
      <c r="N876" s="513"/>
      <c r="O876" s="513"/>
      <c r="P876" s="513"/>
      <c r="Q876" s="513"/>
    </row>
    <row r="877" spans="1:17">
      <c r="A877" s="513"/>
      <c r="B877" s="513"/>
      <c r="C877" s="513"/>
      <c r="D877" s="513"/>
      <c r="E877" s="513"/>
      <c r="F877" s="513"/>
      <c r="G877" s="513"/>
      <c r="I877" s="513"/>
      <c r="J877" s="513"/>
      <c r="K877" s="513"/>
      <c r="L877" s="513"/>
      <c r="M877" s="513"/>
      <c r="N877" s="513"/>
      <c r="O877" s="513"/>
      <c r="P877" s="513"/>
      <c r="Q877" s="513"/>
    </row>
    <row r="878" spans="1:17">
      <c r="A878" s="513"/>
      <c r="B878" s="513"/>
      <c r="C878" s="513"/>
      <c r="D878" s="513"/>
      <c r="E878" s="513"/>
      <c r="F878" s="513"/>
      <c r="G878" s="513"/>
      <c r="I878" s="513"/>
      <c r="J878" s="513"/>
      <c r="K878" s="513"/>
      <c r="L878" s="513"/>
      <c r="M878" s="513"/>
      <c r="N878" s="513"/>
      <c r="O878" s="513"/>
      <c r="P878" s="513"/>
      <c r="Q878" s="513"/>
    </row>
    <row r="879" spans="1:17">
      <c r="A879" s="513"/>
      <c r="B879" s="513"/>
      <c r="C879" s="513"/>
      <c r="D879" s="513"/>
      <c r="E879" s="513"/>
      <c r="F879" s="513"/>
      <c r="G879" s="513"/>
      <c r="I879" s="513"/>
      <c r="J879" s="513"/>
      <c r="K879" s="513"/>
      <c r="L879" s="513"/>
      <c r="M879" s="513"/>
      <c r="N879" s="513"/>
      <c r="O879" s="513"/>
      <c r="P879" s="513"/>
      <c r="Q879" s="513"/>
    </row>
    <row r="880" spans="1:17">
      <c r="A880" s="513"/>
      <c r="B880" s="513"/>
      <c r="C880" s="513"/>
      <c r="D880" s="513"/>
      <c r="E880" s="513"/>
      <c r="F880" s="513"/>
      <c r="G880" s="513"/>
      <c r="I880" s="513"/>
      <c r="J880" s="513"/>
      <c r="K880" s="513"/>
      <c r="L880" s="513"/>
      <c r="M880" s="513"/>
      <c r="N880" s="513"/>
      <c r="O880" s="513"/>
      <c r="P880" s="513"/>
      <c r="Q880" s="513"/>
    </row>
    <row r="881" spans="1:17">
      <c r="A881" s="513"/>
      <c r="B881" s="513"/>
      <c r="C881" s="513"/>
      <c r="D881" s="513"/>
      <c r="E881" s="513"/>
      <c r="F881" s="513"/>
      <c r="G881" s="513"/>
      <c r="I881" s="513"/>
      <c r="J881" s="513"/>
      <c r="K881" s="513"/>
      <c r="L881" s="513"/>
      <c r="M881" s="513"/>
      <c r="N881" s="513"/>
      <c r="O881" s="513"/>
      <c r="P881" s="513"/>
      <c r="Q881" s="513"/>
    </row>
    <row r="882" spans="1:17">
      <c r="A882" s="513"/>
      <c r="B882" s="513"/>
      <c r="C882" s="513"/>
      <c r="D882" s="513"/>
      <c r="E882" s="513"/>
      <c r="F882" s="513"/>
      <c r="G882" s="513"/>
      <c r="I882" s="513"/>
      <c r="J882" s="513"/>
      <c r="K882" s="513"/>
      <c r="L882" s="513"/>
      <c r="M882" s="513"/>
      <c r="N882" s="513"/>
      <c r="O882" s="513"/>
      <c r="P882" s="513"/>
      <c r="Q882" s="513"/>
    </row>
    <row r="883" spans="1:17">
      <c r="A883" s="513"/>
      <c r="B883" s="513"/>
      <c r="C883" s="513"/>
      <c r="D883" s="513"/>
      <c r="E883" s="513"/>
      <c r="F883" s="513"/>
      <c r="G883" s="513"/>
      <c r="I883" s="513"/>
      <c r="J883" s="513"/>
      <c r="K883" s="513"/>
      <c r="L883" s="513"/>
      <c r="M883" s="513"/>
      <c r="N883" s="513"/>
      <c r="O883" s="513"/>
      <c r="P883" s="513"/>
      <c r="Q883" s="513"/>
    </row>
    <row r="884" spans="1:17">
      <c r="A884" s="513"/>
      <c r="B884" s="513"/>
      <c r="C884" s="513"/>
      <c r="D884" s="513"/>
      <c r="E884" s="513"/>
      <c r="F884" s="513"/>
      <c r="G884" s="513"/>
      <c r="I884" s="513"/>
      <c r="J884" s="513"/>
      <c r="K884" s="513"/>
      <c r="L884" s="513"/>
      <c r="M884" s="513"/>
      <c r="N884" s="513"/>
      <c r="O884" s="513"/>
      <c r="P884" s="513"/>
      <c r="Q884" s="513"/>
    </row>
    <row r="885" spans="1:17">
      <c r="A885" s="513"/>
      <c r="B885" s="513"/>
      <c r="C885" s="513"/>
      <c r="D885" s="513"/>
      <c r="E885" s="513"/>
      <c r="F885" s="513"/>
      <c r="G885" s="513"/>
      <c r="I885" s="513"/>
      <c r="J885" s="513"/>
      <c r="K885" s="513"/>
      <c r="L885" s="513"/>
      <c r="M885" s="513"/>
      <c r="N885" s="513"/>
      <c r="O885" s="513"/>
      <c r="P885" s="513"/>
      <c r="Q885" s="513"/>
    </row>
    <row r="886" spans="1:17">
      <c r="A886" s="513"/>
      <c r="B886" s="513"/>
      <c r="C886" s="513"/>
      <c r="D886" s="513"/>
      <c r="E886" s="513"/>
      <c r="F886" s="513"/>
      <c r="G886" s="513"/>
      <c r="I886" s="513"/>
      <c r="J886" s="513"/>
      <c r="K886" s="513"/>
      <c r="L886" s="513"/>
      <c r="M886" s="513"/>
      <c r="N886" s="513"/>
      <c r="O886" s="513"/>
      <c r="P886" s="513"/>
      <c r="Q886" s="513"/>
    </row>
    <row r="887" spans="1:17">
      <c r="A887" s="513"/>
      <c r="B887" s="513"/>
      <c r="C887" s="513"/>
      <c r="D887" s="513"/>
      <c r="E887" s="513"/>
      <c r="F887" s="513"/>
      <c r="G887" s="513"/>
      <c r="I887" s="513"/>
      <c r="J887" s="513"/>
      <c r="K887" s="513"/>
      <c r="L887" s="513"/>
      <c r="M887" s="513"/>
      <c r="N887" s="513"/>
      <c r="O887" s="513"/>
      <c r="P887" s="513"/>
      <c r="Q887" s="513"/>
    </row>
    <row r="888" spans="1:17">
      <c r="A888" s="513"/>
      <c r="B888" s="513"/>
      <c r="C888" s="513"/>
      <c r="D888" s="513"/>
      <c r="E888" s="513"/>
      <c r="F888" s="513"/>
      <c r="G888" s="513"/>
      <c r="I888" s="513"/>
      <c r="J888" s="513"/>
      <c r="K888" s="513"/>
      <c r="L888" s="513"/>
      <c r="M888" s="513"/>
      <c r="N888" s="513"/>
      <c r="O888" s="513"/>
      <c r="P888" s="513"/>
      <c r="Q888" s="513"/>
    </row>
    <row r="889" spans="1:17">
      <c r="A889" s="513"/>
      <c r="B889" s="513"/>
      <c r="C889" s="513"/>
      <c r="D889" s="513"/>
      <c r="E889" s="513"/>
      <c r="F889" s="513"/>
      <c r="G889" s="513"/>
      <c r="I889" s="513"/>
      <c r="J889" s="513"/>
      <c r="K889" s="513"/>
      <c r="L889" s="513"/>
      <c r="M889" s="513"/>
      <c r="N889" s="513"/>
      <c r="O889" s="513"/>
      <c r="P889" s="513"/>
      <c r="Q889" s="513"/>
    </row>
    <row r="890" spans="1:17">
      <c r="A890" s="513"/>
      <c r="B890" s="513"/>
      <c r="C890" s="513"/>
      <c r="D890" s="513"/>
      <c r="E890" s="513"/>
      <c r="F890" s="513"/>
      <c r="G890" s="513"/>
      <c r="I890" s="513"/>
      <c r="J890" s="513"/>
      <c r="K890" s="513"/>
      <c r="L890" s="513"/>
      <c r="M890" s="513"/>
      <c r="N890" s="513"/>
      <c r="O890" s="513"/>
      <c r="P890" s="513"/>
      <c r="Q890" s="513"/>
    </row>
    <row r="891" spans="1:17">
      <c r="A891" s="513"/>
      <c r="B891" s="513"/>
      <c r="C891" s="513"/>
      <c r="D891" s="513"/>
      <c r="E891" s="513"/>
      <c r="F891" s="513"/>
      <c r="G891" s="513"/>
      <c r="I891" s="513"/>
      <c r="J891" s="513"/>
      <c r="K891" s="513"/>
      <c r="L891" s="513"/>
      <c r="M891" s="513"/>
      <c r="N891" s="513"/>
      <c r="O891" s="513"/>
      <c r="P891" s="513"/>
      <c r="Q891" s="513"/>
    </row>
    <row r="892" spans="1:17">
      <c r="A892" s="513"/>
      <c r="B892" s="513"/>
      <c r="C892" s="513"/>
      <c r="D892" s="513"/>
      <c r="E892" s="513"/>
      <c r="F892" s="513"/>
      <c r="G892" s="513"/>
      <c r="I892" s="513"/>
      <c r="J892" s="513"/>
      <c r="K892" s="513"/>
      <c r="L892" s="513"/>
      <c r="M892" s="513"/>
      <c r="N892" s="513"/>
      <c r="O892" s="513"/>
      <c r="P892" s="513"/>
      <c r="Q892" s="513"/>
    </row>
    <row r="893" spans="1:17">
      <c r="A893" s="513"/>
      <c r="B893" s="513"/>
      <c r="C893" s="513"/>
      <c r="D893" s="513"/>
      <c r="E893" s="513"/>
      <c r="F893" s="513"/>
      <c r="G893" s="513"/>
      <c r="I893" s="513"/>
      <c r="J893" s="513"/>
      <c r="K893" s="513"/>
      <c r="L893" s="513"/>
      <c r="M893" s="513"/>
      <c r="N893" s="513"/>
      <c r="O893" s="513"/>
      <c r="P893" s="513"/>
      <c r="Q893" s="513"/>
    </row>
    <row r="894" spans="1:17">
      <c r="A894" s="513"/>
      <c r="B894" s="513"/>
      <c r="C894" s="513"/>
      <c r="D894" s="513"/>
      <c r="E894" s="513"/>
      <c r="F894" s="513"/>
      <c r="G894" s="513"/>
      <c r="I894" s="513"/>
      <c r="J894" s="513"/>
      <c r="K894" s="513"/>
      <c r="L894" s="513"/>
      <c r="M894" s="513"/>
      <c r="N894" s="513"/>
      <c r="O894" s="513"/>
      <c r="P894" s="513"/>
      <c r="Q894" s="513"/>
    </row>
    <row r="895" spans="1:17">
      <c r="A895" s="513"/>
      <c r="B895" s="513"/>
      <c r="C895" s="513"/>
      <c r="D895" s="513"/>
      <c r="E895" s="513"/>
      <c r="F895" s="513"/>
      <c r="G895" s="513"/>
      <c r="I895" s="513"/>
      <c r="J895" s="513"/>
      <c r="K895" s="513"/>
      <c r="L895" s="513"/>
      <c r="M895" s="513"/>
      <c r="N895" s="513"/>
      <c r="O895" s="513"/>
      <c r="P895" s="513"/>
      <c r="Q895" s="513"/>
    </row>
    <row r="896" spans="1:17">
      <c r="A896" s="513"/>
      <c r="B896" s="513"/>
      <c r="C896" s="513"/>
      <c r="D896" s="513"/>
      <c r="E896" s="513"/>
      <c r="F896" s="513"/>
      <c r="G896" s="513"/>
      <c r="I896" s="513"/>
      <c r="J896" s="513"/>
      <c r="K896" s="513"/>
      <c r="L896" s="513"/>
      <c r="M896" s="513"/>
      <c r="N896" s="513"/>
      <c r="O896" s="513"/>
      <c r="P896" s="513"/>
      <c r="Q896" s="513"/>
    </row>
    <row r="897" spans="1:17">
      <c r="A897" s="513"/>
      <c r="B897" s="513"/>
      <c r="C897" s="513"/>
      <c r="D897" s="513"/>
      <c r="E897" s="513"/>
      <c r="F897" s="513"/>
      <c r="G897" s="513"/>
      <c r="I897" s="513"/>
      <c r="J897" s="513"/>
      <c r="K897" s="513"/>
      <c r="L897" s="513"/>
      <c r="M897" s="513"/>
      <c r="N897" s="513"/>
      <c r="O897" s="513"/>
      <c r="P897" s="513"/>
      <c r="Q897" s="513"/>
    </row>
    <row r="898" spans="1:17">
      <c r="A898" s="513"/>
      <c r="B898" s="513"/>
      <c r="C898" s="513"/>
      <c r="D898" s="513"/>
      <c r="E898" s="513"/>
      <c r="F898" s="513"/>
      <c r="G898" s="513"/>
      <c r="I898" s="513"/>
      <c r="J898" s="513"/>
      <c r="K898" s="513"/>
      <c r="L898" s="513"/>
      <c r="M898" s="513"/>
      <c r="N898" s="513"/>
      <c r="O898" s="513"/>
      <c r="P898" s="513"/>
      <c r="Q898" s="513"/>
    </row>
    <row r="899" spans="1:17">
      <c r="A899" s="513"/>
      <c r="B899" s="513"/>
      <c r="C899" s="513"/>
      <c r="D899" s="513"/>
      <c r="E899" s="513"/>
      <c r="F899" s="513"/>
      <c r="G899" s="513"/>
      <c r="I899" s="513"/>
      <c r="J899" s="513"/>
      <c r="K899" s="513"/>
      <c r="L899" s="513"/>
      <c r="M899" s="513"/>
      <c r="N899" s="513"/>
      <c r="O899" s="513"/>
      <c r="P899" s="513"/>
      <c r="Q899" s="513"/>
    </row>
    <row r="900" spans="1:17">
      <c r="A900" s="513"/>
      <c r="B900" s="513"/>
      <c r="C900" s="513"/>
      <c r="D900" s="513"/>
      <c r="E900" s="513"/>
      <c r="F900" s="513"/>
      <c r="G900" s="513"/>
      <c r="I900" s="513"/>
      <c r="J900" s="513"/>
      <c r="K900" s="513"/>
      <c r="L900" s="513"/>
      <c r="M900" s="513"/>
      <c r="N900" s="513"/>
      <c r="O900" s="513"/>
      <c r="P900" s="513"/>
      <c r="Q900" s="513"/>
    </row>
    <row r="901" spans="1:17">
      <c r="A901" s="513"/>
      <c r="B901" s="513"/>
      <c r="C901" s="513"/>
      <c r="D901" s="513"/>
      <c r="E901" s="513"/>
      <c r="F901" s="513"/>
      <c r="G901" s="513"/>
      <c r="I901" s="513"/>
      <c r="J901" s="513"/>
      <c r="K901" s="513"/>
      <c r="L901" s="513"/>
      <c r="M901" s="513"/>
      <c r="N901" s="513"/>
      <c r="O901" s="513"/>
      <c r="P901" s="513"/>
      <c r="Q901" s="513"/>
    </row>
    <row r="902" spans="1:17">
      <c r="A902" s="513"/>
      <c r="B902" s="513"/>
      <c r="C902" s="513"/>
      <c r="D902" s="513"/>
      <c r="E902" s="513"/>
      <c r="F902" s="513"/>
      <c r="G902" s="513"/>
      <c r="I902" s="513"/>
      <c r="J902" s="513"/>
      <c r="K902" s="513"/>
      <c r="L902" s="513"/>
      <c r="M902" s="513"/>
      <c r="N902" s="513"/>
      <c r="O902" s="513"/>
      <c r="P902" s="513"/>
      <c r="Q902" s="513"/>
    </row>
    <row r="903" spans="1:17">
      <c r="A903" s="513"/>
      <c r="B903" s="513"/>
      <c r="C903" s="513"/>
      <c r="D903" s="513"/>
      <c r="E903" s="513"/>
      <c r="F903" s="513"/>
      <c r="G903" s="513"/>
      <c r="I903" s="513"/>
      <c r="J903" s="513"/>
      <c r="K903" s="513"/>
      <c r="L903" s="513"/>
      <c r="M903" s="513"/>
      <c r="N903" s="513"/>
      <c r="O903" s="513"/>
      <c r="P903" s="513"/>
      <c r="Q903" s="513"/>
    </row>
    <row r="904" spans="1:17">
      <c r="A904" s="513"/>
      <c r="B904" s="513"/>
      <c r="C904" s="513"/>
      <c r="D904" s="513"/>
      <c r="E904" s="513"/>
      <c r="F904" s="513"/>
      <c r="G904" s="513"/>
      <c r="I904" s="513"/>
      <c r="J904" s="513"/>
      <c r="K904" s="513"/>
      <c r="L904" s="513"/>
      <c r="M904" s="513"/>
      <c r="N904" s="513"/>
      <c r="O904" s="513"/>
      <c r="P904" s="513"/>
      <c r="Q904" s="513"/>
    </row>
    <row r="905" spans="1:17">
      <c r="A905" s="513"/>
      <c r="B905" s="513"/>
      <c r="C905" s="513"/>
      <c r="D905" s="513"/>
      <c r="E905" s="513"/>
      <c r="F905" s="513"/>
      <c r="G905" s="513"/>
      <c r="I905" s="513"/>
      <c r="J905" s="513"/>
      <c r="K905" s="513"/>
      <c r="L905" s="513"/>
      <c r="M905" s="513"/>
      <c r="N905" s="513"/>
      <c r="O905" s="513"/>
      <c r="P905" s="513"/>
      <c r="Q905" s="513"/>
    </row>
    <row r="906" spans="1:17">
      <c r="A906" s="513"/>
      <c r="B906" s="513"/>
      <c r="C906" s="513"/>
      <c r="D906" s="513"/>
      <c r="E906" s="513"/>
      <c r="F906" s="513"/>
      <c r="G906" s="513"/>
      <c r="I906" s="513"/>
      <c r="J906" s="513"/>
      <c r="K906" s="513"/>
      <c r="L906" s="513"/>
      <c r="M906" s="513"/>
      <c r="N906" s="513"/>
      <c r="O906" s="513"/>
      <c r="P906" s="513"/>
      <c r="Q906" s="513"/>
    </row>
    <row r="907" spans="1:17">
      <c r="A907" s="513"/>
      <c r="B907" s="513"/>
      <c r="C907" s="513"/>
      <c r="D907" s="513"/>
      <c r="E907" s="513"/>
      <c r="F907" s="513"/>
      <c r="G907" s="513"/>
      <c r="I907" s="513"/>
      <c r="J907" s="513"/>
      <c r="K907" s="513"/>
      <c r="L907" s="513"/>
      <c r="M907" s="513"/>
      <c r="N907" s="513"/>
      <c r="O907" s="513"/>
      <c r="P907" s="513"/>
      <c r="Q907" s="513"/>
    </row>
    <row r="908" spans="1:17">
      <c r="A908" s="513"/>
      <c r="B908" s="513"/>
      <c r="C908" s="513"/>
      <c r="D908" s="513"/>
      <c r="E908" s="513"/>
      <c r="F908" s="513"/>
      <c r="G908" s="513"/>
      <c r="I908" s="513"/>
      <c r="J908" s="513"/>
      <c r="K908" s="513"/>
      <c r="L908" s="513"/>
      <c r="M908" s="513"/>
      <c r="N908" s="513"/>
      <c r="O908" s="513"/>
      <c r="P908" s="513"/>
      <c r="Q908" s="513"/>
    </row>
    <row r="909" spans="1:17">
      <c r="A909" s="513"/>
      <c r="B909" s="513"/>
      <c r="C909" s="513"/>
      <c r="D909" s="513"/>
      <c r="E909" s="513"/>
      <c r="F909" s="513"/>
      <c r="G909" s="513"/>
      <c r="I909" s="513"/>
      <c r="J909" s="513"/>
      <c r="K909" s="513"/>
      <c r="L909" s="513"/>
      <c r="M909" s="513"/>
      <c r="N909" s="513"/>
      <c r="O909" s="513"/>
      <c r="P909" s="513"/>
      <c r="Q909" s="513"/>
    </row>
    <row r="910" spans="1:17">
      <c r="A910" s="513"/>
      <c r="B910" s="513"/>
      <c r="C910" s="513"/>
      <c r="D910" s="513"/>
      <c r="E910" s="513"/>
      <c r="F910" s="513"/>
      <c r="G910" s="513"/>
      <c r="I910" s="513"/>
      <c r="J910" s="513"/>
      <c r="K910" s="513"/>
      <c r="L910" s="513"/>
      <c r="M910" s="513"/>
      <c r="N910" s="513"/>
      <c r="O910" s="513"/>
      <c r="P910" s="513"/>
      <c r="Q910" s="513"/>
    </row>
    <row r="911" spans="1:17">
      <c r="A911" s="513"/>
      <c r="B911" s="513"/>
      <c r="C911" s="513"/>
      <c r="D911" s="513"/>
      <c r="E911" s="513"/>
      <c r="F911" s="513"/>
      <c r="G911" s="513"/>
      <c r="I911" s="513"/>
      <c r="J911" s="513"/>
      <c r="K911" s="513"/>
      <c r="L911" s="513"/>
      <c r="M911" s="513"/>
      <c r="N911" s="513"/>
      <c r="O911" s="513"/>
      <c r="P911" s="513"/>
      <c r="Q911" s="513"/>
    </row>
    <row r="912" spans="1:17">
      <c r="A912" s="513"/>
      <c r="B912" s="513"/>
      <c r="C912" s="513"/>
      <c r="D912" s="513"/>
      <c r="E912" s="513"/>
      <c r="F912" s="513"/>
      <c r="G912" s="513"/>
      <c r="I912" s="513"/>
      <c r="J912" s="513"/>
      <c r="K912" s="513"/>
      <c r="L912" s="513"/>
      <c r="M912" s="513"/>
      <c r="N912" s="513"/>
      <c r="O912" s="513"/>
      <c r="P912" s="513"/>
      <c r="Q912" s="513"/>
    </row>
    <row r="913" spans="1:17">
      <c r="A913" s="513"/>
      <c r="B913" s="513"/>
      <c r="C913" s="513"/>
      <c r="D913" s="513"/>
      <c r="E913" s="513"/>
      <c r="F913" s="513"/>
      <c r="G913" s="513"/>
      <c r="I913" s="513"/>
      <c r="J913" s="513"/>
      <c r="K913" s="513"/>
      <c r="L913" s="513"/>
      <c r="M913" s="513"/>
      <c r="N913" s="513"/>
      <c r="O913" s="513"/>
      <c r="P913" s="513"/>
      <c r="Q913" s="513"/>
    </row>
    <row r="914" spans="1:17">
      <c r="B914" s="513"/>
      <c r="C914" s="513"/>
      <c r="D914" s="513"/>
      <c r="E914" s="513"/>
      <c r="F914" s="513"/>
      <c r="G914" s="513"/>
      <c r="I914" s="513"/>
      <c r="J914" s="513"/>
      <c r="K914" s="513"/>
      <c r="L914" s="513"/>
      <c r="M914" s="513"/>
      <c r="N914" s="513"/>
      <c r="O914" s="513"/>
      <c r="P914" s="513"/>
      <c r="Q914" s="513"/>
    </row>
    <row r="915" spans="1:17">
      <c r="B915" s="513"/>
      <c r="C915" s="513"/>
      <c r="D915" s="513"/>
      <c r="E915" s="513"/>
      <c r="F915" s="513"/>
      <c r="G915" s="513"/>
      <c r="I915" s="513"/>
      <c r="J915" s="513"/>
      <c r="K915" s="513"/>
      <c r="L915" s="513"/>
      <c r="M915" s="513"/>
      <c r="N915" s="513"/>
      <c r="O915" s="513"/>
      <c r="P915" s="513"/>
      <c r="Q915" s="513"/>
    </row>
    <row r="916" spans="1:17">
      <c r="B916" s="513"/>
      <c r="C916" s="513"/>
      <c r="D916" s="513"/>
      <c r="E916" s="513"/>
      <c r="F916" s="513"/>
      <c r="G916" s="513"/>
      <c r="I916" s="513"/>
      <c r="J916" s="513"/>
      <c r="K916" s="513"/>
      <c r="L916" s="513"/>
      <c r="M916" s="513"/>
      <c r="N916" s="513"/>
      <c r="O916" s="513"/>
      <c r="P916" s="513"/>
      <c r="Q916" s="513"/>
    </row>
    <row r="917" spans="1:17">
      <c r="B917" s="513"/>
      <c r="C917" s="513"/>
      <c r="D917" s="513"/>
      <c r="E917" s="513"/>
      <c r="F917" s="513"/>
      <c r="G917" s="513"/>
      <c r="I917" s="513"/>
      <c r="J917" s="513"/>
      <c r="K917" s="513"/>
      <c r="L917" s="513"/>
      <c r="M917" s="513"/>
      <c r="N917" s="513"/>
      <c r="O917" s="513"/>
      <c r="P917" s="513"/>
      <c r="Q917" s="513"/>
    </row>
    <row r="918" spans="1:17">
      <c r="B918" s="513"/>
      <c r="C918" s="513"/>
      <c r="D918" s="513"/>
      <c r="E918" s="513"/>
      <c r="F918" s="513"/>
      <c r="G918" s="513"/>
      <c r="I918" s="513"/>
      <c r="J918" s="513"/>
      <c r="K918" s="513"/>
      <c r="L918" s="513"/>
      <c r="M918" s="513"/>
      <c r="N918" s="513"/>
      <c r="O918" s="513"/>
      <c r="P918" s="513"/>
      <c r="Q918" s="513"/>
    </row>
    <row r="919" spans="1:17">
      <c r="B919" s="513"/>
      <c r="C919" s="513"/>
      <c r="D919" s="513"/>
      <c r="E919" s="513"/>
      <c r="F919" s="513"/>
      <c r="G919" s="513"/>
      <c r="I919" s="513"/>
      <c r="J919" s="513"/>
      <c r="K919" s="513"/>
      <c r="L919" s="513"/>
      <c r="M919" s="513"/>
      <c r="N919" s="513"/>
      <c r="O919" s="513"/>
      <c r="P919" s="513"/>
      <c r="Q919" s="513"/>
    </row>
    <row r="920" spans="1:17">
      <c r="B920" s="513"/>
      <c r="C920" s="513"/>
      <c r="D920" s="513"/>
      <c r="E920" s="513"/>
      <c r="F920" s="513"/>
      <c r="G920" s="513"/>
      <c r="I920" s="513"/>
      <c r="J920" s="513"/>
      <c r="K920" s="513"/>
      <c r="L920" s="513"/>
      <c r="M920" s="513"/>
      <c r="N920" s="513"/>
      <c r="O920" s="513"/>
      <c r="P920" s="513"/>
      <c r="Q920" s="513"/>
    </row>
    <row r="921" spans="1:17">
      <c r="B921" s="513"/>
      <c r="C921" s="513"/>
      <c r="D921" s="513"/>
      <c r="E921" s="513"/>
      <c r="F921" s="513"/>
      <c r="G921" s="513"/>
      <c r="I921" s="513"/>
      <c r="J921" s="513"/>
      <c r="K921" s="513"/>
      <c r="L921" s="513"/>
      <c r="M921" s="513"/>
      <c r="N921" s="513"/>
      <c r="O921" s="513"/>
      <c r="P921" s="513"/>
      <c r="Q921" s="513"/>
    </row>
    <row r="922" spans="1:17">
      <c r="B922" s="513"/>
      <c r="C922" s="513"/>
      <c r="D922" s="513"/>
      <c r="E922" s="513"/>
      <c r="F922" s="513"/>
      <c r="G922" s="513"/>
      <c r="I922" s="513"/>
      <c r="J922" s="513"/>
      <c r="K922" s="513"/>
      <c r="L922" s="513"/>
      <c r="M922" s="513"/>
      <c r="N922" s="513"/>
      <c r="O922" s="513"/>
      <c r="P922" s="513"/>
      <c r="Q922" s="513"/>
    </row>
    <row r="923" spans="1:17">
      <c r="B923" s="513"/>
      <c r="C923" s="513"/>
      <c r="D923" s="513"/>
      <c r="E923" s="513"/>
      <c r="F923" s="513"/>
      <c r="G923" s="513"/>
      <c r="I923" s="513"/>
      <c r="J923" s="513"/>
      <c r="K923" s="513"/>
      <c r="L923" s="513"/>
      <c r="M923" s="513"/>
      <c r="N923" s="513"/>
      <c r="O923" s="513"/>
      <c r="P923" s="513"/>
      <c r="Q923" s="513"/>
    </row>
    <row r="924" spans="1:17">
      <c r="B924" s="513"/>
      <c r="C924" s="513"/>
      <c r="D924" s="513"/>
      <c r="E924" s="513"/>
      <c r="F924" s="513"/>
      <c r="G924" s="513"/>
      <c r="I924" s="513"/>
      <c r="J924" s="513"/>
      <c r="K924" s="513"/>
      <c r="L924" s="513"/>
      <c r="M924" s="513"/>
      <c r="N924" s="513"/>
      <c r="O924" s="513"/>
      <c r="P924" s="513"/>
      <c r="Q924" s="513"/>
    </row>
    <row r="925" spans="1:17">
      <c r="B925" s="513"/>
      <c r="C925" s="513"/>
      <c r="D925" s="513"/>
      <c r="E925" s="513"/>
      <c r="F925" s="513"/>
      <c r="G925" s="513"/>
      <c r="I925" s="513"/>
      <c r="J925" s="513"/>
      <c r="K925" s="513"/>
      <c r="L925" s="513"/>
      <c r="M925" s="513"/>
      <c r="N925" s="513"/>
      <c r="O925" s="513"/>
      <c r="P925" s="513"/>
      <c r="Q925" s="513"/>
    </row>
    <row r="926" spans="1:17">
      <c r="B926" s="513"/>
      <c r="C926" s="513"/>
      <c r="D926" s="513"/>
      <c r="E926" s="513"/>
      <c r="F926" s="513"/>
      <c r="G926" s="513"/>
      <c r="I926" s="513"/>
      <c r="J926" s="513"/>
      <c r="K926" s="513"/>
      <c r="L926" s="513"/>
      <c r="M926" s="513"/>
      <c r="N926" s="513"/>
      <c r="O926" s="513"/>
      <c r="P926" s="513"/>
      <c r="Q926" s="513"/>
    </row>
    <row r="927" spans="1:17">
      <c r="B927" s="513"/>
      <c r="C927" s="513"/>
      <c r="D927" s="513"/>
      <c r="E927" s="513"/>
      <c r="F927" s="513"/>
      <c r="G927" s="513"/>
      <c r="I927" s="513"/>
      <c r="J927" s="513"/>
      <c r="K927" s="513"/>
      <c r="L927" s="513"/>
      <c r="M927" s="513"/>
      <c r="N927" s="513"/>
      <c r="O927" s="513"/>
      <c r="P927" s="513"/>
      <c r="Q927" s="513"/>
    </row>
    <row r="928" spans="1:17">
      <c r="B928" s="513"/>
      <c r="C928" s="513"/>
      <c r="D928" s="513"/>
      <c r="E928" s="513"/>
      <c r="F928" s="513"/>
      <c r="G928" s="513"/>
      <c r="I928" s="513"/>
      <c r="J928" s="513"/>
      <c r="K928" s="513"/>
      <c r="L928" s="513"/>
      <c r="M928" s="513"/>
      <c r="N928" s="513"/>
      <c r="O928" s="513"/>
      <c r="P928" s="513"/>
      <c r="Q928" s="513"/>
    </row>
    <row r="929" spans="2:17">
      <c r="B929" s="513"/>
      <c r="C929" s="513"/>
      <c r="D929" s="513"/>
      <c r="E929" s="513"/>
      <c r="F929" s="513"/>
      <c r="G929" s="513"/>
      <c r="I929" s="513"/>
      <c r="J929" s="513"/>
      <c r="K929" s="513"/>
      <c r="L929" s="513"/>
      <c r="M929" s="513"/>
      <c r="N929" s="513"/>
      <c r="O929" s="513"/>
      <c r="P929" s="513"/>
      <c r="Q929" s="513"/>
    </row>
    <row r="930" spans="2:17">
      <c r="B930" s="513"/>
      <c r="C930" s="513"/>
      <c r="D930" s="513"/>
      <c r="E930" s="513"/>
      <c r="F930" s="513"/>
      <c r="G930" s="513"/>
      <c r="I930" s="513"/>
      <c r="J930" s="513"/>
      <c r="K930" s="513"/>
      <c r="L930" s="513"/>
      <c r="M930" s="513"/>
      <c r="N930" s="513"/>
      <c r="O930" s="513"/>
      <c r="P930" s="513"/>
      <c r="Q930" s="513"/>
    </row>
    <row r="931" spans="2:17">
      <c r="B931" s="513"/>
      <c r="C931" s="513"/>
      <c r="D931" s="513"/>
      <c r="E931" s="513"/>
      <c r="F931" s="513"/>
      <c r="G931" s="513"/>
      <c r="I931" s="513"/>
      <c r="J931" s="513"/>
      <c r="K931" s="513"/>
      <c r="L931" s="513"/>
      <c r="M931" s="513"/>
      <c r="N931" s="513"/>
      <c r="O931" s="513"/>
      <c r="P931" s="513"/>
      <c r="Q931" s="513"/>
    </row>
    <row r="932" spans="2:17">
      <c r="B932" s="513"/>
      <c r="C932" s="513"/>
      <c r="D932" s="513"/>
      <c r="E932" s="513"/>
      <c r="F932" s="513"/>
      <c r="G932" s="513"/>
      <c r="I932" s="513"/>
      <c r="J932" s="513"/>
      <c r="K932" s="513"/>
      <c r="L932" s="513"/>
      <c r="M932" s="513"/>
      <c r="N932" s="513"/>
      <c r="O932" s="513"/>
      <c r="P932" s="513"/>
      <c r="Q932" s="513"/>
    </row>
    <row r="933" spans="2:17">
      <c r="B933" s="513"/>
      <c r="C933" s="513"/>
      <c r="D933" s="513"/>
      <c r="E933" s="513"/>
      <c r="F933" s="513"/>
      <c r="G933" s="513"/>
      <c r="I933" s="513"/>
      <c r="J933" s="513"/>
      <c r="K933" s="513"/>
      <c r="L933" s="513"/>
      <c r="M933" s="513"/>
      <c r="N933" s="513"/>
      <c r="O933" s="513"/>
      <c r="P933" s="513"/>
      <c r="Q933" s="513"/>
    </row>
    <row r="934" spans="2:17">
      <c r="B934" s="513"/>
      <c r="C934" s="513"/>
      <c r="D934" s="513"/>
      <c r="E934" s="513"/>
      <c r="F934" s="513"/>
      <c r="G934" s="513"/>
      <c r="I934" s="513"/>
      <c r="J934" s="513"/>
      <c r="K934" s="513"/>
      <c r="L934" s="513"/>
      <c r="M934" s="513"/>
      <c r="N934" s="513"/>
      <c r="O934" s="513"/>
      <c r="P934" s="513"/>
      <c r="Q934" s="513"/>
    </row>
    <row r="935" spans="2:17">
      <c r="B935" s="513"/>
      <c r="C935" s="513"/>
      <c r="D935" s="513"/>
      <c r="E935" s="513"/>
      <c r="F935" s="513"/>
      <c r="G935" s="513"/>
      <c r="I935" s="513"/>
      <c r="J935" s="513"/>
      <c r="K935" s="513"/>
      <c r="L935" s="513"/>
      <c r="M935" s="513"/>
      <c r="N935" s="513"/>
      <c r="O935" s="513"/>
      <c r="P935" s="513"/>
      <c r="Q935" s="513"/>
    </row>
    <row r="936" spans="2:17">
      <c r="B936" s="513"/>
      <c r="C936" s="513"/>
      <c r="D936" s="513"/>
      <c r="E936" s="513"/>
      <c r="F936" s="513"/>
      <c r="G936" s="513"/>
      <c r="I936" s="513"/>
      <c r="J936" s="513"/>
      <c r="K936" s="513"/>
      <c r="L936" s="513"/>
      <c r="M936" s="513"/>
      <c r="N936" s="513"/>
      <c r="O936" s="513"/>
      <c r="P936" s="513"/>
      <c r="Q936" s="513"/>
    </row>
    <row r="937" spans="2:17">
      <c r="B937" s="513"/>
      <c r="C937" s="513"/>
      <c r="D937" s="513"/>
      <c r="E937" s="513"/>
      <c r="F937" s="513"/>
      <c r="G937" s="513"/>
      <c r="I937" s="513"/>
      <c r="J937" s="513"/>
      <c r="K937" s="513"/>
      <c r="L937" s="513"/>
      <c r="M937" s="513"/>
      <c r="N937" s="513"/>
      <c r="O937" s="513"/>
      <c r="P937" s="513"/>
      <c r="Q937" s="513"/>
    </row>
    <row r="938" spans="2:17">
      <c r="B938" s="513"/>
      <c r="C938" s="513"/>
      <c r="D938" s="513"/>
      <c r="E938" s="513"/>
      <c r="F938" s="513"/>
      <c r="G938" s="513"/>
      <c r="I938" s="513"/>
      <c r="J938" s="513"/>
      <c r="K938" s="513"/>
      <c r="L938" s="513"/>
      <c r="M938" s="513"/>
      <c r="N938" s="513"/>
      <c r="O938" s="513"/>
      <c r="P938" s="513"/>
      <c r="Q938" s="513"/>
    </row>
    <row r="939" spans="2:17">
      <c r="B939" s="513"/>
      <c r="C939" s="513"/>
      <c r="D939" s="513"/>
      <c r="E939" s="513"/>
      <c r="F939" s="513"/>
      <c r="G939" s="513"/>
      <c r="I939" s="513"/>
      <c r="J939" s="513"/>
      <c r="K939" s="513"/>
      <c r="L939" s="513"/>
      <c r="M939" s="513"/>
      <c r="N939" s="513"/>
      <c r="O939" s="513"/>
      <c r="P939" s="513"/>
      <c r="Q939" s="513"/>
    </row>
    <row r="940" spans="2:17">
      <c r="B940" s="513"/>
      <c r="C940" s="513"/>
      <c r="D940" s="513"/>
      <c r="E940" s="513"/>
      <c r="F940" s="513"/>
      <c r="G940" s="513"/>
      <c r="I940" s="513"/>
      <c r="J940" s="513"/>
      <c r="K940" s="513"/>
      <c r="L940" s="513"/>
      <c r="M940" s="513"/>
      <c r="N940" s="513"/>
      <c r="O940" s="513"/>
      <c r="P940" s="513"/>
      <c r="Q940" s="513"/>
    </row>
    <row r="941" spans="2:17">
      <c r="B941" s="513"/>
      <c r="C941" s="513"/>
      <c r="D941" s="513"/>
      <c r="E941" s="513"/>
      <c r="F941" s="513"/>
      <c r="G941" s="513"/>
      <c r="I941" s="513"/>
      <c r="J941" s="513"/>
      <c r="K941" s="513"/>
      <c r="L941" s="513"/>
      <c r="M941" s="513"/>
      <c r="N941" s="513"/>
      <c r="O941" s="513"/>
      <c r="P941" s="513"/>
      <c r="Q941" s="513"/>
    </row>
    <row r="942" spans="2:17">
      <c r="B942" s="513"/>
      <c r="C942" s="513"/>
      <c r="D942" s="513"/>
      <c r="E942" s="513"/>
      <c r="F942" s="513"/>
      <c r="G942" s="513"/>
      <c r="I942" s="513"/>
      <c r="J942" s="513"/>
      <c r="K942" s="513"/>
      <c r="L942" s="513"/>
      <c r="M942" s="513"/>
      <c r="N942" s="513"/>
      <c r="O942" s="513"/>
      <c r="P942" s="513"/>
      <c r="Q942" s="513"/>
    </row>
    <row r="943" spans="2:17">
      <c r="B943" s="513"/>
      <c r="C943" s="513"/>
      <c r="D943" s="513"/>
      <c r="E943" s="513"/>
      <c r="F943" s="513"/>
      <c r="G943" s="513"/>
      <c r="I943" s="513"/>
      <c r="J943" s="513"/>
      <c r="K943" s="513"/>
      <c r="L943" s="513"/>
      <c r="M943" s="513"/>
      <c r="N943" s="513"/>
      <c r="O943" s="513"/>
      <c r="P943" s="513"/>
      <c r="Q943" s="513"/>
    </row>
    <row r="944" spans="2:17">
      <c r="B944" s="513"/>
      <c r="C944" s="513"/>
      <c r="D944" s="513"/>
      <c r="E944" s="513"/>
      <c r="F944" s="513"/>
      <c r="G944" s="513"/>
      <c r="I944" s="513"/>
      <c r="J944" s="513"/>
      <c r="K944" s="513"/>
      <c r="L944" s="513"/>
      <c r="M944" s="513"/>
      <c r="N944" s="513"/>
      <c r="O944" s="513"/>
      <c r="P944" s="513"/>
      <c r="Q944" s="513"/>
    </row>
    <row r="945" spans="2:17">
      <c r="B945" s="513"/>
      <c r="C945" s="513"/>
      <c r="D945" s="513"/>
      <c r="E945" s="513"/>
      <c r="F945" s="513"/>
      <c r="G945" s="513"/>
      <c r="I945" s="513"/>
      <c r="J945" s="513"/>
      <c r="K945" s="513"/>
      <c r="L945" s="513"/>
      <c r="M945" s="513"/>
      <c r="N945" s="513"/>
      <c r="O945" s="513"/>
      <c r="P945" s="513"/>
      <c r="Q945" s="513"/>
    </row>
    <row r="946" spans="2:17">
      <c r="B946" s="513"/>
      <c r="C946" s="513"/>
      <c r="D946" s="513"/>
      <c r="E946" s="513"/>
      <c r="F946" s="513"/>
      <c r="G946" s="513"/>
      <c r="I946" s="513"/>
      <c r="J946" s="513"/>
      <c r="K946" s="513"/>
      <c r="L946" s="513"/>
      <c r="M946" s="513"/>
      <c r="N946" s="513"/>
      <c r="O946" s="513"/>
      <c r="P946" s="513"/>
      <c r="Q946" s="513"/>
    </row>
    <row r="947" spans="2:17">
      <c r="B947" s="513"/>
      <c r="C947" s="513"/>
      <c r="D947" s="513"/>
      <c r="E947" s="513"/>
      <c r="F947" s="513"/>
      <c r="G947" s="513"/>
      <c r="I947" s="513"/>
      <c r="J947" s="513"/>
      <c r="K947" s="513"/>
      <c r="L947" s="513"/>
      <c r="M947" s="513"/>
      <c r="N947" s="513"/>
      <c r="O947" s="513"/>
      <c r="P947" s="513"/>
      <c r="Q947" s="513"/>
    </row>
    <row r="948" spans="2:17">
      <c r="B948" s="513"/>
      <c r="C948" s="513"/>
      <c r="D948" s="513"/>
      <c r="E948" s="513"/>
      <c r="F948" s="513"/>
      <c r="G948" s="513"/>
      <c r="I948" s="513"/>
      <c r="J948" s="513"/>
      <c r="K948" s="513"/>
      <c r="L948" s="513"/>
      <c r="M948" s="513"/>
      <c r="N948" s="513"/>
      <c r="O948" s="513"/>
      <c r="P948" s="513"/>
      <c r="Q948" s="513"/>
    </row>
    <row r="949" spans="2:17">
      <c r="B949" s="513"/>
      <c r="C949" s="513"/>
      <c r="D949" s="513"/>
      <c r="E949" s="513"/>
      <c r="F949" s="513"/>
      <c r="G949" s="513"/>
      <c r="I949" s="513"/>
      <c r="J949" s="513"/>
      <c r="K949" s="513"/>
      <c r="L949" s="513"/>
      <c r="M949" s="513"/>
      <c r="N949" s="513"/>
      <c r="O949" s="513"/>
      <c r="P949" s="513"/>
      <c r="Q949" s="513"/>
    </row>
    <row r="950" spans="2:17">
      <c r="B950" s="513"/>
      <c r="C950" s="513"/>
      <c r="D950" s="513"/>
      <c r="E950" s="513"/>
      <c r="F950" s="513"/>
      <c r="G950" s="513"/>
      <c r="I950" s="513"/>
      <c r="J950" s="513"/>
      <c r="K950" s="513"/>
      <c r="L950" s="513"/>
      <c r="M950" s="513"/>
      <c r="N950" s="513"/>
      <c r="O950" s="513"/>
      <c r="P950" s="513"/>
      <c r="Q950" s="513"/>
    </row>
    <row r="951" spans="2:17">
      <c r="B951" s="513"/>
      <c r="C951" s="513"/>
      <c r="D951" s="513"/>
      <c r="E951" s="513"/>
      <c r="F951" s="513"/>
      <c r="G951" s="513"/>
      <c r="I951" s="513"/>
      <c r="J951" s="513"/>
      <c r="K951" s="513"/>
      <c r="L951" s="513"/>
      <c r="M951" s="513"/>
      <c r="N951" s="513"/>
      <c r="O951" s="513"/>
      <c r="P951" s="513"/>
      <c r="Q951" s="513"/>
    </row>
    <row r="952" spans="2:17">
      <c r="B952" s="513"/>
      <c r="C952" s="513"/>
      <c r="D952" s="513"/>
      <c r="E952" s="513"/>
      <c r="F952" s="513"/>
      <c r="G952" s="513"/>
      <c r="I952" s="513"/>
      <c r="J952" s="513"/>
      <c r="K952" s="513"/>
      <c r="L952" s="513"/>
      <c r="M952" s="513"/>
      <c r="N952" s="513"/>
      <c r="O952" s="513"/>
      <c r="P952" s="513"/>
      <c r="Q952" s="513"/>
    </row>
    <row r="953" spans="2:17">
      <c r="B953" s="513"/>
      <c r="C953" s="513"/>
      <c r="D953" s="513"/>
      <c r="E953" s="513"/>
      <c r="F953" s="513"/>
      <c r="G953" s="513"/>
      <c r="I953" s="513"/>
      <c r="J953" s="513"/>
      <c r="K953" s="513"/>
      <c r="L953" s="513"/>
      <c r="M953" s="513"/>
      <c r="N953" s="513"/>
      <c r="O953" s="513"/>
      <c r="P953" s="513"/>
      <c r="Q953" s="513"/>
    </row>
    <row r="954" spans="2:17">
      <c r="B954" s="513"/>
      <c r="C954" s="513"/>
      <c r="D954" s="513"/>
      <c r="E954" s="513"/>
      <c r="F954" s="513"/>
      <c r="G954" s="513"/>
      <c r="I954" s="513"/>
      <c r="J954" s="513"/>
      <c r="K954" s="513"/>
      <c r="L954" s="513"/>
      <c r="M954" s="513"/>
      <c r="N954" s="513"/>
      <c r="O954" s="513"/>
      <c r="P954" s="513"/>
      <c r="Q954" s="513"/>
    </row>
    <row r="955" spans="2:17">
      <c r="B955" s="513"/>
      <c r="C955" s="513"/>
      <c r="D955" s="513"/>
      <c r="E955" s="513"/>
      <c r="F955" s="513"/>
      <c r="G955" s="513"/>
      <c r="I955" s="513"/>
      <c r="J955" s="513"/>
      <c r="K955" s="513"/>
      <c r="L955" s="513"/>
      <c r="M955" s="513"/>
      <c r="N955" s="513"/>
      <c r="O955" s="513"/>
      <c r="P955" s="513"/>
      <c r="Q955" s="513"/>
    </row>
    <row r="956" spans="2:17">
      <c r="B956" s="513"/>
      <c r="C956" s="513"/>
      <c r="D956" s="513"/>
      <c r="E956" s="513"/>
      <c r="F956" s="513"/>
      <c r="G956" s="513"/>
      <c r="I956" s="513"/>
      <c r="J956" s="513"/>
      <c r="K956" s="513"/>
      <c r="L956" s="513"/>
      <c r="M956" s="513"/>
      <c r="N956" s="513"/>
      <c r="O956" s="513"/>
      <c r="P956" s="513"/>
      <c r="Q956" s="513"/>
    </row>
    <row r="957" spans="2:17">
      <c r="B957" s="513"/>
      <c r="C957" s="513"/>
      <c r="D957" s="513"/>
      <c r="E957" s="513"/>
      <c r="F957" s="513"/>
      <c r="G957" s="513"/>
      <c r="I957" s="513"/>
      <c r="J957" s="513"/>
      <c r="K957" s="513"/>
      <c r="L957" s="513"/>
      <c r="M957" s="513"/>
      <c r="N957" s="513"/>
      <c r="O957" s="513"/>
      <c r="P957" s="513"/>
      <c r="Q957" s="513"/>
    </row>
    <row r="958" spans="2:17">
      <c r="B958" s="513"/>
      <c r="C958" s="513"/>
      <c r="D958" s="513"/>
      <c r="E958" s="513"/>
      <c r="F958" s="513"/>
      <c r="G958" s="513"/>
      <c r="I958" s="513"/>
      <c r="J958" s="513"/>
      <c r="K958" s="513"/>
      <c r="L958" s="513"/>
      <c r="M958" s="513"/>
      <c r="N958" s="513"/>
      <c r="O958" s="513"/>
      <c r="P958" s="513"/>
      <c r="Q958" s="513"/>
    </row>
    <row r="959" spans="2:17">
      <c r="B959" s="513"/>
      <c r="C959" s="513"/>
      <c r="D959" s="513"/>
      <c r="E959" s="513"/>
      <c r="F959" s="513"/>
      <c r="G959" s="513"/>
      <c r="I959" s="513"/>
      <c r="J959" s="513"/>
      <c r="K959" s="513"/>
      <c r="L959" s="513"/>
      <c r="M959" s="513"/>
      <c r="N959" s="513"/>
      <c r="O959" s="513"/>
      <c r="P959" s="513"/>
      <c r="Q959" s="513"/>
    </row>
    <row r="960" spans="2:17">
      <c r="B960" s="513"/>
      <c r="C960" s="513"/>
      <c r="D960" s="513"/>
      <c r="E960" s="513"/>
      <c r="F960" s="513"/>
      <c r="G960" s="513"/>
      <c r="I960" s="513"/>
      <c r="J960" s="513"/>
      <c r="K960" s="513"/>
      <c r="L960" s="513"/>
      <c r="M960" s="513"/>
      <c r="N960" s="513"/>
      <c r="O960" s="513"/>
      <c r="P960" s="513"/>
      <c r="Q960" s="513"/>
    </row>
    <row r="961" spans="2:17">
      <c r="B961" s="513"/>
      <c r="C961" s="513"/>
      <c r="D961" s="513"/>
      <c r="E961" s="513"/>
      <c r="F961" s="513"/>
      <c r="G961" s="513"/>
      <c r="I961" s="513"/>
      <c r="J961" s="513"/>
      <c r="K961" s="513"/>
      <c r="L961" s="513"/>
      <c r="M961" s="513"/>
      <c r="N961" s="513"/>
      <c r="O961" s="513"/>
      <c r="P961" s="513"/>
      <c r="Q961" s="513"/>
    </row>
    <row r="962" spans="2:17">
      <c r="B962" s="513"/>
      <c r="C962" s="513"/>
      <c r="D962" s="513"/>
      <c r="E962" s="513"/>
      <c r="F962" s="513"/>
      <c r="G962" s="513"/>
      <c r="I962" s="513"/>
      <c r="J962" s="513"/>
      <c r="K962" s="513"/>
      <c r="L962" s="513"/>
      <c r="M962" s="513"/>
      <c r="N962" s="513"/>
      <c r="O962" s="513"/>
      <c r="P962" s="513"/>
      <c r="Q962" s="513"/>
    </row>
    <row r="963" spans="2:17">
      <c r="B963" s="513"/>
      <c r="C963" s="513"/>
      <c r="D963" s="513"/>
      <c r="E963" s="513"/>
      <c r="F963" s="513"/>
      <c r="G963" s="513"/>
      <c r="I963" s="513"/>
      <c r="J963" s="513"/>
      <c r="K963" s="513"/>
      <c r="L963" s="513"/>
      <c r="M963" s="513"/>
      <c r="N963" s="513"/>
      <c r="O963" s="513"/>
      <c r="P963" s="513"/>
      <c r="Q963" s="513"/>
    </row>
    <row r="964" spans="2:17">
      <c r="B964" s="513"/>
      <c r="C964" s="513"/>
      <c r="D964" s="513"/>
      <c r="E964" s="513"/>
      <c r="F964" s="513"/>
      <c r="G964" s="513"/>
      <c r="I964" s="513"/>
      <c r="J964" s="513"/>
      <c r="K964" s="513"/>
      <c r="L964" s="513"/>
      <c r="M964" s="513"/>
      <c r="N964" s="513"/>
      <c r="O964" s="513"/>
      <c r="P964" s="513"/>
      <c r="Q964" s="513"/>
    </row>
    <row r="965" spans="2:17">
      <c r="B965" s="513"/>
      <c r="C965" s="513"/>
      <c r="D965" s="513"/>
      <c r="E965" s="513"/>
      <c r="F965" s="513"/>
      <c r="G965" s="513"/>
      <c r="I965" s="513"/>
      <c r="J965" s="513"/>
      <c r="K965" s="513"/>
      <c r="L965" s="513"/>
      <c r="M965" s="513"/>
      <c r="N965" s="513"/>
      <c r="O965" s="513"/>
      <c r="P965" s="513"/>
      <c r="Q965" s="513"/>
    </row>
    <row r="966" spans="2:17">
      <c r="B966" s="513"/>
      <c r="C966" s="513"/>
      <c r="D966" s="513"/>
      <c r="E966" s="513"/>
      <c r="F966" s="513"/>
      <c r="G966" s="513"/>
      <c r="I966" s="513"/>
      <c r="J966" s="513"/>
      <c r="K966" s="513"/>
      <c r="L966" s="513"/>
    </row>
    <row r="967" spans="2:17">
      <c r="B967" s="513"/>
      <c r="C967" s="513"/>
      <c r="D967" s="513"/>
      <c r="E967" s="513"/>
      <c r="F967" s="513"/>
      <c r="G967" s="513"/>
      <c r="I967" s="513"/>
      <c r="J967" s="513"/>
    </row>
    <row r="968" spans="2:17">
      <c r="B968" s="513"/>
      <c r="C968" s="513"/>
      <c r="D968" s="513"/>
      <c r="E968" s="513"/>
      <c r="F968" s="513"/>
      <c r="G968" s="513"/>
      <c r="I968" s="513"/>
      <c r="J968" s="513"/>
    </row>
    <row r="969" spans="2:17">
      <c r="B969" s="513"/>
      <c r="C969" s="513"/>
      <c r="D969" s="513"/>
      <c r="E969" s="513"/>
      <c r="F969" s="513"/>
      <c r="G969" s="513"/>
    </row>
    <row r="970" spans="2:17">
      <c r="B970" s="513"/>
      <c r="C970" s="513"/>
      <c r="D970" s="513"/>
      <c r="E970" s="513"/>
      <c r="F970" s="513"/>
      <c r="G970" s="513"/>
    </row>
    <row r="971" spans="2:17">
      <c r="B971" s="513"/>
      <c r="C971" s="513"/>
      <c r="D971" s="513"/>
      <c r="E971" s="513"/>
      <c r="F971" s="513"/>
      <c r="G971" s="513"/>
    </row>
    <row r="972" spans="2:17">
      <c r="B972" s="513"/>
      <c r="C972" s="513"/>
      <c r="D972" s="513"/>
      <c r="E972" s="513"/>
      <c r="F972" s="513"/>
      <c r="G972" s="513"/>
    </row>
    <row r="973" spans="2:17">
      <c r="B973" s="513"/>
      <c r="C973" s="513"/>
      <c r="D973" s="513"/>
      <c r="E973" s="513"/>
      <c r="F973" s="513"/>
      <c r="G973" s="513"/>
    </row>
    <row r="974" spans="2:17">
      <c r="B974" s="513"/>
      <c r="C974" s="513"/>
      <c r="D974" s="513"/>
      <c r="E974" s="513"/>
      <c r="F974" s="513"/>
      <c r="G974" s="513"/>
    </row>
    <row r="975" spans="2:17">
      <c r="B975" s="513"/>
      <c r="C975" s="513"/>
      <c r="D975" s="513"/>
      <c r="E975" s="513"/>
      <c r="F975" s="513"/>
      <c r="G975" s="513"/>
    </row>
  </sheetData>
  <sheetProtection formatCells="0"/>
  <mergeCells count="31">
    <mergeCell ref="O52:Q52"/>
    <mergeCell ref="A37:A38"/>
    <mergeCell ref="A39:A41"/>
    <mergeCell ref="A45:A47"/>
    <mergeCell ref="A48:A50"/>
    <mergeCell ref="A51:Q51"/>
    <mergeCell ref="A27:Q27"/>
    <mergeCell ref="A30:A32"/>
    <mergeCell ref="B30:B32"/>
    <mergeCell ref="A33:A35"/>
    <mergeCell ref="B33:B35"/>
    <mergeCell ref="A13:A15"/>
    <mergeCell ref="A16:A17"/>
    <mergeCell ref="B16:B17"/>
    <mergeCell ref="A18:A20"/>
    <mergeCell ref="B18:B20"/>
    <mergeCell ref="A6:Q6"/>
    <mergeCell ref="A8:A9"/>
    <mergeCell ref="B8:B9"/>
    <mergeCell ref="A10:A12"/>
    <mergeCell ref="B10:B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37:H37">
    <cfRule type="cellIs" dxfId="1472" priority="113" operator="equal">
      <formula>100</formula>
    </cfRule>
  </conditionalFormatting>
  <conditionalFormatting sqref="G37:H37">
    <cfRule type="cellIs" dxfId="1471" priority="109" operator="greaterThan">
      <formula>100</formula>
    </cfRule>
  </conditionalFormatting>
  <conditionalFormatting sqref="H19">
    <cfRule type="cellIs" dxfId="1470" priority="108" operator="equal">
      <formula>100</formula>
    </cfRule>
  </conditionalFormatting>
  <conditionalFormatting sqref="G37">
    <cfRule type="cellIs" dxfId="1469" priority="114" operator="greaterThan">
      <formula>100</formula>
    </cfRule>
  </conditionalFormatting>
  <conditionalFormatting sqref="H19">
    <cfRule type="cellIs" dxfId="1468" priority="107" operator="lessThan">
      <formula>100</formula>
    </cfRule>
  </conditionalFormatting>
  <conditionalFormatting sqref="G37">
    <cfRule type="cellIs" dxfId="1467" priority="115" operator="lessThan">
      <formula>100</formula>
    </cfRule>
  </conditionalFormatting>
  <conditionalFormatting sqref="H19">
    <cfRule type="cellIs" dxfId="1466" priority="106" operator="greaterThan">
      <formula>100</formula>
    </cfRule>
  </conditionalFormatting>
  <conditionalFormatting sqref="G37">
    <cfRule type="cellIs" dxfId="1465" priority="116" operator="equal">
      <formula>100</formula>
    </cfRule>
  </conditionalFormatting>
  <conditionalFormatting sqref="G48">
    <cfRule type="cellIs" dxfId="1464" priority="105" operator="greaterThan">
      <formula>100</formula>
    </cfRule>
  </conditionalFormatting>
  <conditionalFormatting sqref="G48">
    <cfRule type="cellIs" dxfId="1463" priority="104" operator="lessThan">
      <formula>100</formula>
    </cfRule>
  </conditionalFormatting>
  <conditionalFormatting sqref="G48">
    <cfRule type="cellIs" dxfId="1462" priority="103" operator="equal">
      <formula>100</formula>
    </cfRule>
  </conditionalFormatting>
  <conditionalFormatting sqref="G37">
    <cfRule type="cellIs" dxfId="1461" priority="102" operator="greaterThan">
      <formula>100</formula>
    </cfRule>
  </conditionalFormatting>
  <conditionalFormatting sqref="G38 G48:G50">
    <cfRule type="cellIs" dxfId="1460" priority="117" operator="greaterThan">
      <formula>100</formula>
    </cfRule>
  </conditionalFormatting>
  <conditionalFormatting sqref="G37">
    <cfRule type="cellIs" dxfId="1459" priority="101" operator="lessThan">
      <formula>100</formula>
    </cfRule>
  </conditionalFormatting>
  <conditionalFormatting sqref="G38 G48:G50">
    <cfRule type="cellIs" dxfId="1458" priority="118" operator="lessThan">
      <formula>100</formula>
    </cfRule>
  </conditionalFormatting>
  <conditionalFormatting sqref="G38 G48:G50">
    <cfRule type="cellIs" dxfId="1457" priority="100" operator="equal">
      <formula>100</formula>
    </cfRule>
  </conditionalFormatting>
  <conditionalFormatting sqref="G37">
    <cfRule type="cellIs" dxfId="1456" priority="119" operator="equal">
      <formula>100</formula>
    </cfRule>
  </conditionalFormatting>
  <conditionalFormatting sqref="G37:H37">
    <cfRule type="cellIs" dxfId="1455" priority="98" operator="lessThan">
      <formula>100</formula>
    </cfRule>
  </conditionalFormatting>
  <conditionalFormatting sqref="G28:H28 G39:H39 G45:H45 G48:H48 G40 G41 G42 H40 H41 H42">
    <cfRule type="cellIs" dxfId="1454" priority="96" operator="greaterThan">
      <formula>100</formula>
    </cfRule>
  </conditionalFormatting>
  <conditionalFormatting sqref="G28:H28 G39:H39 G45:H45 G48:H48 G40 G41 G42 H40 H41 H42">
    <cfRule type="cellIs" dxfId="1453" priority="95" operator="lessThan">
      <formula>100</formula>
    </cfRule>
  </conditionalFormatting>
  <conditionalFormatting sqref="G28:H28 G39:H39 G45:H45 G48:H48 G40 G41 G42 H40 H41 H42">
    <cfRule type="cellIs" dxfId="1452" priority="94" operator="equal">
      <formula>100</formula>
    </cfRule>
  </conditionalFormatting>
  <conditionalFormatting sqref="G28:H28 G38:H42 G45:H50">
    <cfRule type="cellIs" dxfId="1451" priority="93" operator="greaterThan">
      <formula>100</formula>
    </cfRule>
  </conditionalFormatting>
  <conditionalFormatting sqref="G37:H37">
    <cfRule type="cellIs" dxfId="1450" priority="120" operator="greaterThan">
      <formula>100</formula>
    </cfRule>
  </conditionalFormatting>
  <conditionalFormatting sqref="G37:H37">
    <cfRule type="cellIs" dxfId="1449" priority="92" operator="lessThan">
      <formula>100</formula>
    </cfRule>
  </conditionalFormatting>
  <conditionalFormatting sqref="G28:H28 G38:H42 G45:H50">
    <cfRule type="cellIs" dxfId="1448" priority="121" operator="lessThan">
      <formula>100</formula>
    </cfRule>
  </conditionalFormatting>
  <conditionalFormatting sqref="G28:H28 G38:H42 G45:H50">
    <cfRule type="cellIs" dxfId="1447" priority="91" operator="equal">
      <formula>100</formula>
    </cfRule>
  </conditionalFormatting>
  <conditionalFormatting sqref="G37:H37">
    <cfRule type="cellIs" dxfId="1446" priority="122" operator="equal">
      <formula>100</formula>
    </cfRule>
  </conditionalFormatting>
  <conditionalFormatting sqref="G39 G40 G41 G42">
    <cfRule type="cellIs" dxfId="1445" priority="90" operator="greaterThan">
      <formula>100</formula>
    </cfRule>
  </conditionalFormatting>
  <conditionalFormatting sqref="G39 G40 G41 G42">
    <cfRule type="cellIs" dxfId="1444" priority="89" operator="lessThan">
      <formula>100</formula>
    </cfRule>
  </conditionalFormatting>
  <conditionalFormatting sqref="G39 G40 G41 G42">
    <cfRule type="cellIs" dxfId="1443" priority="88" operator="equal">
      <formula>100</formula>
    </cfRule>
  </conditionalFormatting>
  <conditionalFormatting sqref="G45">
    <cfRule type="cellIs" dxfId="1442" priority="87" operator="greaterThan">
      <formula>100</formula>
    </cfRule>
  </conditionalFormatting>
  <conditionalFormatting sqref="G39:G41">
    <cfRule type="cellIs" dxfId="1441" priority="123" operator="greaterThan">
      <formula>100</formula>
    </cfRule>
  </conditionalFormatting>
  <conditionalFormatting sqref="G45">
    <cfRule type="cellIs" dxfId="1440" priority="86" operator="lessThan">
      <formula>100</formula>
    </cfRule>
  </conditionalFormatting>
  <conditionalFormatting sqref="G39:G41">
    <cfRule type="cellIs" dxfId="1439" priority="124" operator="lessThan">
      <formula>100</formula>
    </cfRule>
  </conditionalFormatting>
  <conditionalFormatting sqref="G45">
    <cfRule type="cellIs" dxfId="1438" priority="85" operator="equal">
      <formula>100</formula>
    </cfRule>
  </conditionalFormatting>
  <conditionalFormatting sqref="G39:G41">
    <cfRule type="cellIs" dxfId="1437" priority="125" operator="equal">
      <formula>100</formula>
    </cfRule>
  </conditionalFormatting>
  <conditionalFormatting sqref="G42 G45:G47">
    <cfRule type="cellIs" dxfId="1436" priority="84" operator="greaterThan">
      <formula>100</formula>
    </cfRule>
  </conditionalFormatting>
  <conditionalFormatting sqref="G42 G45:G47">
    <cfRule type="cellIs" dxfId="1435" priority="83" operator="lessThan">
      <formula>100</formula>
    </cfRule>
  </conditionalFormatting>
  <conditionalFormatting sqref="G42 G45:G47">
    <cfRule type="cellIs" dxfId="1434" priority="82" operator="equal">
      <formula>100</formula>
    </cfRule>
  </conditionalFormatting>
  <conditionalFormatting sqref="G20">
    <cfRule type="cellIs" dxfId="1433" priority="81" operator="greaterThan">
      <formula>100</formula>
    </cfRule>
  </conditionalFormatting>
  <conditionalFormatting sqref="G20">
    <cfRule type="cellIs" dxfId="1432" priority="80" operator="lessThan">
      <formula>100</formula>
    </cfRule>
  </conditionalFormatting>
  <conditionalFormatting sqref="G20">
    <cfRule type="cellIs" dxfId="1431" priority="79" operator="equal">
      <formula>100</formula>
    </cfRule>
  </conditionalFormatting>
  <conditionalFormatting sqref="H9:H13 G16:H16 G18:H21 H23 H24 G25:H26 H17 G22 G23 G24 G17">
    <cfRule type="cellIs" dxfId="1430" priority="78" operator="greaterThan">
      <formula>100</formula>
    </cfRule>
  </conditionalFormatting>
  <conditionalFormatting sqref="H9:H13 G16:H16 G18:H21 H23 H24 G25:H26 H17 G22 G23 G24 G17">
    <cfRule type="cellIs" dxfId="1429" priority="77" operator="lessThan">
      <formula>100</formula>
    </cfRule>
  </conditionalFormatting>
  <conditionalFormatting sqref="H9:H13 G16:H16 G18:H21 H23 H24 G25:H26 H17 G22 G23 G24 G17">
    <cfRule type="cellIs" dxfId="1428" priority="76" operator="equal">
      <formula>100</formula>
    </cfRule>
  </conditionalFormatting>
  <conditionalFormatting sqref="G7 G8 G9 G10 G11 G12 G13 G14 G15">
    <cfRule type="cellIs" dxfId="1427" priority="75" operator="greaterThan">
      <formula>100</formula>
    </cfRule>
  </conditionalFormatting>
  <conditionalFormatting sqref="G7 G8 G9 G10 G11 G12 G13 G14 G15">
    <cfRule type="cellIs" dxfId="1426" priority="74" operator="lessThan">
      <formula>100</formula>
    </cfRule>
  </conditionalFormatting>
  <conditionalFormatting sqref="G7 G8 G9 G10 G11 G12 G13 G14 G15">
    <cfRule type="cellIs" dxfId="1425" priority="73" operator="equal">
      <formula>100</formula>
    </cfRule>
  </conditionalFormatting>
  <conditionalFormatting sqref="H8">
    <cfRule type="cellIs" dxfId="1424" priority="72" operator="greaterThan">
      <formula>100</formula>
    </cfRule>
  </conditionalFormatting>
  <conditionalFormatting sqref="H8">
    <cfRule type="cellIs" dxfId="1423" priority="71" operator="lessThan">
      <formula>100</formula>
    </cfRule>
  </conditionalFormatting>
  <conditionalFormatting sqref="H8">
    <cfRule type="cellIs" dxfId="1422" priority="70" operator="equal">
      <formula>100</formula>
    </cfRule>
  </conditionalFormatting>
  <conditionalFormatting sqref="G7 G8 G9 G10 G11 G12 G13 G14 G15">
    <cfRule type="cellIs" dxfId="1421" priority="69" operator="greaterThan">
      <formula>100</formula>
    </cfRule>
  </conditionalFormatting>
  <conditionalFormatting sqref="G7 G8 G9 G10 G11 G12 G13 G14 G15">
    <cfRule type="cellIs" dxfId="1420" priority="68" operator="lessThan">
      <formula>100</formula>
    </cfRule>
  </conditionalFormatting>
  <conditionalFormatting sqref="G7 G8 G9 G10 G11 G12 G13 G14 G15">
    <cfRule type="cellIs" dxfId="1419" priority="67" operator="equal">
      <formula>100</formula>
    </cfRule>
  </conditionalFormatting>
  <conditionalFormatting sqref="H7">
    <cfRule type="cellIs" dxfId="1418" priority="66" operator="greaterThan">
      <formula>100</formula>
    </cfRule>
  </conditionalFormatting>
  <conditionalFormatting sqref="H7">
    <cfRule type="cellIs" dxfId="1417" priority="65" operator="lessThan">
      <formula>100</formula>
    </cfRule>
  </conditionalFormatting>
  <conditionalFormatting sqref="H7">
    <cfRule type="cellIs" dxfId="1416" priority="64" operator="equal">
      <formula>100</formula>
    </cfRule>
  </conditionalFormatting>
  <conditionalFormatting sqref="G34 G36">
    <cfRule type="cellIs" dxfId="1415" priority="63" operator="greaterThan">
      <formula>100</formula>
    </cfRule>
  </conditionalFormatting>
  <conditionalFormatting sqref="G34 G36">
    <cfRule type="cellIs" dxfId="1414" priority="62" operator="lessThan">
      <formula>100</formula>
    </cfRule>
  </conditionalFormatting>
  <conditionalFormatting sqref="G34 G36">
    <cfRule type="cellIs" dxfId="1413" priority="61" operator="equal">
      <formula>100</formula>
    </cfRule>
  </conditionalFormatting>
  <conditionalFormatting sqref="G34:H36">
    <cfRule type="cellIs" dxfId="1412" priority="60" operator="greaterThan">
      <formula>100</formula>
    </cfRule>
  </conditionalFormatting>
  <conditionalFormatting sqref="G34:H36">
    <cfRule type="cellIs" dxfId="1411" priority="59" operator="lessThan">
      <formula>100</formula>
    </cfRule>
  </conditionalFormatting>
  <conditionalFormatting sqref="G34:H36">
    <cfRule type="cellIs" dxfId="1410" priority="58" operator="equal">
      <formula>100</formula>
    </cfRule>
  </conditionalFormatting>
  <conditionalFormatting sqref="G35">
    <cfRule type="cellIs" dxfId="1409" priority="57" operator="greaterThan">
      <formula>100</formula>
    </cfRule>
  </conditionalFormatting>
  <conditionalFormatting sqref="G35">
    <cfRule type="cellIs" dxfId="1408" priority="56" operator="lessThan">
      <formula>100</formula>
    </cfRule>
  </conditionalFormatting>
  <conditionalFormatting sqref="G35">
    <cfRule type="cellIs" dxfId="1407" priority="55" operator="equal">
      <formula>100</formula>
    </cfRule>
  </conditionalFormatting>
  <conditionalFormatting sqref="G19">
    <cfRule type="cellIs" dxfId="1406" priority="54" operator="greaterThan">
      <formula>100</formula>
    </cfRule>
  </conditionalFormatting>
  <conditionalFormatting sqref="G30 G31 G32">
    <cfRule type="cellIs" dxfId="1405" priority="126" operator="greaterThan">
      <formula>100</formula>
    </cfRule>
  </conditionalFormatting>
  <conditionalFormatting sqref="G19">
    <cfRule type="cellIs" dxfId="1404" priority="53" operator="lessThan">
      <formula>100</formula>
    </cfRule>
  </conditionalFormatting>
  <conditionalFormatting sqref="G30 G31 G32">
    <cfRule type="cellIs" dxfId="1403" priority="127" operator="lessThan">
      <formula>100</formula>
    </cfRule>
  </conditionalFormatting>
  <conditionalFormatting sqref="G30 G31 G32">
    <cfRule type="cellIs" dxfId="1402" priority="52" operator="equal">
      <formula>100</formula>
    </cfRule>
  </conditionalFormatting>
  <conditionalFormatting sqref="G19">
    <cfRule type="cellIs" dxfId="1401" priority="128" operator="equal">
      <formula>100</formula>
    </cfRule>
  </conditionalFormatting>
  <conditionalFormatting sqref="G16:H16 H17 G17">
    <cfRule type="cellIs" dxfId="1400" priority="51" operator="greaterThan">
      <formula>100</formula>
    </cfRule>
  </conditionalFormatting>
  <conditionalFormatting sqref="H9:H12 H14:H15 G16:H16 H17 G18:H24 G17">
    <cfRule type="cellIs" dxfId="1399" priority="129" operator="greaterThan">
      <formula>100</formula>
    </cfRule>
  </conditionalFormatting>
  <conditionalFormatting sqref="H30 H31 H32">
    <cfRule type="cellIs" dxfId="1398" priority="130" operator="greaterThan">
      <formula>100</formula>
    </cfRule>
  </conditionalFormatting>
  <conditionalFormatting sqref="H22">
    <cfRule type="cellIs" dxfId="1397" priority="131" operator="greaterThan">
      <formula>100</formula>
    </cfRule>
  </conditionalFormatting>
  <conditionalFormatting sqref="H9:H12 H14:H15 G16:H16 H17 G18:H24 G17">
    <cfRule type="cellIs" dxfId="1396" priority="50" operator="lessThan">
      <formula>100</formula>
    </cfRule>
  </conditionalFormatting>
  <conditionalFormatting sqref="H30 H31 H32">
    <cfRule type="cellIs" dxfId="1395" priority="132" operator="lessThan">
      <formula>100</formula>
    </cfRule>
  </conditionalFormatting>
  <conditionalFormatting sqref="G16:H16 H17 G17">
    <cfRule type="cellIs" dxfId="1394" priority="133" operator="lessThan">
      <formula>100</formula>
    </cfRule>
  </conditionalFormatting>
  <conditionalFormatting sqref="H22">
    <cfRule type="cellIs" dxfId="1393" priority="134" operator="lessThan">
      <formula>100</formula>
    </cfRule>
  </conditionalFormatting>
  <conditionalFormatting sqref="H9:H12 H14:H15 G16:H16 H17 G18:H24 G17">
    <cfRule type="cellIs" dxfId="1392" priority="49" operator="equal">
      <formula>100</formula>
    </cfRule>
  </conditionalFormatting>
  <conditionalFormatting sqref="G16:H16 H17 G17">
    <cfRule type="cellIs" dxfId="1391" priority="135" operator="equal">
      <formula>100</formula>
    </cfRule>
  </conditionalFormatting>
  <conditionalFormatting sqref="H30 H31 H32">
    <cfRule type="cellIs" dxfId="1390" priority="136" operator="equal">
      <formula>100</formula>
    </cfRule>
  </conditionalFormatting>
  <conditionalFormatting sqref="H22">
    <cfRule type="cellIs" dxfId="1389" priority="137" operator="equal">
      <formula>100</formula>
    </cfRule>
  </conditionalFormatting>
  <conditionalFormatting sqref="G33">
    <cfRule type="cellIs" dxfId="1388" priority="48" operator="greaterThan">
      <formula>100</formula>
    </cfRule>
  </conditionalFormatting>
  <conditionalFormatting sqref="G33">
    <cfRule type="cellIs" dxfId="1387" priority="47" operator="lessThan">
      <formula>100</formula>
    </cfRule>
  </conditionalFormatting>
  <conditionalFormatting sqref="G33">
    <cfRule type="cellIs" dxfId="1386" priority="46" operator="equal">
      <formula>100</formula>
    </cfRule>
  </conditionalFormatting>
  <conditionalFormatting sqref="H8">
    <cfRule type="cellIs" dxfId="1385" priority="45" operator="greaterThan">
      <formula>100</formula>
    </cfRule>
  </conditionalFormatting>
  <conditionalFormatting sqref="H33">
    <cfRule type="cellIs" dxfId="1384" priority="138" operator="greaterThan">
      <formula>100</formula>
    </cfRule>
  </conditionalFormatting>
  <conditionalFormatting sqref="H8">
    <cfRule type="cellIs" dxfId="1383" priority="44" operator="lessThan">
      <formula>100</formula>
    </cfRule>
  </conditionalFormatting>
  <conditionalFormatting sqref="H33">
    <cfRule type="cellIs" dxfId="1382" priority="139" operator="lessThan">
      <formula>100</formula>
    </cfRule>
  </conditionalFormatting>
  <conditionalFormatting sqref="H33">
    <cfRule type="cellIs" dxfId="1381" priority="43" operator="equal">
      <formula>100</formula>
    </cfRule>
  </conditionalFormatting>
  <conditionalFormatting sqref="H8">
    <cfRule type="cellIs" dxfId="1380" priority="140" operator="equal">
      <formula>100</formula>
    </cfRule>
  </conditionalFormatting>
  <conditionalFormatting sqref="H14:H15">
    <cfRule type="cellIs" dxfId="1379" priority="42" operator="greaterThan">
      <formula>100</formula>
    </cfRule>
  </conditionalFormatting>
  <conditionalFormatting sqref="H14:H15">
    <cfRule type="cellIs" dxfId="1378" priority="41" operator="lessThan">
      <formula>100</formula>
    </cfRule>
  </conditionalFormatting>
  <conditionalFormatting sqref="H14:H15">
    <cfRule type="cellIs" dxfId="1377" priority="40" operator="equal">
      <formula>100</formula>
    </cfRule>
  </conditionalFormatting>
  <conditionalFormatting sqref="H7">
    <cfRule type="cellIs" dxfId="1376" priority="39" operator="greaterThan">
      <formula>100</formula>
    </cfRule>
  </conditionalFormatting>
  <conditionalFormatting sqref="G29:H29">
    <cfRule type="cellIs" dxfId="1375" priority="141" operator="greaterThan">
      <formula>100</formula>
    </cfRule>
  </conditionalFormatting>
  <conditionalFormatting sqref="G29:H29">
    <cfRule type="cellIs" dxfId="1374" priority="38" operator="lessThan">
      <formula>100</formula>
    </cfRule>
  </conditionalFormatting>
  <conditionalFormatting sqref="H7">
    <cfRule type="cellIs" dxfId="1373" priority="142" operator="lessThan">
      <formula>100</formula>
    </cfRule>
  </conditionalFormatting>
  <conditionalFormatting sqref="H7">
    <cfRule type="cellIs" dxfId="1372" priority="37" operator="equal">
      <formula>100</formula>
    </cfRule>
  </conditionalFormatting>
  <conditionalFormatting sqref="G29:H29">
    <cfRule type="cellIs" dxfId="1371" priority="143" operator="equal">
      <formula>100</formula>
    </cfRule>
  </conditionalFormatting>
  <conditionalFormatting sqref="G34 G36">
    <cfRule type="cellIs" dxfId="1370" priority="36" operator="greaterThan">
      <formula>100</formula>
    </cfRule>
  </conditionalFormatting>
  <conditionalFormatting sqref="G38">
    <cfRule type="cellIs" dxfId="1369" priority="144" operator="greaterThan">
      <formula>100</formula>
    </cfRule>
  </conditionalFormatting>
  <conditionalFormatting sqref="G38">
    <cfRule type="cellIs" dxfId="1368" priority="35" operator="lessThan">
      <formula>100</formula>
    </cfRule>
  </conditionalFormatting>
  <conditionalFormatting sqref="G34 G36">
    <cfRule type="cellIs" dxfId="1367" priority="145" operator="lessThan">
      <formula>100</formula>
    </cfRule>
  </conditionalFormatting>
  <conditionalFormatting sqref="G34 G36">
    <cfRule type="cellIs" dxfId="1366" priority="34" operator="equal">
      <formula>100</formula>
    </cfRule>
  </conditionalFormatting>
  <conditionalFormatting sqref="G38">
    <cfRule type="cellIs" dxfId="1365" priority="146" operator="equal">
      <formula>100</formula>
    </cfRule>
  </conditionalFormatting>
  <conditionalFormatting sqref="G31:H32 G34:H36">
    <cfRule type="cellIs" dxfId="1364" priority="33" operator="greaterThan">
      <formula>100</formula>
    </cfRule>
  </conditionalFormatting>
  <conditionalFormatting sqref="G38:H38">
    <cfRule type="cellIs" dxfId="1363" priority="147" operator="greaterThan">
      <formula>100</formula>
    </cfRule>
  </conditionalFormatting>
  <conditionalFormatting sqref="G31:H32 G34:H36">
    <cfRule type="cellIs" dxfId="1362" priority="32" operator="lessThan">
      <formula>100</formula>
    </cfRule>
  </conditionalFormatting>
  <conditionalFormatting sqref="G38:H38">
    <cfRule type="cellIs" dxfId="1361" priority="148" operator="lessThan">
      <formula>100</formula>
    </cfRule>
  </conditionalFormatting>
  <conditionalFormatting sqref="G38:H38">
    <cfRule type="cellIs" dxfId="1360" priority="31" operator="equal">
      <formula>100</formula>
    </cfRule>
  </conditionalFormatting>
  <conditionalFormatting sqref="G31:H32 G34:H36">
    <cfRule type="cellIs" dxfId="1359" priority="149" operator="equal">
      <formula>100</formula>
    </cfRule>
  </conditionalFormatting>
  <conditionalFormatting sqref="G35">
    <cfRule type="cellIs" dxfId="1358" priority="30" operator="greaterThan">
      <formula>100</formula>
    </cfRule>
  </conditionalFormatting>
  <conditionalFormatting sqref="G35">
    <cfRule type="cellIs" dxfId="1357" priority="29" operator="lessThan">
      <formula>100</formula>
    </cfRule>
  </conditionalFormatting>
  <conditionalFormatting sqref="G35">
    <cfRule type="cellIs" dxfId="1356" priority="28" operator="equal">
      <formula>100</formula>
    </cfRule>
  </conditionalFormatting>
  <conditionalFormatting sqref="G30">
    <cfRule type="cellIs" dxfId="1355" priority="27" operator="greaterThan">
      <formula>100</formula>
    </cfRule>
  </conditionalFormatting>
  <conditionalFormatting sqref="G30">
    <cfRule type="cellIs" dxfId="1354" priority="26" operator="lessThan">
      <formula>100</formula>
    </cfRule>
  </conditionalFormatting>
  <conditionalFormatting sqref="G30">
    <cfRule type="cellIs" dxfId="1353" priority="25" operator="equal">
      <formula>100</formula>
    </cfRule>
  </conditionalFormatting>
  <conditionalFormatting sqref="G43:H44">
    <cfRule type="cellIs" dxfId="1352" priority="24" operator="greaterThan">
      <formula>100</formula>
    </cfRule>
  </conditionalFormatting>
  <conditionalFormatting sqref="H30">
    <cfRule type="cellIs" dxfId="1351" priority="150" operator="greaterThan">
      <formula>100</formula>
    </cfRule>
  </conditionalFormatting>
  <conditionalFormatting sqref="H30">
    <cfRule type="cellIs" dxfId="1350" priority="23" operator="lessThan">
      <formula>100</formula>
    </cfRule>
  </conditionalFormatting>
  <conditionalFormatting sqref="G43:H44">
    <cfRule type="cellIs" dxfId="1349" priority="151" operator="lessThan">
      <formula>100</formula>
    </cfRule>
  </conditionalFormatting>
  <conditionalFormatting sqref="G43:H44">
    <cfRule type="cellIs" dxfId="1348" priority="22" operator="equal">
      <formula>100</formula>
    </cfRule>
  </conditionalFormatting>
  <conditionalFormatting sqref="H30">
    <cfRule type="cellIs" dxfId="1347" priority="152" operator="equal">
      <formula>100</formula>
    </cfRule>
  </conditionalFormatting>
  <conditionalFormatting sqref="G33">
    <cfRule type="cellIs" dxfId="1346" priority="21" operator="greaterThan">
      <formula>100</formula>
    </cfRule>
  </conditionalFormatting>
  <conditionalFormatting sqref="G43:G44">
    <cfRule type="cellIs" dxfId="1345" priority="153" operator="greaterThan">
      <formula>100</formula>
    </cfRule>
  </conditionalFormatting>
  <conditionalFormatting sqref="G33">
    <cfRule type="cellIs" dxfId="1344" priority="20" operator="lessThan">
      <formula>100</formula>
    </cfRule>
  </conditionalFormatting>
  <conditionalFormatting sqref="G43:G44">
    <cfRule type="cellIs" dxfId="1343" priority="154" operator="lessThan">
      <formula>100</formula>
    </cfRule>
  </conditionalFormatting>
  <conditionalFormatting sqref="G43:G44">
    <cfRule type="cellIs" dxfId="1342" priority="19" operator="equal">
      <formula>100</formula>
    </cfRule>
  </conditionalFormatting>
  <conditionalFormatting sqref="G33">
    <cfRule type="cellIs" dxfId="1341" priority="155" operator="equal">
      <formula>100</formula>
    </cfRule>
  </conditionalFormatting>
  <conditionalFormatting sqref="G43:G44">
    <cfRule type="cellIs" dxfId="1340" priority="18" operator="greaterThan">
      <formula>100</formula>
    </cfRule>
  </conditionalFormatting>
  <conditionalFormatting sqref="H33">
    <cfRule type="cellIs" dxfId="1339" priority="156" operator="greaterThan">
      <formula>100</formula>
    </cfRule>
  </conditionalFormatting>
  <conditionalFormatting sqref="H33">
    <cfRule type="cellIs" dxfId="1338" priority="17" operator="lessThan">
      <formula>100</formula>
    </cfRule>
  </conditionalFormatting>
  <conditionalFormatting sqref="G43:G44">
    <cfRule type="cellIs" dxfId="1337" priority="157" operator="lessThan">
      <formula>100</formula>
    </cfRule>
  </conditionalFormatting>
  <conditionalFormatting sqref="G43:G44">
    <cfRule type="cellIs" dxfId="1336" priority="16" operator="equal">
      <formula>100</formula>
    </cfRule>
  </conditionalFormatting>
  <conditionalFormatting sqref="H33">
    <cfRule type="cellIs" dxfId="1335" priority="158" operator="equal">
      <formula>100</formula>
    </cfRule>
  </conditionalFormatting>
  <conditionalFormatting sqref="H13">
    <cfRule type="cellIs" dxfId="1334" priority="15" operator="greaterThan">
      <formula>100</formula>
    </cfRule>
  </conditionalFormatting>
  <conditionalFormatting sqref="G46:H47">
    <cfRule type="cellIs" dxfId="1333" priority="159" operator="greaterThan">
      <formula>100</formula>
    </cfRule>
  </conditionalFormatting>
  <conditionalFormatting sqref="G46:H47">
    <cfRule type="cellIs" dxfId="1332" priority="14" operator="lessThan">
      <formula>100</formula>
    </cfRule>
  </conditionalFormatting>
  <conditionalFormatting sqref="H13">
    <cfRule type="cellIs" dxfId="1331" priority="160" operator="lessThan">
      <formula>100</formula>
    </cfRule>
  </conditionalFormatting>
  <conditionalFormatting sqref="H13">
    <cfRule type="cellIs" dxfId="1330" priority="13" operator="equal">
      <formula>100</formula>
    </cfRule>
  </conditionalFormatting>
  <conditionalFormatting sqref="G46:H47">
    <cfRule type="cellIs" dxfId="1329" priority="161" operator="equal">
      <formula>100</formula>
    </cfRule>
  </conditionalFormatting>
  <conditionalFormatting sqref="G29:H29">
    <cfRule type="cellIs" dxfId="1328" priority="12" operator="greaterThan">
      <formula>100</formula>
    </cfRule>
  </conditionalFormatting>
  <conditionalFormatting sqref="G46:G47">
    <cfRule type="cellIs" dxfId="1327" priority="162" operator="greaterThan">
      <formula>100</formula>
    </cfRule>
  </conditionalFormatting>
  <conditionalFormatting sqref="G46:G47">
    <cfRule type="cellIs" dxfId="1326" priority="11" operator="lessThan">
      <formula>100</formula>
    </cfRule>
  </conditionalFormatting>
  <conditionalFormatting sqref="G29:H29">
    <cfRule type="cellIs" dxfId="1325" priority="163" operator="lessThan">
      <formula>100</formula>
    </cfRule>
  </conditionalFormatting>
  <conditionalFormatting sqref="G29:H29">
    <cfRule type="cellIs" dxfId="1324" priority="10" operator="equal">
      <formula>100</formula>
    </cfRule>
  </conditionalFormatting>
  <conditionalFormatting sqref="G46:G47">
    <cfRule type="cellIs" dxfId="1323" priority="164" operator="equal">
      <formula>100</formula>
    </cfRule>
  </conditionalFormatting>
  <conditionalFormatting sqref="G43:H44">
    <cfRule type="cellIs" dxfId="1322" priority="9" operator="greaterThan">
      <formula>100</formula>
    </cfRule>
  </conditionalFormatting>
  <conditionalFormatting sqref="G46:G47">
    <cfRule type="cellIs" dxfId="1321" priority="165" operator="greaterThan">
      <formula>100</formula>
    </cfRule>
  </conditionalFormatting>
  <conditionalFormatting sqref="G43:H44">
    <cfRule type="cellIs" dxfId="1320" priority="8" operator="lessThan">
      <formula>100</formula>
    </cfRule>
  </conditionalFormatting>
  <conditionalFormatting sqref="G46:G47">
    <cfRule type="cellIs" dxfId="1319" priority="166" operator="lessThan">
      <formula>100</formula>
    </cfRule>
  </conditionalFormatting>
  <conditionalFormatting sqref="G43:H44">
    <cfRule type="cellIs" dxfId="1318" priority="7" operator="equal">
      <formula>100</formula>
    </cfRule>
  </conditionalFormatting>
  <conditionalFormatting sqref="G46:G47">
    <cfRule type="cellIs" dxfId="1317" priority="167" operator="equal">
      <formula>100</formula>
    </cfRule>
  </conditionalFormatting>
  <conditionalFormatting sqref="G49:G50">
    <cfRule type="cellIs" dxfId="1316" priority="6" operator="greaterThan">
      <formula>100</formula>
    </cfRule>
  </conditionalFormatting>
  <conditionalFormatting sqref="G43:G44">
    <cfRule type="cellIs" dxfId="1315" priority="168" operator="greaterThan">
      <formula>100</formula>
    </cfRule>
  </conditionalFormatting>
  <conditionalFormatting sqref="G49:G50">
    <cfRule type="cellIs" dxfId="1314" priority="5" operator="lessThan">
      <formula>100</formula>
    </cfRule>
  </conditionalFormatting>
  <conditionalFormatting sqref="G43:G44">
    <cfRule type="cellIs" dxfId="1313" priority="169" operator="lessThan">
      <formula>100</formula>
    </cfRule>
  </conditionalFormatting>
  <conditionalFormatting sqref="G43:G44">
    <cfRule type="cellIs" dxfId="1312" priority="4" operator="equal">
      <formula>100</formula>
    </cfRule>
  </conditionalFormatting>
  <conditionalFormatting sqref="G49:G50">
    <cfRule type="cellIs" dxfId="1311" priority="170" operator="equal">
      <formula>100</formula>
    </cfRule>
  </conditionalFormatting>
  <conditionalFormatting sqref="G49:H50">
    <cfRule type="cellIs" dxfId="1310" priority="3" operator="greaterThan">
      <formula>100</formula>
    </cfRule>
  </conditionalFormatting>
  <conditionalFormatting sqref="G43:G44">
    <cfRule type="cellIs" dxfId="1309" priority="171" operator="greaterThan">
      <formula>100</formula>
    </cfRule>
  </conditionalFormatting>
  <conditionalFormatting sqref="G43:G44">
    <cfRule type="cellIs" dxfId="1308" priority="2" operator="lessThan">
      <formula>100</formula>
    </cfRule>
  </conditionalFormatting>
  <conditionalFormatting sqref="G49:H50">
    <cfRule type="cellIs" dxfId="1307" priority="172" operator="lessThan">
      <formula>100</formula>
    </cfRule>
  </conditionalFormatting>
  <conditionalFormatting sqref="G49:H50">
    <cfRule type="cellIs" dxfId="1306" priority="1" operator="equal">
      <formula>100</formula>
    </cfRule>
  </conditionalFormatting>
  <conditionalFormatting sqref="G43:G44">
    <cfRule type="cellIs" dxfId="1305" priority="173" operator="equal">
      <formula>100</formula>
    </cfRule>
  </conditionalFormatting>
  <printOptions headings="1" gridLines="1"/>
  <pageMargins left="0.70866141732283461" right="0.70866141732283461" top="0.78740157480314954" bottom="0.78740157480314954" header="0.31496062992125984" footer="0.31496062992125984"/>
  <pageSetup paperSize="9" scale="29" firstPageNumber="2147483648" fitToHeight="2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C3FFC7"/>
    <pageSetUpPr fitToPage="1"/>
  </sheetPr>
  <dimension ref="A1:AX973"/>
  <sheetViews>
    <sheetView zoomScale="60" workbookViewId="0">
      <pane xSplit="3" ySplit="4" topLeftCell="D5" activePane="bottomRight" state="frozen"/>
      <selection activeCell="D47" sqref="D47:K49"/>
      <selection pane="topRight"/>
      <selection pane="bottomLeft"/>
      <selection pane="bottomRight" activeCell="D5" sqref="D5"/>
    </sheetView>
  </sheetViews>
  <sheetFormatPr defaultColWidth="14.42578125" defaultRowHeight="15.75"/>
  <cols>
    <col min="1" max="1" width="9" style="512" bestFit="1" customWidth="1"/>
    <col min="2" max="2" width="33" style="512" customWidth="1"/>
    <col min="3" max="3" width="22.28515625" style="512" bestFit="1" customWidth="1"/>
    <col min="4" max="4" width="22.28515625" style="512" customWidth="1"/>
    <col min="5" max="5" width="17.7109375" style="512" bestFit="1" customWidth="1"/>
    <col min="6" max="6" width="17.140625" style="512" bestFit="1" customWidth="1"/>
    <col min="7" max="7" width="21.5703125" style="512" customWidth="1"/>
    <col min="8" max="8" width="14.85546875" style="512" bestFit="1" customWidth="1"/>
    <col min="9" max="9" width="22.28515625" style="512" customWidth="1"/>
    <col min="10" max="10" width="20.42578125" style="512" customWidth="1"/>
    <col min="11" max="11" width="22.7109375" style="512" customWidth="1"/>
    <col min="12" max="12" width="22.42578125" style="512" customWidth="1"/>
    <col min="13" max="13" width="22.140625" style="512" customWidth="1"/>
    <col min="14" max="14" width="22.7109375" style="512" customWidth="1"/>
    <col min="15" max="15" width="21.7109375" style="512" customWidth="1"/>
    <col min="16" max="16" width="17.140625" style="512" customWidth="1"/>
    <col min="17" max="17" width="19" style="512" customWidth="1"/>
    <col min="18" max="18" width="14.42578125" style="512" bestFit="1"/>
    <col min="19" max="16384" width="14.42578125" style="512"/>
  </cols>
  <sheetData>
    <row r="1" spans="1:17" ht="25.5">
      <c r="A1" s="513"/>
      <c r="B1" s="1512" t="s">
        <v>740</v>
      </c>
      <c r="C1" s="1512"/>
      <c r="D1" s="514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</row>
    <row r="2" spans="1:17" ht="15.75" customHeight="1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</row>
    <row r="3" spans="1:17" ht="15.6" customHeight="1">
      <c r="A3" s="1514" t="s">
        <v>183</v>
      </c>
      <c r="B3" s="1514" t="s">
        <v>216</v>
      </c>
      <c r="C3" s="1514" t="s">
        <v>424</v>
      </c>
      <c r="D3" s="1514" t="str">
        <f>Город!D3</f>
        <v xml:space="preserve"> 2021 год (факт)</v>
      </c>
      <c r="E3" s="1514" t="str">
        <f>Город!E3</f>
        <v>2022 год (факт)</v>
      </c>
      <c r="F3" s="1516"/>
      <c r="G3" s="1516"/>
      <c r="H3" s="1517"/>
      <c r="I3" s="1518" t="s">
        <v>299</v>
      </c>
      <c r="J3" s="1642"/>
      <c r="K3" s="1642"/>
      <c r="L3" s="1643"/>
      <c r="M3" s="1406" t="s">
        <v>300</v>
      </c>
      <c r="N3" s="1516"/>
      <c r="O3" s="1516"/>
      <c r="P3" s="1516"/>
      <c r="Q3" s="1517"/>
    </row>
    <row r="4" spans="1:17" ht="110.25">
      <c r="A4" s="1515"/>
      <c r="B4" s="1515"/>
      <c r="C4" s="1515"/>
      <c r="D4" s="1515"/>
      <c r="E4" s="1515"/>
      <c r="F4" s="516" t="str">
        <f>Город!F4</f>
        <v xml:space="preserve"> 2023 г. (факт)</v>
      </c>
      <c r="G4" s="360" t="str">
        <f>Город!G4</f>
        <v>Темп роста 2023 г. к 2022 г.</v>
      </c>
      <c r="H4" s="360" t="str">
        <f>Город!H4</f>
        <v xml:space="preserve">Отношение к уровню предшествующего года в процентных пунктах </v>
      </c>
      <c r="I4" s="518" t="s">
        <v>303</v>
      </c>
      <c r="J4" s="518" t="s">
        <v>304</v>
      </c>
      <c r="K4" s="518" t="s">
        <v>430</v>
      </c>
      <c r="L4" s="518" t="s">
        <v>306</v>
      </c>
      <c r="M4" s="360" t="s">
        <v>307</v>
      </c>
      <c r="N4" s="360" t="s">
        <v>308</v>
      </c>
      <c r="O4" s="360" t="s">
        <v>309</v>
      </c>
      <c r="P4" s="360" t="s">
        <v>741</v>
      </c>
      <c r="Q4" s="360" t="s">
        <v>311</v>
      </c>
    </row>
    <row r="5" spans="1:17" ht="30.75" customHeight="1">
      <c r="A5" s="519"/>
      <c r="B5" s="520"/>
      <c r="C5" s="520"/>
      <c r="D5" s="520"/>
      <c r="E5" s="520"/>
      <c r="F5" s="521"/>
      <c r="G5" s="522"/>
      <c r="H5" s="522"/>
      <c r="I5" s="523"/>
      <c r="J5" s="523"/>
      <c r="K5" s="523"/>
      <c r="L5" s="523"/>
      <c r="M5" s="522"/>
      <c r="N5" s="522"/>
      <c r="O5" s="522"/>
      <c r="P5" s="522"/>
      <c r="Q5" s="524"/>
    </row>
    <row r="6" spans="1:17" ht="46.9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521"/>
      <c r="N6" s="1521"/>
      <c r="O6" s="1521"/>
      <c r="P6" s="1521"/>
      <c r="Q6" s="1522"/>
    </row>
    <row r="7" spans="1:17" ht="53.25" customHeight="1">
      <c r="A7" s="728"/>
      <c r="B7" s="526" t="s">
        <v>434</v>
      </c>
      <c r="C7" s="527" t="s">
        <v>554</v>
      </c>
      <c r="D7" s="533">
        <v>12341</v>
      </c>
      <c r="E7" s="1015">
        <v>11041</v>
      </c>
      <c r="F7" s="1072">
        <v>10877</v>
      </c>
      <c r="G7" s="529">
        <f t="shared" ref="G7:G9" si="0">F7/E7*100</f>
        <v>98.514627298251966</v>
      </c>
      <c r="H7" s="530">
        <f t="shared" ref="H7:H9" si="1">F7-E7</f>
        <v>-164</v>
      </c>
      <c r="I7" s="1073" t="s">
        <v>742</v>
      </c>
      <c r="J7" s="1074" t="s">
        <v>743</v>
      </c>
      <c r="K7" s="1075">
        <v>45460</v>
      </c>
      <c r="L7" s="1076" t="s">
        <v>744</v>
      </c>
      <c r="M7" s="534" t="s">
        <v>335</v>
      </c>
      <c r="N7" s="534" t="s">
        <v>336</v>
      </c>
      <c r="O7" s="534" t="s">
        <v>180</v>
      </c>
      <c r="P7" s="534" t="s">
        <v>745</v>
      </c>
      <c r="Q7" s="534"/>
    </row>
    <row r="8" spans="1:17" ht="63.75" customHeight="1">
      <c r="A8" s="1644">
        <v>1</v>
      </c>
      <c r="B8" s="1645" t="s">
        <v>441</v>
      </c>
      <c r="C8" s="537" t="s">
        <v>442</v>
      </c>
      <c r="D8" s="1019">
        <v>1145</v>
      </c>
      <c r="E8" s="1077">
        <v>1523</v>
      </c>
      <c r="F8" s="1078">
        <v>2045</v>
      </c>
      <c r="G8" s="530">
        <f t="shared" si="0"/>
        <v>134.27445830597503</v>
      </c>
      <c r="H8" s="530">
        <f t="shared" si="1"/>
        <v>522</v>
      </c>
      <c r="I8" s="1079" t="s">
        <v>742</v>
      </c>
      <c r="J8" s="1080" t="s">
        <v>743</v>
      </c>
      <c r="K8" s="1081">
        <v>45460.686805555553</v>
      </c>
      <c r="L8" s="1082" t="s">
        <v>744</v>
      </c>
      <c r="M8" s="1083" t="str">
        <f>Город!M8</f>
        <v>Шымдыева Юлия Михайловна</v>
      </c>
      <c r="N8" s="1083" t="str">
        <f>Город!N8</f>
        <v>8 (38822) 2 55 38</v>
      </c>
      <c r="O8" s="1083" t="s">
        <v>180</v>
      </c>
      <c r="P8" s="1084" t="s">
        <v>746</v>
      </c>
      <c r="Q8" s="1083"/>
    </row>
    <row r="9" spans="1:17" ht="47.25" customHeight="1">
      <c r="A9" s="1644"/>
      <c r="B9" s="1645"/>
      <c r="C9" s="1038" t="s">
        <v>444</v>
      </c>
      <c r="D9" s="582">
        <v>92.78</v>
      </c>
      <c r="E9" s="751">
        <v>137.94</v>
      </c>
      <c r="F9" s="765">
        <f>F8/F7*1000</f>
        <v>188.01140020226165</v>
      </c>
      <c r="G9" s="556">
        <f t="shared" si="0"/>
        <v>136.29940568527016</v>
      </c>
      <c r="H9" s="530">
        <f t="shared" si="1"/>
        <v>50.071400202261657</v>
      </c>
      <c r="I9" s="1079" t="s">
        <v>742</v>
      </c>
      <c r="J9" s="1080" t="s">
        <v>743</v>
      </c>
      <c r="K9" s="1085">
        <v>45460</v>
      </c>
      <c r="L9" s="1049" t="s">
        <v>744</v>
      </c>
      <c r="M9" s="1027" t="str">
        <f>Город!M9</f>
        <v>Шымдыева Юлия Михайловна</v>
      </c>
      <c r="N9" s="1027" t="str">
        <f>Город!N9</f>
        <v>8 (38822) 2 55 38</v>
      </c>
      <c r="O9" s="1083" t="s">
        <v>180</v>
      </c>
      <c r="P9" s="1029" t="s">
        <v>746</v>
      </c>
      <c r="Q9" s="1028"/>
    </row>
    <row r="10" spans="1:17" ht="35.25" customHeight="1">
      <c r="A10" s="965"/>
      <c r="B10" s="912"/>
      <c r="C10" s="553" t="s">
        <v>445</v>
      </c>
      <c r="D10" s="1086">
        <v>382149</v>
      </c>
      <c r="E10" s="1077">
        <v>2183167</v>
      </c>
      <c r="F10" s="1087">
        <v>2569702</v>
      </c>
      <c r="G10" s="556">
        <f t="shared" ref="G10:G49" si="2">F10/E10*100</f>
        <v>117.70524197186931</v>
      </c>
      <c r="H10" s="530">
        <f t="shared" ref="H10:H49" si="3">F10-E10</f>
        <v>386535</v>
      </c>
      <c r="I10" s="1079" t="s">
        <v>742</v>
      </c>
      <c r="J10" s="1080" t="s">
        <v>743</v>
      </c>
      <c r="K10" s="1081">
        <v>45460</v>
      </c>
      <c r="L10" s="1049" t="s">
        <v>744</v>
      </c>
      <c r="M10" s="1027" t="str">
        <f>Город!M10</f>
        <v>Мусихина Татьяна Алексеевна</v>
      </c>
      <c r="N10" s="1027" t="str">
        <f>Город!N10</f>
        <v>8 (38822) 29 5 11</v>
      </c>
      <c r="O10" s="909" t="s">
        <v>747</v>
      </c>
      <c r="P10" s="1031"/>
      <c r="Q10" s="1028"/>
    </row>
    <row r="11" spans="1:17" ht="66" customHeight="1">
      <c r="A11" s="1621">
        <v>2</v>
      </c>
      <c r="B11" s="1621" t="s">
        <v>372</v>
      </c>
      <c r="C11" s="1088" t="s">
        <v>566</v>
      </c>
      <c r="D11" s="582">
        <v>314.93</v>
      </c>
      <c r="E11" s="765">
        <v>571.29999999999995</v>
      </c>
      <c r="F11" s="765">
        <v>117.71</v>
      </c>
      <c r="G11" s="559">
        <f t="shared" si="2"/>
        <v>20.603885874321723</v>
      </c>
      <c r="H11" s="530">
        <f t="shared" si="3"/>
        <v>-453.59</v>
      </c>
      <c r="I11" s="1079" t="s">
        <v>742</v>
      </c>
      <c r="J11" s="1080" t="s">
        <v>743</v>
      </c>
      <c r="K11" s="585">
        <v>45460</v>
      </c>
      <c r="L11" s="543" t="s">
        <v>744</v>
      </c>
      <c r="M11" s="544" t="str">
        <f>Город!M11</f>
        <v>Мусихина Татьяна Алексеевна</v>
      </c>
      <c r="N11" s="544" t="str">
        <f>Город!N11</f>
        <v>8 (38822) 29 5 11</v>
      </c>
      <c r="O11" s="546"/>
      <c r="P11" s="547"/>
      <c r="Q11" s="546"/>
    </row>
    <row r="12" spans="1:17" ht="42.75" customHeight="1">
      <c r="A12" s="1622"/>
      <c r="B12" s="1622"/>
      <c r="C12" s="1038" t="s">
        <v>449</v>
      </c>
      <c r="D12" s="582">
        <v>30965.8</v>
      </c>
      <c r="E12" s="769">
        <f>E10/E7</f>
        <v>197.73272348519157</v>
      </c>
      <c r="F12" s="769">
        <f>F10/F7</f>
        <v>236.25098832398641</v>
      </c>
      <c r="G12" s="559">
        <f t="shared" si="2"/>
        <v>119.47996475235902</v>
      </c>
      <c r="H12" s="530">
        <f t="shared" si="3"/>
        <v>38.518264838794835</v>
      </c>
      <c r="I12" s="1079" t="s">
        <v>742</v>
      </c>
      <c r="J12" s="1080" t="s">
        <v>743</v>
      </c>
      <c r="K12" s="585">
        <v>45460</v>
      </c>
      <c r="L12" s="543" t="s">
        <v>744</v>
      </c>
      <c r="M12" s="544" t="str">
        <f>Город!M12</f>
        <v>Мусихина Татьяна Алексеевна</v>
      </c>
      <c r="N12" s="544" t="str">
        <f>Город!N12</f>
        <v>8 (38822) 29 5 11</v>
      </c>
      <c r="O12" s="560"/>
      <c r="P12" s="547"/>
      <c r="Q12" s="560"/>
    </row>
    <row r="13" spans="1:17" ht="81" customHeight="1">
      <c r="A13" s="913">
        <v>3</v>
      </c>
      <c r="B13" s="913" t="s">
        <v>451</v>
      </c>
      <c r="C13" s="899" t="s">
        <v>406</v>
      </c>
      <c r="D13" s="582">
        <v>28.17631806</v>
      </c>
      <c r="E13" s="582">
        <v>28.568325009999999</v>
      </c>
      <c r="F13" s="582">
        <v>28.56332501</v>
      </c>
      <c r="G13" s="559">
        <f t="shared" si="2"/>
        <v>99.982498098862109</v>
      </c>
      <c r="H13" s="562">
        <f t="shared" si="3"/>
        <v>-4.9999999999990052E-3</v>
      </c>
      <c r="I13" s="1049" t="s">
        <v>748</v>
      </c>
      <c r="J13" s="1080" t="s">
        <v>749</v>
      </c>
      <c r="K13" s="585">
        <v>45460</v>
      </c>
      <c r="L13" s="543" t="s">
        <v>744</v>
      </c>
      <c r="M13" s="544" t="str">
        <f>Город!M13</f>
        <v>Белеева Байсура Павловна</v>
      </c>
      <c r="N13" s="544" t="str">
        <f>Город!N13</f>
        <v>8 (38822) 4 77 39</v>
      </c>
      <c r="O13" s="546" t="s">
        <v>180</v>
      </c>
      <c r="P13" s="547" t="s">
        <v>750</v>
      </c>
      <c r="Q13" s="546" t="s">
        <v>515</v>
      </c>
    </row>
    <row r="14" spans="1:17" ht="54.75" customHeight="1">
      <c r="A14" s="912"/>
      <c r="B14" s="563" t="s">
        <v>458</v>
      </c>
      <c r="C14" s="563" t="s">
        <v>459</v>
      </c>
      <c r="D14" s="563">
        <v>1304</v>
      </c>
      <c r="E14" s="586">
        <v>1315</v>
      </c>
      <c r="F14" s="586">
        <v>1293</v>
      </c>
      <c r="G14" s="566">
        <f t="shared" si="2"/>
        <v>98.326996197718628</v>
      </c>
      <c r="H14" s="775">
        <f t="shared" si="3"/>
        <v>-22</v>
      </c>
      <c r="I14" s="1049" t="s">
        <v>748</v>
      </c>
      <c r="J14" s="1080" t="s">
        <v>749</v>
      </c>
      <c r="K14" s="585">
        <v>45460</v>
      </c>
      <c r="L14" s="543" t="s">
        <v>744</v>
      </c>
      <c r="M14" s="544" t="str">
        <f t="shared" ref="M14:M15" si="4">M13</f>
        <v>Белеева Байсура Павловна</v>
      </c>
      <c r="N14" s="544" t="str">
        <f t="shared" ref="N14:N15" si="5">N13</f>
        <v>8 (38822) 4 77 39</v>
      </c>
      <c r="O14" s="546" t="s">
        <v>180</v>
      </c>
      <c r="P14" s="567" t="s">
        <v>750</v>
      </c>
      <c r="Q14" s="546" t="s">
        <v>515</v>
      </c>
    </row>
    <row r="15" spans="1:17" ht="50.25" customHeight="1">
      <c r="A15" s="912"/>
      <c r="B15" s="563" t="s">
        <v>461</v>
      </c>
      <c r="C15" s="563" t="s">
        <v>459</v>
      </c>
      <c r="D15" s="563">
        <v>4628</v>
      </c>
      <c r="E15" s="586">
        <v>4603</v>
      </c>
      <c r="F15" s="586">
        <v>4613</v>
      </c>
      <c r="G15" s="566">
        <f t="shared" si="2"/>
        <v>100.21724961981317</v>
      </c>
      <c r="H15" s="775">
        <f t="shared" si="3"/>
        <v>10</v>
      </c>
      <c r="I15" s="1049" t="s">
        <v>748</v>
      </c>
      <c r="J15" s="1080" t="s">
        <v>749</v>
      </c>
      <c r="K15" s="585">
        <v>45460</v>
      </c>
      <c r="L15" s="543" t="s">
        <v>744</v>
      </c>
      <c r="M15" s="544" t="str">
        <f t="shared" si="4"/>
        <v>Белеева Байсура Павловна</v>
      </c>
      <c r="N15" s="544" t="str">
        <f t="shared" si="5"/>
        <v>8 (38822) 4 77 39</v>
      </c>
      <c r="O15" s="546" t="s">
        <v>180</v>
      </c>
      <c r="P15" s="567" t="s">
        <v>750</v>
      </c>
      <c r="Q15" s="546" t="s">
        <v>515</v>
      </c>
    </row>
    <row r="16" spans="1:17" ht="43.5" customHeight="1">
      <c r="A16" s="1620">
        <v>4</v>
      </c>
      <c r="B16" s="1620" t="s">
        <v>462</v>
      </c>
      <c r="C16" s="568" t="s">
        <v>442</v>
      </c>
      <c r="D16" s="1037">
        <v>-44</v>
      </c>
      <c r="E16" s="570">
        <v>-23</v>
      </c>
      <c r="F16" s="571">
        <v>-29</v>
      </c>
      <c r="G16" s="559">
        <f t="shared" si="2"/>
        <v>126.08695652173914</v>
      </c>
      <c r="H16" s="530">
        <f t="shared" si="3"/>
        <v>-6</v>
      </c>
      <c r="I16" s="1049" t="s">
        <v>748</v>
      </c>
      <c r="J16" s="1080" t="s">
        <v>749</v>
      </c>
      <c r="K16" s="585">
        <v>45460</v>
      </c>
      <c r="L16" s="543" t="s">
        <v>744</v>
      </c>
      <c r="M16" s="544" t="str">
        <f>Город!M16</f>
        <v xml:space="preserve">Данилова Елена Алексеевна </v>
      </c>
      <c r="N16" s="544" t="str">
        <f>Город!N16</f>
        <v>8 (38822)2-57-25</v>
      </c>
      <c r="O16" s="572" t="s">
        <v>180</v>
      </c>
      <c r="P16" s="573" t="s">
        <v>751</v>
      </c>
      <c r="Q16" s="572" t="s">
        <v>752</v>
      </c>
    </row>
    <row r="17" spans="1:18" ht="40.5" customHeight="1">
      <c r="A17" s="1622"/>
      <c r="B17" s="1622"/>
      <c r="C17" s="1038" t="s">
        <v>444</v>
      </c>
      <c r="D17" s="1039">
        <v>-3.3</v>
      </c>
      <c r="E17" s="575">
        <v>-2.1</v>
      </c>
      <c r="F17" s="576">
        <v>-2.6</v>
      </c>
      <c r="G17" s="559">
        <f t="shared" si="2"/>
        <v>123.80952380952381</v>
      </c>
      <c r="H17" s="530">
        <f t="shared" si="3"/>
        <v>-0.5</v>
      </c>
      <c r="I17" s="1049" t="s">
        <v>748</v>
      </c>
      <c r="J17" s="1080" t="s">
        <v>749</v>
      </c>
      <c r="K17" s="542">
        <v>45460.705555555556</v>
      </c>
      <c r="L17" s="543" t="s">
        <v>744</v>
      </c>
      <c r="M17" s="544" t="str">
        <f>Город!M17</f>
        <v xml:space="preserve">Данилова Елена Алексеевна </v>
      </c>
      <c r="N17" s="544" t="str">
        <f>Город!N17</f>
        <v>8 (38822)2-57-25</v>
      </c>
      <c r="O17" s="572" t="s">
        <v>180</v>
      </c>
      <c r="P17" s="573" t="s">
        <v>751</v>
      </c>
      <c r="Q17" s="572" t="s">
        <v>752</v>
      </c>
    </row>
    <row r="18" spans="1:18" ht="40.5" customHeight="1">
      <c r="A18" s="1620">
        <v>5</v>
      </c>
      <c r="B18" s="1620" t="s">
        <v>466</v>
      </c>
      <c r="C18" s="577" t="s">
        <v>467</v>
      </c>
      <c r="D18" s="1040">
        <v>7302</v>
      </c>
      <c r="E18" s="570">
        <v>7363</v>
      </c>
      <c r="F18" s="571">
        <v>13424</v>
      </c>
      <c r="G18" s="559">
        <f t="shared" si="2"/>
        <v>182.31699035719134</v>
      </c>
      <c r="H18" s="530">
        <f t="shared" si="3"/>
        <v>6061</v>
      </c>
      <c r="I18" s="540" t="s">
        <v>753</v>
      </c>
      <c r="J18" s="1089" t="s">
        <v>754</v>
      </c>
      <c r="K18" s="542">
        <v>45460.706944444442</v>
      </c>
      <c r="L18" s="543" t="s">
        <v>744</v>
      </c>
      <c r="M18" s="544" t="str">
        <f>Город!M18</f>
        <v>Темирханова Гульсая Айтеновна</v>
      </c>
      <c r="N18" s="544" t="str">
        <f>Город!N18</f>
        <v>2-60-28</v>
      </c>
      <c r="O18" s="546" t="s">
        <v>446</v>
      </c>
      <c r="P18" s="547" t="s">
        <v>755</v>
      </c>
      <c r="Q18" s="546" t="s">
        <v>471</v>
      </c>
    </row>
    <row r="19" spans="1:18" ht="52.5" customHeight="1">
      <c r="A19" s="1622"/>
      <c r="B19" s="1622"/>
      <c r="C19" s="1038" t="s">
        <v>472</v>
      </c>
      <c r="D19" s="1039">
        <v>591.69000000000005</v>
      </c>
      <c r="E19" s="1045">
        <v>666.88</v>
      </c>
      <c r="F19" s="1046">
        <v>1234.95</v>
      </c>
      <c r="G19" s="559">
        <f t="shared" si="2"/>
        <v>185.18324136276391</v>
      </c>
      <c r="H19" s="530">
        <f t="shared" si="3"/>
        <v>568.07000000000005</v>
      </c>
      <c r="I19" s="1090" t="s">
        <v>753</v>
      </c>
      <c r="J19" s="1089" t="s">
        <v>754</v>
      </c>
      <c r="K19" s="1044">
        <v>45460.706944444442</v>
      </c>
      <c r="L19" s="543" t="s">
        <v>744</v>
      </c>
      <c r="M19" s="544" t="str">
        <f>Город!M19</f>
        <v>Темирханова Гульсая Айтеновна</v>
      </c>
      <c r="N19" s="544" t="str">
        <f>Город!N19</f>
        <v>2-60-28</v>
      </c>
      <c r="O19" s="544" t="s">
        <v>446</v>
      </c>
      <c r="P19" s="547" t="s">
        <v>755</v>
      </c>
      <c r="Q19" s="544" t="s">
        <v>471</v>
      </c>
    </row>
    <row r="20" spans="1:18" ht="245.25" customHeight="1">
      <c r="A20" s="899">
        <v>6</v>
      </c>
      <c r="B20" s="899" t="s">
        <v>473</v>
      </c>
      <c r="C20" s="1047" t="s">
        <v>474</v>
      </c>
      <c r="D20" s="1048">
        <v>100</v>
      </c>
      <c r="E20" s="787">
        <v>100</v>
      </c>
      <c r="F20" s="787">
        <v>100</v>
      </c>
      <c r="G20" s="584">
        <f t="shared" si="2"/>
        <v>100</v>
      </c>
      <c r="H20" s="530">
        <f t="shared" si="3"/>
        <v>0</v>
      </c>
      <c r="I20" s="540" t="s">
        <v>756</v>
      </c>
      <c r="J20" s="1091" t="s">
        <v>757</v>
      </c>
      <c r="K20" s="542">
        <v>45460.708333333336</v>
      </c>
      <c r="L20" s="543" t="s">
        <v>744</v>
      </c>
      <c r="M20" s="544" t="str">
        <f>Город!M20</f>
        <v>Дейнека Оксана Викторовна</v>
      </c>
      <c r="N20" s="544" t="str">
        <f>Город!N20</f>
        <v>8(38822)29173</v>
      </c>
      <c r="O20" s="544" t="s">
        <v>446</v>
      </c>
      <c r="P20" s="547" t="s">
        <v>758</v>
      </c>
      <c r="Q20" s="544" t="s">
        <v>759</v>
      </c>
    </row>
    <row r="21" spans="1:18" ht="165.75" customHeight="1">
      <c r="A21" s="586" t="s">
        <v>481</v>
      </c>
      <c r="B21" s="577" t="s">
        <v>482</v>
      </c>
      <c r="C21" s="587" t="s">
        <v>442</v>
      </c>
      <c r="D21" s="1037">
        <v>717</v>
      </c>
      <c r="E21" s="589">
        <v>716</v>
      </c>
      <c r="F21" s="571">
        <v>651</v>
      </c>
      <c r="G21" s="584">
        <f t="shared" si="2"/>
        <v>90.92178770949721</v>
      </c>
      <c r="H21" s="530">
        <f t="shared" si="3"/>
        <v>-65</v>
      </c>
      <c r="I21" s="540" t="s">
        <v>756</v>
      </c>
      <c r="J21" s="541" t="s">
        <v>757</v>
      </c>
      <c r="K21" s="1092">
        <v>45460.709027777775</v>
      </c>
      <c r="L21" s="1093" t="s">
        <v>744</v>
      </c>
      <c r="M21" s="1094" t="str">
        <f>Город!M21</f>
        <v>Дейнека Оксана Викторовна</v>
      </c>
      <c r="N21" s="1094" t="str">
        <f>Город!N21</f>
        <v>8(38822)29173</v>
      </c>
      <c r="O21" s="1094" t="s">
        <v>446</v>
      </c>
      <c r="P21" s="1095" t="s">
        <v>758</v>
      </c>
      <c r="Q21" s="1094" t="s">
        <v>759</v>
      </c>
    </row>
    <row r="22" spans="1:18" ht="342.75" customHeight="1">
      <c r="A22" s="564" t="s">
        <v>483</v>
      </c>
      <c r="B22" s="590" t="s">
        <v>484</v>
      </c>
      <c r="C22" s="577" t="s">
        <v>442</v>
      </c>
      <c r="D22" s="1037">
        <v>717</v>
      </c>
      <c r="E22" s="589">
        <v>716</v>
      </c>
      <c r="F22" s="571">
        <v>651</v>
      </c>
      <c r="G22" s="584">
        <f t="shared" si="2"/>
        <v>90.92178770949721</v>
      </c>
      <c r="H22" s="530">
        <f t="shared" si="3"/>
        <v>-65</v>
      </c>
      <c r="I22" s="540" t="s">
        <v>756</v>
      </c>
      <c r="J22" s="541" t="s">
        <v>757</v>
      </c>
      <c r="K22" s="542">
        <v>45460.709722222222</v>
      </c>
      <c r="L22" s="543" t="s">
        <v>744</v>
      </c>
      <c r="M22" s="544" t="str">
        <f>Город!M22</f>
        <v>Дейнека Оксана Викторовна</v>
      </c>
      <c r="N22" s="544" t="str">
        <f>Город!N22</f>
        <v>8(38822)29173</v>
      </c>
      <c r="O22" s="544" t="s">
        <v>446</v>
      </c>
      <c r="P22" s="544"/>
      <c r="Q22" s="544"/>
    </row>
    <row r="23" spans="1:18" ht="103.5" customHeight="1">
      <c r="A23" s="899">
        <v>7</v>
      </c>
      <c r="B23" s="899" t="s">
        <v>485</v>
      </c>
      <c r="C23" s="1051" t="s">
        <v>474</v>
      </c>
      <c r="D23" s="1039">
        <v>55.2</v>
      </c>
      <c r="E23" s="792">
        <v>77.180000000000007</v>
      </c>
      <c r="F23" s="792">
        <v>82.6</v>
      </c>
      <c r="G23" s="530">
        <f t="shared" si="2"/>
        <v>107.02254470069965</v>
      </c>
      <c r="H23" s="530">
        <f t="shared" si="3"/>
        <v>5.4199999999999875</v>
      </c>
      <c r="I23" s="541" t="s">
        <v>760</v>
      </c>
      <c r="J23" s="541" t="s">
        <v>757</v>
      </c>
      <c r="K23" s="542">
        <v>45460.711111111108</v>
      </c>
      <c r="L23" s="543" t="s">
        <v>744</v>
      </c>
      <c r="M23" s="544" t="str">
        <f>Город!M23</f>
        <v>Каменева Наталья Юрьевна</v>
      </c>
      <c r="N23" s="544" t="str">
        <f>Город!N23</f>
        <v>8(38822)23722</v>
      </c>
      <c r="O23" s="544" t="s">
        <v>180</v>
      </c>
      <c r="P23" s="1096" t="s">
        <v>761</v>
      </c>
      <c r="Q23" s="595"/>
    </row>
    <row r="24" spans="1:18" ht="146.25" customHeight="1">
      <c r="A24" s="564" t="s">
        <v>490</v>
      </c>
      <c r="B24" s="577" t="s">
        <v>385</v>
      </c>
      <c r="C24" s="577" t="s">
        <v>442</v>
      </c>
      <c r="D24" s="1052">
        <v>1601</v>
      </c>
      <c r="E24" s="589">
        <v>2202</v>
      </c>
      <c r="F24" s="589">
        <v>2122</v>
      </c>
      <c r="G24" s="559">
        <f t="shared" si="2"/>
        <v>96.366939146230706</v>
      </c>
      <c r="H24" s="530">
        <f t="shared" si="3"/>
        <v>-80</v>
      </c>
      <c r="I24" s="541" t="s">
        <v>760</v>
      </c>
      <c r="J24" s="541" t="s">
        <v>757</v>
      </c>
      <c r="K24" s="542">
        <v>45460.711111111108</v>
      </c>
      <c r="L24" s="543" t="s">
        <v>744</v>
      </c>
      <c r="M24" s="544" t="str">
        <f>Город!M24</f>
        <v>Каменева Наталья Юрьевна</v>
      </c>
      <c r="N24" s="544" t="str">
        <f>Город!N24</f>
        <v>8(38822)23722</v>
      </c>
      <c r="O24" s="544" t="s">
        <v>180</v>
      </c>
      <c r="P24" s="1096" t="s">
        <v>761</v>
      </c>
      <c r="Q24" s="595"/>
    </row>
    <row r="25" spans="1:18" ht="102" customHeight="1">
      <c r="A25" s="564" t="s">
        <v>492</v>
      </c>
      <c r="B25" s="577" t="s">
        <v>33</v>
      </c>
      <c r="C25" s="577" t="s">
        <v>442</v>
      </c>
      <c r="D25" s="1052">
        <v>2899</v>
      </c>
      <c r="E25" s="589">
        <v>2853</v>
      </c>
      <c r="F25" s="589">
        <v>2569</v>
      </c>
      <c r="G25" s="559">
        <f t="shared" si="2"/>
        <v>90.045566070802664</v>
      </c>
      <c r="H25" s="530">
        <f t="shared" si="3"/>
        <v>-284</v>
      </c>
      <c r="I25" s="541" t="s">
        <v>760</v>
      </c>
      <c r="J25" s="541" t="s">
        <v>757</v>
      </c>
      <c r="K25" s="1097">
        <v>45460</v>
      </c>
      <c r="L25" s="543" t="s">
        <v>744</v>
      </c>
      <c r="M25" s="544" t="str">
        <f>Город!M25</f>
        <v>Каменева Наталья Юрьевна</v>
      </c>
      <c r="N25" s="544" t="str">
        <f>Город!N25</f>
        <v>8(38822)23722</v>
      </c>
      <c r="O25" s="544" t="s">
        <v>446</v>
      </c>
      <c r="P25" s="1096" t="s">
        <v>761</v>
      </c>
      <c r="Q25" s="595"/>
    </row>
    <row r="26" spans="1:18" ht="30" customHeight="1">
      <c r="A26" s="1531" t="s">
        <v>495</v>
      </c>
      <c r="B26" s="1532"/>
      <c r="C26" s="1532"/>
      <c r="D26" s="1532"/>
      <c r="E26" s="1532"/>
      <c r="F26" s="1532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3"/>
    </row>
    <row r="27" spans="1:18" ht="166.5" customHeight="1">
      <c r="A27" s="940">
        <v>8</v>
      </c>
      <c r="B27" s="940" t="s">
        <v>496</v>
      </c>
      <c r="C27" s="940" t="s">
        <v>447</v>
      </c>
      <c r="D27" s="940">
        <v>103.72</v>
      </c>
      <c r="E27" s="942">
        <v>131.07</v>
      </c>
      <c r="F27" s="942">
        <v>107.29</v>
      </c>
      <c r="G27" s="600">
        <f t="shared" si="2"/>
        <v>81.857022964827962</v>
      </c>
      <c r="H27" s="529">
        <f t="shared" si="3"/>
        <v>-23.779999999999987</v>
      </c>
      <c r="I27" s="601" t="s">
        <v>762</v>
      </c>
      <c r="J27" s="601" t="s">
        <v>763</v>
      </c>
      <c r="K27" s="648" t="s">
        <v>764</v>
      </c>
      <c r="L27" s="543" t="s">
        <v>744</v>
      </c>
      <c r="M27" s="601" t="str">
        <f>Справочник!D11</f>
        <v>Тойлонова Элина Васильевна</v>
      </c>
      <c r="N27" s="601" t="str">
        <f>Справочник!E11</f>
        <v>8-38822-2-43-99</v>
      </c>
      <c r="O27" s="1098" t="s">
        <v>765</v>
      </c>
      <c r="P27" s="997" t="s">
        <v>766</v>
      </c>
      <c r="Q27" s="605"/>
    </row>
    <row r="28" spans="1:18" ht="201" customHeight="1">
      <c r="A28" s="939"/>
      <c r="B28" s="607" t="s">
        <v>496</v>
      </c>
      <c r="C28" s="608" t="s">
        <v>377</v>
      </c>
      <c r="D28" s="608">
        <v>189497.12</v>
      </c>
      <c r="E28" s="609">
        <v>248368.37</v>
      </c>
      <c r="F28" s="610">
        <v>266480.62</v>
      </c>
      <c r="G28" s="566">
        <f t="shared" si="2"/>
        <v>107.29249461193469</v>
      </c>
      <c r="H28" s="566">
        <f t="shared" si="3"/>
        <v>18112.25</v>
      </c>
      <c r="I28" s="1099" t="s">
        <v>762</v>
      </c>
      <c r="J28" s="601" t="s">
        <v>763</v>
      </c>
      <c r="K28" s="673">
        <v>45461</v>
      </c>
      <c r="L28" s="543" t="s">
        <v>744</v>
      </c>
      <c r="M28" s="601" t="str">
        <f>M27</f>
        <v>Тойлонова Элина Васильевна</v>
      </c>
      <c r="N28" s="601" t="str">
        <f>N27</f>
        <v>8-38822-2-43-99</v>
      </c>
      <c r="O28" s="1098" t="s">
        <v>765</v>
      </c>
      <c r="P28" s="997" t="s">
        <v>766</v>
      </c>
      <c r="Q28" s="605"/>
    </row>
    <row r="29" spans="1:18" ht="54.75" customHeight="1">
      <c r="A29" s="1625">
        <v>9</v>
      </c>
      <c r="B29" s="1625" t="s">
        <v>503</v>
      </c>
      <c r="C29" s="612" t="s">
        <v>504</v>
      </c>
      <c r="D29" s="1054">
        <v>150.69999999999999</v>
      </c>
      <c r="E29" s="613">
        <v>158.02000000000001</v>
      </c>
      <c r="F29" s="614">
        <v>466.99</v>
      </c>
      <c r="G29" s="559">
        <f t="shared" si="2"/>
        <v>295.52588279964561</v>
      </c>
      <c r="H29" s="530">
        <f t="shared" si="3"/>
        <v>308.97000000000003</v>
      </c>
      <c r="I29" s="1049" t="s">
        <v>742</v>
      </c>
      <c r="J29" s="1049" t="s">
        <v>767</v>
      </c>
      <c r="K29" s="585">
        <v>45460</v>
      </c>
      <c r="L29" s="543" t="s">
        <v>744</v>
      </c>
      <c r="M29" s="615" t="str">
        <f>Город!M29</f>
        <v>Лощеных Елена Алексеевна</v>
      </c>
      <c r="N29" s="615" t="str">
        <f>Город!N29</f>
        <v>8 (38822) 2 95 08</v>
      </c>
      <c r="O29" s="618" t="s">
        <v>446</v>
      </c>
      <c r="P29" s="961" t="s">
        <v>768</v>
      </c>
      <c r="Q29" s="1100" t="s">
        <v>457</v>
      </c>
    </row>
    <row r="30" spans="1:18" ht="63" customHeight="1">
      <c r="A30" s="1627"/>
      <c r="B30" s="1627"/>
      <c r="C30" s="899" t="s">
        <v>506</v>
      </c>
      <c r="D30" s="619">
        <v>98.9</v>
      </c>
      <c r="E30" s="620">
        <v>111.5</v>
      </c>
      <c r="F30" s="1056">
        <v>102.3</v>
      </c>
      <c r="G30" s="559">
        <f t="shared" si="2"/>
        <v>91.748878923766824</v>
      </c>
      <c r="H30" s="530">
        <f t="shared" si="3"/>
        <v>-9.2000000000000028</v>
      </c>
      <c r="I30" s="1049" t="s">
        <v>742</v>
      </c>
      <c r="J30" s="1049" t="s">
        <v>767</v>
      </c>
      <c r="K30" s="585">
        <v>45460</v>
      </c>
      <c r="L30" s="543" t="s">
        <v>744</v>
      </c>
      <c r="M30" s="615" t="str">
        <f>Город!M30</f>
        <v>Лощеных Елена Алексеевна</v>
      </c>
      <c r="N30" s="615" t="str">
        <f>Город!N30</f>
        <v>8 (38822) 2 95 08</v>
      </c>
      <c r="O30" s="618" t="s">
        <v>446</v>
      </c>
      <c r="P30" s="961" t="s">
        <v>769</v>
      </c>
      <c r="Q30" s="1100" t="s">
        <v>457</v>
      </c>
      <c r="R30" s="1101"/>
    </row>
    <row r="31" spans="1:18" ht="35.25" customHeight="1">
      <c r="A31" s="1626"/>
      <c r="B31" s="1626"/>
      <c r="C31" s="1038" t="s">
        <v>507</v>
      </c>
      <c r="D31" s="1102">
        <v>12.2</v>
      </c>
      <c r="E31" s="1103">
        <v>14.31</v>
      </c>
      <c r="F31" s="1059">
        <v>42.93</v>
      </c>
      <c r="G31" s="559">
        <f t="shared" si="2"/>
        <v>300</v>
      </c>
      <c r="H31" s="530">
        <f t="shared" si="3"/>
        <v>28.619999999999997</v>
      </c>
      <c r="I31" s="1049" t="s">
        <v>742</v>
      </c>
      <c r="J31" s="1049" t="s">
        <v>767</v>
      </c>
      <c r="K31" s="585">
        <v>45460</v>
      </c>
      <c r="L31" s="543" t="s">
        <v>744</v>
      </c>
      <c r="M31" s="615" t="str">
        <f>Город!M31</f>
        <v>Лощеных Елена Алексеевна</v>
      </c>
      <c r="N31" s="615" t="str">
        <f>Город!N31</f>
        <v>8 (38822) 2 95 08</v>
      </c>
      <c r="O31" s="618" t="s">
        <v>446</v>
      </c>
      <c r="P31" s="961" t="s">
        <v>770</v>
      </c>
      <c r="Q31" s="1100" t="s">
        <v>457</v>
      </c>
    </row>
    <row r="32" spans="1:18" ht="35.25" customHeight="1">
      <c r="A32" s="1616">
        <v>10</v>
      </c>
      <c r="B32" s="1616" t="s">
        <v>100</v>
      </c>
      <c r="C32" s="612" t="s">
        <v>508</v>
      </c>
      <c r="D32" s="1054">
        <v>430.7</v>
      </c>
      <c r="E32" s="613">
        <v>447.98</v>
      </c>
      <c r="F32" s="614">
        <v>322.85000000000002</v>
      </c>
      <c r="G32" s="559">
        <f t="shared" si="2"/>
        <v>72.06794946202956</v>
      </c>
      <c r="H32" s="530">
        <f t="shared" si="3"/>
        <v>-125.13</v>
      </c>
      <c r="I32" s="543" t="s">
        <v>771</v>
      </c>
      <c r="J32" s="543" t="s">
        <v>743</v>
      </c>
      <c r="K32" s="585" t="s">
        <v>772</v>
      </c>
      <c r="L32" s="543" t="s">
        <v>744</v>
      </c>
      <c r="M32" s="615" t="str">
        <f>Город!M32</f>
        <v xml:space="preserve">Федоровская Наталья Алексеевна
</v>
      </c>
      <c r="N32" s="615" t="str">
        <f>Город!N32</f>
        <v>8 (38822) 21 248</v>
      </c>
      <c r="O32" s="826" t="s">
        <v>446</v>
      </c>
      <c r="P32" s="827" t="s">
        <v>601</v>
      </c>
      <c r="Q32" s="826" t="s">
        <v>457</v>
      </c>
    </row>
    <row r="33" spans="1:50" ht="30.75" customHeight="1">
      <c r="A33" s="1628"/>
      <c r="B33" s="1628"/>
      <c r="C33" s="899" t="s">
        <v>390</v>
      </c>
      <c r="D33" s="1060">
        <v>101.2</v>
      </c>
      <c r="E33" s="1061">
        <v>98.6</v>
      </c>
      <c r="F33" s="1062">
        <v>89.7</v>
      </c>
      <c r="G33" s="559">
        <f t="shared" si="2"/>
        <v>90.973630831643021</v>
      </c>
      <c r="H33" s="530">
        <f t="shared" si="3"/>
        <v>-8.8999999999999915</v>
      </c>
      <c r="I33" s="543" t="s">
        <v>771</v>
      </c>
      <c r="J33" s="543" t="s">
        <v>743</v>
      </c>
      <c r="K33" s="968" t="s">
        <v>772</v>
      </c>
      <c r="L33" s="543" t="s">
        <v>744</v>
      </c>
      <c r="M33" s="615" t="str">
        <f>Город!M33</f>
        <v xml:space="preserve">Федоровская Наталья Алексеевна
</v>
      </c>
      <c r="N33" s="615" t="str">
        <f>Город!N33</f>
        <v>8 (38822) 21 248</v>
      </c>
      <c r="O33" s="826" t="s">
        <v>446</v>
      </c>
      <c r="P33" s="827" t="s">
        <v>601</v>
      </c>
      <c r="Q33" s="826" t="s">
        <v>457</v>
      </c>
    </row>
    <row r="34" spans="1:50" ht="38.25" customHeight="1">
      <c r="A34" s="1617"/>
      <c r="B34" s="1617"/>
      <c r="C34" s="899" t="s">
        <v>511</v>
      </c>
      <c r="D34" s="582">
        <v>34.9</v>
      </c>
      <c r="E34" s="1058">
        <v>40.57</v>
      </c>
      <c r="F34" s="1059">
        <v>32.200000000000003</v>
      </c>
      <c r="G34" s="559">
        <f t="shared" si="2"/>
        <v>79.368991865910772</v>
      </c>
      <c r="H34" s="530">
        <f t="shared" si="3"/>
        <v>-8.3699999999999974</v>
      </c>
      <c r="I34" s="543" t="s">
        <v>771</v>
      </c>
      <c r="J34" s="543" t="s">
        <v>743</v>
      </c>
      <c r="K34" s="968" t="s">
        <v>772</v>
      </c>
      <c r="L34" s="543" t="s">
        <v>744</v>
      </c>
      <c r="M34" s="615" t="str">
        <f>Город!M34</f>
        <v xml:space="preserve">Федоровская Наталья Алексеевна
</v>
      </c>
      <c r="N34" s="615" t="str">
        <f>Город!N34</f>
        <v>8 (38822) 21 248</v>
      </c>
      <c r="O34" s="826" t="s">
        <v>446</v>
      </c>
      <c r="P34" s="827" t="s">
        <v>601</v>
      </c>
      <c r="Q34" s="826" t="s">
        <v>457</v>
      </c>
    </row>
    <row r="35" spans="1:50" ht="47.25">
      <c r="A35" s="125">
        <v>11</v>
      </c>
      <c r="B35" s="125" t="s">
        <v>513</v>
      </c>
      <c r="C35" s="125" t="s">
        <v>397</v>
      </c>
      <c r="D35" s="1063">
        <v>3.2</v>
      </c>
      <c r="E35" s="1104">
        <v>2.34</v>
      </c>
      <c r="F35" s="1105">
        <v>1.7</v>
      </c>
      <c r="G35" s="559">
        <f t="shared" si="2"/>
        <v>72.649572649572647</v>
      </c>
      <c r="H35" s="530">
        <f t="shared" si="3"/>
        <v>-0.6399999999999999</v>
      </c>
      <c r="I35" s="1106" t="s">
        <v>742</v>
      </c>
      <c r="J35" s="543" t="s">
        <v>743</v>
      </c>
      <c r="K35" s="968" t="s">
        <v>773</v>
      </c>
      <c r="L35" s="543" t="s">
        <v>744</v>
      </c>
      <c r="M35" s="615" t="str">
        <f>Город!M35</f>
        <v>Кыйгасова Алина Николаевна</v>
      </c>
      <c r="N35" s="615" t="str">
        <f>Город!N35</f>
        <v xml:space="preserve">8 (38822) 2 68 70        </v>
      </c>
      <c r="O35" s="618" t="s">
        <v>446</v>
      </c>
      <c r="P35" s="961" t="s">
        <v>774</v>
      </c>
      <c r="Q35" s="618" t="s">
        <v>457</v>
      </c>
    </row>
    <row r="36" spans="1:50" ht="64.5" customHeight="1">
      <c r="A36" s="971">
        <v>12</v>
      </c>
      <c r="B36" s="971" t="s">
        <v>516</v>
      </c>
      <c r="C36" s="633" t="s">
        <v>447</v>
      </c>
      <c r="D36" s="633" t="s">
        <v>419</v>
      </c>
      <c r="E36" s="634">
        <f>E37/D37*100</f>
        <v>114.37125748502994</v>
      </c>
      <c r="F36" s="634">
        <f>F37/E37*100</f>
        <v>105.75916230366491</v>
      </c>
      <c r="G36" s="600">
        <f t="shared" si="2"/>
        <v>92.470052904251503</v>
      </c>
      <c r="H36" s="529">
        <f t="shared" si="3"/>
        <v>-8.612095181365035</v>
      </c>
      <c r="I36" s="1107" t="s">
        <v>742</v>
      </c>
      <c r="J36" s="1107" t="s">
        <v>743</v>
      </c>
      <c r="K36" s="673">
        <v>45460</v>
      </c>
      <c r="L36" s="648" t="s">
        <v>744</v>
      </c>
      <c r="M36" s="601" t="str">
        <f>Справочник!D16</f>
        <v>Воротилова Нина Анатольевна</v>
      </c>
      <c r="N36" s="601" t="str">
        <f>Справочник!E16</f>
        <v xml:space="preserve">8 38822 2 06 25
8 923 667 45 74
</v>
      </c>
      <c r="O36" s="618" t="s">
        <v>180</v>
      </c>
      <c r="P36" s="655">
        <v>45460.539583333331</v>
      </c>
      <c r="Q36" s="826"/>
    </row>
    <row r="37" spans="1:50" ht="53.25" customHeight="1">
      <c r="A37" s="971"/>
      <c r="B37" s="637" t="s">
        <v>519</v>
      </c>
      <c r="C37" s="638" t="s">
        <v>520</v>
      </c>
      <c r="D37" s="842">
        <v>334</v>
      </c>
      <c r="E37" s="1065">
        <v>382</v>
      </c>
      <c r="F37" s="843">
        <v>404</v>
      </c>
      <c r="G37" s="529">
        <f t="shared" si="2"/>
        <v>105.75916230366491</v>
      </c>
      <c r="H37" s="529">
        <f t="shared" si="3"/>
        <v>22</v>
      </c>
      <c r="I37" s="1107" t="s">
        <v>742</v>
      </c>
      <c r="J37" s="1108" t="s">
        <v>743</v>
      </c>
      <c r="K37" s="673">
        <v>45460</v>
      </c>
      <c r="L37" s="648" t="s">
        <v>744</v>
      </c>
      <c r="M37" s="601" t="str">
        <f>M36</f>
        <v>Воротилова Нина Анатольевна</v>
      </c>
      <c r="N37" s="601" t="str">
        <f>N36</f>
        <v xml:space="preserve">8 38822 2 06 25
8 923 667 45 74
</v>
      </c>
      <c r="O37" s="618" t="s">
        <v>180</v>
      </c>
      <c r="P37" s="997">
        <v>45460.539583333331</v>
      </c>
      <c r="Q37" s="826"/>
    </row>
    <row r="38" spans="1:50" ht="121.5" customHeight="1">
      <c r="A38" s="1631">
        <v>13</v>
      </c>
      <c r="B38" s="979" t="s">
        <v>521</v>
      </c>
      <c r="C38" s="979" t="s">
        <v>522</v>
      </c>
      <c r="D38" s="980">
        <v>0</v>
      </c>
      <c r="E38" s="1066">
        <v>40</v>
      </c>
      <c r="F38" s="1066">
        <v>23.33</v>
      </c>
      <c r="G38" s="600">
        <f t="shared" si="2"/>
        <v>58.324999999999996</v>
      </c>
      <c r="H38" s="529">
        <f t="shared" si="3"/>
        <v>-16.670000000000002</v>
      </c>
      <c r="I38" s="601" t="s">
        <v>775</v>
      </c>
      <c r="J38" s="601" t="s">
        <v>767</v>
      </c>
      <c r="K38" s="686" t="s">
        <v>776</v>
      </c>
      <c r="L38" s="648" t="s">
        <v>744</v>
      </c>
      <c r="M38" s="601" t="str">
        <f>M51</f>
        <v>Дудина Юлия Николаевна</v>
      </c>
      <c r="N38" s="601" t="str">
        <f>N51</f>
        <v>8 (38822) 2 25 64</v>
      </c>
      <c r="O38" s="605" t="s">
        <v>446</v>
      </c>
      <c r="P38" s="655" t="s">
        <v>777</v>
      </c>
      <c r="Q38" s="605"/>
    </row>
    <row r="39" spans="1:50" ht="178.5" hidden="1" customHeight="1">
      <c r="A39" s="1632"/>
      <c r="B39" s="656" t="s">
        <v>524</v>
      </c>
      <c r="C39" s="657" t="s">
        <v>459</v>
      </c>
      <c r="D39" s="657"/>
      <c r="E39" s="659"/>
      <c r="F39" s="660"/>
      <c r="G39" s="600"/>
      <c r="H39" s="529"/>
      <c r="I39" s="601"/>
      <c r="J39" s="601"/>
      <c r="K39" s="686"/>
      <c r="L39" s="648"/>
      <c r="M39" s="601" t="str">
        <f>M38</f>
        <v>Дудина Юлия Николаевна</v>
      </c>
      <c r="N39" s="601" t="str">
        <f>N38</f>
        <v>8 (38822) 2 25 64</v>
      </c>
      <c r="O39" s="605"/>
      <c r="P39" s="655"/>
      <c r="Q39" s="605"/>
    </row>
    <row r="40" spans="1:50" ht="147" hidden="1" customHeight="1">
      <c r="A40" s="1633"/>
      <c r="B40" s="656" t="s">
        <v>525</v>
      </c>
      <c r="C40" s="657" t="s">
        <v>459</v>
      </c>
      <c r="D40" s="657"/>
      <c r="E40" s="659"/>
      <c r="F40" s="660"/>
      <c r="G40" s="600"/>
      <c r="H40" s="529"/>
      <c r="I40" s="601"/>
      <c r="J40" s="601"/>
      <c r="K40" s="686"/>
      <c r="L40" s="648"/>
      <c r="M40" s="601" t="str">
        <f>M38</f>
        <v>Дудина Юлия Николаевна</v>
      </c>
      <c r="N40" s="601" t="str">
        <f>N38</f>
        <v>8 (38822) 2 25 64</v>
      </c>
      <c r="O40" s="605"/>
      <c r="P40" s="655"/>
      <c r="Q40" s="605"/>
    </row>
    <row r="41" spans="1:50" ht="120.75" customHeight="1">
      <c r="A41" s="1634">
        <v>14</v>
      </c>
      <c r="B41" s="987" t="s">
        <v>527</v>
      </c>
      <c r="C41" s="988" t="s">
        <v>528</v>
      </c>
      <c r="D41" s="988">
        <v>0</v>
      </c>
      <c r="E41" s="989">
        <v>11.11</v>
      </c>
      <c r="F41" s="1109">
        <v>0</v>
      </c>
      <c r="G41" s="600">
        <f t="shared" si="2"/>
        <v>0</v>
      </c>
      <c r="H41" s="529">
        <f t="shared" si="3"/>
        <v>-11.11</v>
      </c>
      <c r="I41" s="601" t="s">
        <v>775</v>
      </c>
      <c r="J41" s="636">
        <v>83884322527</v>
      </c>
      <c r="K41" s="686" t="s">
        <v>776</v>
      </c>
      <c r="L41" s="648" t="s">
        <v>744</v>
      </c>
      <c r="M41" s="601" t="str">
        <f>M51</f>
        <v>Дудина Юлия Николаевна</v>
      </c>
      <c r="N41" s="601" t="str">
        <f>N51</f>
        <v>8 (38822) 2 25 64</v>
      </c>
      <c r="O41" s="605" t="s">
        <v>446</v>
      </c>
      <c r="P41" s="997" t="s">
        <v>777</v>
      </c>
      <c r="Q41" s="605"/>
    </row>
    <row r="42" spans="1:50" ht="105.75" hidden="1" customHeight="1">
      <c r="A42" s="1635"/>
      <c r="B42" s="656" t="s">
        <v>529</v>
      </c>
      <c r="C42" s="667" t="s">
        <v>459</v>
      </c>
      <c r="D42" s="667"/>
      <c r="E42" s="668"/>
      <c r="F42" s="669"/>
      <c r="G42" s="665"/>
      <c r="H42" s="665"/>
      <c r="I42" s="601"/>
      <c r="J42" s="601"/>
      <c r="K42" s="686"/>
      <c r="L42" s="648"/>
      <c r="M42" s="601" t="str">
        <f>M41</f>
        <v>Дудина Юлия Николаевна</v>
      </c>
      <c r="N42" s="601" t="str">
        <f>N41</f>
        <v>8 (38822) 2 25 64</v>
      </c>
      <c r="O42" s="605"/>
      <c r="P42" s="655"/>
      <c r="Q42" s="605"/>
    </row>
    <row r="43" spans="1:50" ht="114" hidden="1" customHeight="1">
      <c r="A43" s="1636"/>
      <c r="B43" s="656" t="s">
        <v>530</v>
      </c>
      <c r="C43" s="667" t="s">
        <v>459</v>
      </c>
      <c r="D43" s="667"/>
      <c r="E43" s="668"/>
      <c r="F43" s="669"/>
      <c r="G43" s="665"/>
      <c r="H43" s="665"/>
      <c r="I43" s="601"/>
      <c r="J43" s="601"/>
      <c r="K43" s="686"/>
      <c r="L43" s="648"/>
      <c r="M43" s="601" t="str">
        <f>M41</f>
        <v>Дудина Юлия Николаевна</v>
      </c>
      <c r="N43" s="601" t="str">
        <f>N41</f>
        <v>8 (38822) 2 25 64</v>
      </c>
      <c r="O43" s="605"/>
      <c r="P43" s="655"/>
      <c r="Q43" s="605"/>
    </row>
    <row r="44" spans="1:50" ht="69.75" customHeight="1">
      <c r="A44" s="1634">
        <v>15</v>
      </c>
      <c r="B44" s="987" t="s">
        <v>531</v>
      </c>
      <c r="C44" s="988" t="s">
        <v>532</v>
      </c>
      <c r="D44" s="1068">
        <v>75.930000000000007</v>
      </c>
      <c r="E44" s="1068">
        <v>77.89</v>
      </c>
      <c r="F44" s="1068">
        <v>77.89</v>
      </c>
      <c r="G44" s="600">
        <f t="shared" si="2"/>
        <v>100</v>
      </c>
      <c r="H44" s="529">
        <f t="shared" si="3"/>
        <v>0</v>
      </c>
      <c r="I44" s="601" t="s">
        <v>778</v>
      </c>
      <c r="J44" s="601" t="s">
        <v>779</v>
      </c>
      <c r="K44" s="686" t="s">
        <v>780</v>
      </c>
      <c r="L44" s="648" t="s">
        <v>744</v>
      </c>
      <c r="M44" s="601" t="str">
        <f>Справочник!D19</f>
        <v>Зейнолданов Раджан Далайканович</v>
      </c>
      <c r="N44" s="601" t="str">
        <f>Справочник!E19</f>
        <v>2-22-37</v>
      </c>
      <c r="O44" s="605" t="s">
        <v>446</v>
      </c>
      <c r="P44" s="655" t="s">
        <v>758</v>
      </c>
      <c r="Q44" s="605"/>
    </row>
    <row r="45" spans="1:50" ht="48.75" customHeight="1">
      <c r="A45" s="1635"/>
      <c r="B45" s="675" t="s">
        <v>536</v>
      </c>
      <c r="C45" s="667" t="s">
        <v>537</v>
      </c>
      <c r="D45" s="667">
        <v>301.89999999999998</v>
      </c>
      <c r="E45" s="667">
        <v>301.89999999999998</v>
      </c>
      <c r="F45" s="667">
        <v>301.89999999999998</v>
      </c>
      <c r="G45" s="600">
        <f t="shared" si="2"/>
        <v>100</v>
      </c>
      <c r="H45" s="529">
        <f t="shared" si="3"/>
        <v>0</v>
      </c>
      <c r="I45" s="601" t="s">
        <v>778</v>
      </c>
      <c r="J45" s="601" t="s">
        <v>779</v>
      </c>
      <c r="K45" s="686" t="s">
        <v>780</v>
      </c>
      <c r="L45" s="648" t="s">
        <v>744</v>
      </c>
      <c r="M45" s="601" t="str">
        <f t="shared" ref="M45:M46" si="6">M44</f>
        <v>Зейнолданов Раджан Далайканович</v>
      </c>
      <c r="N45" s="601" t="str">
        <f t="shared" ref="N45:N46" si="7">N44</f>
        <v>2-22-37</v>
      </c>
      <c r="O45" s="605" t="s">
        <v>446</v>
      </c>
      <c r="P45" s="997" t="s">
        <v>758</v>
      </c>
      <c r="Q45" s="605"/>
    </row>
    <row r="46" spans="1:50" ht="48.75" customHeight="1">
      <c r="A46" s="1636"/>
      <c r="B46" s="675" t="s">
        <v>539</v>
      </c>
      <c r="C46" s="667" t="s">
        <v>537</v>
      </c>
      <c r="D46" s="667">
        <v>324.2</v>
      </c>
      <c r="E46" s="863">
        <v>324.2</v>
      </c>
      <c r="F46" s="863">
        <v>324.2</v>
      </c>
      <c r="G46" s="600">
        <f t="shared" si="2"/>
        <v>100</v>
      </c>
      <c r="H46" s="529">
        <f t="shared" si="3"/>
        <v>0</v>
      </c>
      <c r="I46" s="601" t="s">
        <v>778</v>
      </c>
      <c r="J46" s="601" t="s">
        <v>779</v>
      </c>
      <c r="K46" s="686" t="s">
        <v>780</v>
      </c>
      <c r="L46" s="648" t="s">
        <v>744</v>
      </c>
      <c r="M46" s="601" t="str">
        <f t="shared" si="6"/>
        <v>Зейнолданов Раджан Далайканович</v>
      </c>
      <c r="N46" s="601" t="str">
        <f t="shared" si="7"/>
        <v>2-22-37</v>
      </c>
      <c r="O46" s="605" t="s">
        <v>446</v>
      </c>
      <c r="P46" s="997" t="s">
        <v>758</v>
      </c>
      <c r="Q46" s="605"/>
    </row>
    <row r="47" spans="1:50" ht="47.25">
      <c r="A47" s="987">
        <v>16</v>
      </c>
      <c r="B47" s="987" t="s">
        <v>540</v>
      </c>
      <c r="C47" s="1001" t="s">
        <v>541</v>
      </c>
      <c r="D47" s="683">
        <v>5.3</v>
      </c>
      <c r="E47" s="685">
        <v>4.5999999999999996</v>
      </c>
      <c r="F47" s="685">
        <f>F48/F49*1000</f>
        <v>3.7105751391465676</v>
      </c>
      <c r="G47" s="600">
        <f t="shared" si="2"/>
        <v>80.664676937968878</v>
      </c>
      <c r="H47" s="529">
        <f t="shared" si="3"/>
        <v>-0.88942486085343209</v>
      </c>
      <c r="I47" s="1008" t="s">
        <v>781</v>
      </c>
      <c r="J47" s="1008" t="s">
        <v>782</v>
      </c>
      <c r="K47" s="1110" t="s">
        <v>783</v>
      </c>
      <c r="L47" s="1111" t="s">
        <v>744</v>
      </c>
      <c r="M47" s="1008" t="str">
        <f>Справочник!D20</f>
        <v>Кынова Александра Валерьевна</v>
      </c>
      <c r="N47" s="1008" t="str">
        <f>Справочник!E20</f>
        <v xml:space="preserve">(38822) 4-77-32
</v>
      </c>
      <c r="O47" s="605" t="s">
        <v>501</v>
      </c>
      <c r="P47" s="997" t="s">
        <v>784</v>
      </c>
      <c r="Q47" s="689" t="s">
        <v>457</v>
      </c>
    </row>
    <row r="48" spans="1:50" s="1009" customFormat="1" ht="39.75" customHeight="1">
      <c r="A48" s="1112"/>
      <c r="B48" s="691" t="s">
        <v>540</v>
      </c>
      <c r="C48" s="692" t="s">
        <v>546</v>
      </c>
      <c r="D48" s="692">
        <v>20</v>
      </c>
      <c r="E48" s="693">
        <v>28</v>
      </c>
      <c r="F48" s="693">
        <v>12</v>
      </c>
      <c r="G48" s="600">
        <f t="shared" si="2"/>
        <v>42.857142857142854</v>
      </c>
      <c r="H48" s="529">
        <f t="shared" si="3"/>
        <v>-16</v>
      </c>
      <c r="I48" s="687" t="s">
        <v>785</v>
      </c>
      <c r="J48" s="687" t="s">
        <v>782</v>
      </c>
      <c r="K48" s="686" t="s">
        <v>783</v>
      </c>
      <c r="L48" s="648" t="s">
        <v>744</v>
      </c>
      <c r="M48" s="687" t="str">
        <f t="shared" ref="M48:M49" si="8">M47</f>
        <v>Кынова Александра Валерьевна</v>
      </c>
      <c r="N48" s="687" t="str">
        <f t="shared" ref="N48:N49" si="9">N47</f>
        <v xml:space="preserve">(38822) 4-77-32
</v>
      </c>
      <c r="O48" s="605" t="s">
        <v>501</v>
      </c>
      <c r="P48" s="997" t="s">
        <v>784</v>
      </c>
      <c r="Q48" s="689" t="s">
        <v>457</v>
      </c>
      <c r="R48" s="512"/>
      <c r="S48" s="512"/>
      <c r="T48" s="512"/>
      <c r="U48" s="512"/>
      <c r="V48" s="512"/>
      <c r="W48" s="512"/>
      <c r="X48" s="512"/>
      <c r="Y48" s="512"/>
      <c r="Z48" s="512"/>
      <c r="AA48" s="512"/>
      <c r="AB48" s="512"/>
      <c r="AC48" s="512"/>
      <c r="AD48" s="512"/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</row>
    <row r="49" spans="1:50" s="1009" customFormat="1" ht="34.5" customHeight="1">
      <c r="A49" s="1112"/>
      <c r="B49" s="691" t="s">
        <v>547</v>
      </c>
      <c r="C49" s="692" t="s">
        <v>546</v>
      </c>
      <c r="D49" s="692">
        <v>3755</v>
      </c>
      <c r="E49" s="693">
        <v>3643</v>
      </c>
      <c r="F49" s="693">
        <v>3234</v>
      </c>
      <c r="G49" s="600">
        <f t="shared" si="2"/>
        <v>88.772989294537467</v>
      </c>
      <c r="H49" s="529">
        <f t="shared" si="3"/>
        <v>-409</v>
      </c>
      <c r="I49" s="687" t="s">
        <v>781</v>
      </c>
      <c r="J49" s="687" t="s">
        <v>782</v>
      </c>
      <c r="K49" s="686" t="s">
        <v>783</v>
      </c>
      <c r="L49" s="648" t="s">
        <v>744</v>
      </c>
      <c r="M49" s="687" t="str">
        <f t="shared" si="8"/>
        <v>Кынова Александра Валерьевна</v>
      </c>
      <c r="N49" s="687" t="str">
        <f t="shared" si="9"/>
        <v xml:space="preserve">(38822) 4-77-32
</v>
      </c>
      <c r="O49" s="605" t="s">
        <v>501</v>
      </c>
      <c r="P49" s="997" t="s">
        <v>784</v>
      </c>
      <c r="Q49" s="689" t="s">
        <v>457</v>
      </c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  <c r="AH49" s="512"/>
      <c r="AI49" s="512"/>
      <c r="AJ49" s="512"/>
      <c r="AK49" s="512"/>
      <c r="AL49" s="512"/>
      <c r="AM49" s="512"/>
      <c r="AN49" s="512"/>
      <c r="AO49" s="512"/>
      <c r="AP49" s="512"/>
      <c r="AQ49" s="512"/>
      <c r="AR49" s="512"/>
      <c r="AS49" s="512"/>
      <c r="AT49" s="512"/>
      <c r="AU49" s="512"/>
      <c r="AV49" s="512"/>
      <c r="AW49" s="512"/>
      <c r="AX49" s="512"/>
    </row>
    <row r="50" spans="1:50" ht="21" customHeight="1">
      <c r="A50" s="1554" t="s">
        <v>548</v>
      </c>
      <c r="B50" s="1554"/>
      <c r="C50" s="1554"/>
      <c r="D50" s="1554"/>
      <c r="E50" s="1554"/>
      <c r="F50" s="1554"/>
      <c r="G50" s="1554"/>
      <c r="H50" s="1554"/>
      <c r="I50" s="1554"/>
      <c r="J50" s="1554"/>
      <c r="K50" s="1554"/>
      <c r="L50" s="1554"/>
      <c r="M50" s="1554"/>
      <c r="N50" s="1554"/>
      <c r="O50" s="1554"/>
      <c r="P50" s="1554"/>
      <c r="Q50" s="1554"/>
    </row>
    <row r="51" spans="1:50" ht="39.75" customHeight="1">
      <c r="A51" s="557">
        <v>1</v>
      </c>
      <c r="B51" s="696" t="s">
        <v>549</v>
      </c>
      <c r="C51" s="697"/>
      <c r="D51" s="697"/>
      <c r="E51" s="697"/>
      <c r="F51" s="698"/>
      <c r="G51" s="699"/>
      <c r="H51" s="700"/>
      <c r="I51" s="1113" t="s">
        <v>775</v>
      </c>
      <c r="J51" s="1114" t="s">
        <v>786</v>
      </c>
      <c r="K51" s="699"/>
      <c r="L51" s="699"/>
      <c r="M51" s="701" t="str">
        <f>Справочник!B40</f>
        <v>Дудина Юлия Николаевна</v>
      </c>
      <c r="N51" s="702" t="str">
        <f>Справочник!C40</f>
        <v>8 (38822) 2 25 64</v>
      </c>
      <c r="O51" s="1556"/>
      <c r="P51" s="1557"/>
      <c r="Q51" s="1557"/>
    </row>
    <row r="52" spans="1:50">
      <c r="A52" s="703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703"/>
      <c r="O52" s="703"/>
      <c r="P52" s="703"/>
      <c r="Q52" s="703"/>
    </row>
    <row r="53" spans="1:50">
      <c r="A53" s="703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703"/>
      <c r="O53" s="703"/>
      <c r="P53" s="703"/>
      <c r="Q53" s="703"/>
    </row>
    <row r="54" spans="1:50">
      <c r="A54" s="703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  <c r="Q54" s="703"/>
    </row>
    <row r="55" spans="1:50">
      <c r="A55" s="703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703"/>
      <c r="O55" s="703"/>
      <c r="P55" s="703"/>
      <c r="Q55" s="703"/>
    </row>
    <row r="56" spans="1:50">
      <c r="A56" s="703"/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703"/>
      <c r="O56" s="703"/>
      <c r="P56" s="703"/>
      <c r="Q56" s="703"/>
    </row>
    <row r="57" spans="1:50">
      <c r="A57" s="703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703"/>
      <c r="O57" s="703"/>
      <c r="P57" s="703"/>
      <c r="Q57" s="703"/>
    </row>
    <row r="58" spans="1:50">
      <c r="A58" s="513"/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</row>
    <row r="59" spans="1:50">
      <c r="A59" s="513"/>
      <c r="B59" s="513"/>
      <c r="C59" s="513"/>
      <c r="D59" s="513"/>
      <c r="E59" s="513"/>
      <c r="F59" s="513"/>
      <c r="G59" s="513"/>
      <c r="H59" s="513"/>
      <c r="I59" s="513"/>
      <c r="J59" s="513"/>
      <c r="K59" s="513"/>
      <c r="L59" s="513"/>
      <c r="M59" s="513"/>
      <c r="N59" s="513"/>
      <c r="O59" s="513"/>
      <c r="P59" s="513"/>
      <c r="Q59" s="513"/>
    </row>
    <row r="60" spans="1:50">
      <c r="A60" s="513"/>
      <c r="B60" s="513"/>
      <c r="C60" s="513"/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  <c r="O60" s="513"/>
      <c r="P60" s="513"/>
      <c r="Q60" s="513"/>
    </row>
    <row r="61" spans="1:50">
      <c r="A61" s="513"/>
      <c r="B61" s="513"/>
      <c r="C61" s="513"/>
      <c r="D61" s="513"/>
      <c r="E61" s="513"/>
      <c r="F61" s="513"/>
      <c r="G61" s="513"/>
      <c r="H61" s="513"/>
      <c r="I61" s="513"/>
      <c r="J61" s="513"/>
      <c r="K61" s="513"/>
      <c r="L61" s="513"/>
      <c r="M61" s="513"/>
      <c r="N61" s="513"/>
      <c r="O61" s="513"/>
      <c r="P61" s="513"/>
      <c r="Q61" s="513"/>
    </row>
    <row r="62" spans="1:50">
      <c r="A62" s="513"/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3"/>
      <c r="O62" s="513"/>
      <c r="P62" s="513"/>
      <c r="Q62" s="513"/>
    </row>
    <row r="63" spans="1:50">
      <c r="A63" s="513"/>
      <c r="B63" s="513"/>
      <c r="C63" s="513"/>
      <c r="D63" s="513"/>
      <c r="E63" s="513"/>
      <c r="F63" s="513"/>
      <c r="G63" s="513"/>
      <c r="H63" s="513"/>
      <c r="I63" s="513"/>
      <c r="J63" s="513"/>
      <c r="K63" s="513"/>
      <c r="L63" s="513"/>
      <c r="M63" s="513"/>
      <c r="N63" s="513"/>
      <c r="O63" s="513"/>
      <c r="P63" s="513"/>
      <c r="Q63" s="513"/>
    </row>
    <row r="64" spans="1:50">
      <c r="A64" s="513"/>
      <c r="B64" s="513"/>
      <c r="C64" s="513"/>
      <c r="D64" s="513"/>
      <c r="E64" s="513"/>
      <c r="F64" s="513"/>
      <c r="G64" s="513"/>
      <c r="H64" s="513"/>
      <c r="I64" s="513"/>
      <c r="J64" s="513"/>
      <c r="K64" s="513"/>
      <c r="L64" s="513"/>
      <c r="M64" s="513"/>
      <c r="N64" s="513"/>
      <c r="O64" s="513"/>
      <c r="P64" s="513"/>
      <c r="Q64" s="513"/>
    </row>
    <row r="65" spans="1:17">
      <c r="A65" s="513"/>
      <c r="B65" s="513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</row>
    <row r="66" spans="1:17">
      <c r="A66" s="513"/>
      <c r="B66" s="513"/>
      <c r="C66" s="513"/>
      <c r="D66" s="513"/>
      <c r="E66" s="513"/>
      <c r="F66" s="513"/>
      <c r="G66" s="513"/>
      <c r="H66" s="513"/>
      <c r="I66" s="513"/>
      <c r="J66" s="513"/>
      <c r="K66" s="513"/>
      <c r="L66" s="513"/>
      <c r="M66" s="513"/>
      <c r="N66" s="513"/>
      <c r="O66" s="513"/>
      <c r="P66" s="513"/>
      <c r="Q66" s="513"/>
    </row>
    <row r="67" spans="1:17">
      <c r="A67" s="513"/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513"/>
      <c r="O67" s="513"/>
      <c r="P67" s="513"/>
      <c r="Q67" s="513"/>
    </row>
    <row r="68" spans="1:17">
      <c r="A68" s="513"/>
      <c r="B68" s="513"/>
      <c r="C68" s="513"/>
      <c r="D68" s="513"/>
      <c r="E68" s="513"/>
      <c r="F68" s="513"/>
      <c r="G68" s="513"/>
      <c r="H68" s="513"/>
      <c r="I68" s="513"/>
      <c r="J68" s="513"/>
      <c r="K68" s="513"/>
      <c r="L68" s="513"/>
      <c r="M68" s="513"/>
      <c r="N68" s="513"/>
      <c r="O68" s="513"/>
      <c r="P68" s="513"/>
      <c r="Q68" s="513"/>
    </row>
    <row r="69" spans="1:17">
      <c r="A69" s="513"/>
      <c r="B69" s="513"/>
      <c r="C69" s="513"/>
      <c r="D69" s="513"/>
      <c r="E69" s="513"/>
      <c r="F69" s="513"/>
      <c r="G69" s="513"/>
      <c r="H69" s="513"/>
      <c r="I69" s="513"/>
      <c r="J69" s="513"/>
      <c r="K69" s="513"/>
      <c r="L69" s="513"/>
      <c r="M69" s="513"/>
      <c r="N69" s="513"/>
      <c r="O69" s="513"/>
      <c r="P69" s="513"/>
      <c r="Q69" s="513"/>
    </row>
    <row r="70" spans="1:17">
      <c r="A70" s="513"/>
      <c r="B70" s="513"/>
      <c r="C70" s="513"/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  <c r="O70" s="513"/>
      <c r="P70" s="513"/>
      <c r="Q70" s="513"/>
    </row>
    <row r="71" spans="1:17">
      <c r="A71" s="513"/>
      <c r="B71" s="513"/>
      <c r="C71" s="513"/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  <c r="O71" s="513"/>
      <c r="P71" s="513"/>
      <c r="Q71" s="513"/>
    </row>
    <row r="72" spans="1:17">
      <c r="A72" s="513"/>
      <c r="B72" s="513"/>
      <c r="C72" s="513"/>
      <c r="D72" s="513"/>
      <c r="E72" s="513"/>
      <c r="F72" s="513"/>
      <c r="G72" s="513"/>
      <c r="H72" s="513"/>
      <c r="I72" s="513"/>
      <c r="J72" s="513"/>
      <c r="K72" s="513"/>
      <c r="L72" s="513"/>
      <c r="M72" s="513"/>
      <c r="N72" s="513"/>
      <c r="O72" s="513"/>
      <c r="P72" s="513"/>
      <c r="Q72" s="513"/>
    </row>
    <row r="73" spans="1:17">
      <c r="A73" s="513"/>
      <c r="B73" s="513"/>
      <c r="C73" s="513"/>
      <c r="D73" s="513"/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513"/>
      <c r="P73" s="513"/>
      <c r="Q73" s="513"/>
    </row>
    <row r="74" spans="1:17">
      <c r="A74" s="513"/>
      <c r="B74" s="513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513"/>
      <c r="O74" s="513"/>
      <c r="P74" s="513"/>
      <c r="Q74" s="513"/>
    </row>
    <row r="75" spans="1:17">
      <c r="A75" s="513"/>
      <c r="B75" s="513"/>
      <c r="C75" s="513"/>
      <c r="D75" s="513"/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513"/>
      <c r="P75" s="513"/>
      <c r="Q75" s="513"/>
    </row>
    <row r="76" spans="1:17">
      <c r="A76" s="513"/>
      <c r="B76" s="513"/>
      <c r="C76" s="513"/>
      <c r="D76" s="513"/>
      <c r="E76" s="513"/>
      <c r="F76" s="513"/>
      <c r="G76" s="513"/>
      <c r="H76" s="513"/>
      <c r="I76" s="513"/>
      <c r="J76" s="513"/>
      <c r="K76" s="513"/>
      <c r="L76" s="513"/>
      <c r="M76" s="513"/>
      <c r="N76" s="513"/>
      <c r="O76" s="513"/>
      <c r="P76" s="513"/>
      <c r="Q76" s="513"/>
    </row>
    <row r="77" spans="1:17">
      <c r="A77" s="513"/>
      <c r="B77" s="513"/>
      <c r="C77" s="513"/>
      <c r="D77" s="513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</row>
    <row r="78" spans="1:17">
      <c r="A78" s="513"/>
      <c r="B78" s="513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>
      <c r="A79" s="513"/>
      <c r="B79" s="513"/>
      <c r="C79" s="513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</row>
    <row r="80" spans="1:17">
      <c r="A80" s="513"/>
      <c r="B80" s="513"/>
      <c r="C80" s="513"/>
      <c r="D80" s="513"/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513"/>
      <c r="P80" s="513"/>
      <c r="Q80" s="513"/>
    </row>
    <row r="81" spans="1:17">
      <c r="A81" s="513"/>
      <c r="B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</row>
    <row r="82" spans="1:17">
      <c r="A82" s="513"/>
      <c r="B82" s="513"/>
      <c r="C82" s="513"/>
      <c r="D82" s="513"/>
      <c r="E82" s="513"/>
      <c r="F82" s="513"/>
      <c r="G82" s="513"/>
      <c r="H82" s="513"/>
      <c r="I82" s="513"/>
      <c r="J82" s="513"/>
      <c r="K82" s="513"/>
      <c r="L82" s="513"/>
      <c r="M82" s="513"/>
      <c r="N82" s="513"/>
      <c r="O82" s="513"/>
      <c r="P82" s="513"/>
      <c r="Q82" s="513"/>
    </row>
    <row r="83" spans="1:17">
      <c r="A83" s="513"/>
      <c r="B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</row>
    <row r="84" spans="1:17">
      <c r="A84" s="513"/>
      <c r="B84" s="513"/>
      <c r="C84" s="513"/>
      <c r="D84" s="513"/>
      <c r="E84" s="513"/>
      <c r="F84" s="513"/>
      <c r="G84" s="513"/>
      <c r="H84" s="513"/>
      <c r="I84" s="513"/>
      <c r="J84" s="513"/>
      <c r="K84" s="513"/>
      <c r="L84" s="513"/>
      <c r="M84" s="513"/>
      <c r="N84" s="513"/>
      <c r="O84" s="513"/>
      <c r="P84" s="513"/>
      <c r="Q84" s="513"/>
    </row>
    <row r="85" spans="1:17">
      <c r="A85" s="513"/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</row>
    <row r="86" spans="1:17">
      <c r="A86" s="513"/>
      <c r="B86" s="513"/>
      <c r="C86" s="513"/>
      <c r="D86" s="513"/>
      <c r="E86" s="513"/>
      <c r="F86" s="513"/>
      <c r="G86" s="513"/>
      <c r="H86" s="513"/>
      <c r="I86" s="513"/>
      <c r="J86" s="513"/>
      <c r="K86" s="513"/>
      <c r="L86" s="513"/>
      <c r="M86" s="513"/>
      <c r="N86" s="513"/>
      <c r="O86" s="513"/>
      <c r="P86" s="513"/>
      <c r="Q86" s="513"/>
    </row>
    <row r="87" spans="1:17">
      <c r="A87" s="513"/>
      <c r="B87" s="513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</row>
    <row r="88" spans="1:17">
      <c r="A88" s="513"/>
      <c r="B88" s="513"/>
      <c r="C88" s="513"/>
      <c r="D88" s="513"/>
      <c r="E88" s="513"/>
      <c r="F88" s="513"/>
      <c r="G88" s="513"/>
      <c r="H88" s="513"/>
      <c r="I88" s="513"/>
      <c r="J88" s="513"/>
      <c r="K88" s="513"/>
      <c r="L88" s="513"/>
      <c r="M88" s="513"/>
      <c r="N88" s="513"/>
      <c r="O88" s="513"/>
      <c r="P88" s="513"/>
      <c r="Q88" s="513"/>
    </row>
    <row r="89" spans="1:17">
      <c r="A89" s="513"/>
      <c r="B89" s="513"/>
      <c r="C89" s="513"/>
      <c r="D89" s="513"/>
      <c r="E89" s="513"/>
      <c r="F89" s="513"/>
      <c r="G89" s="513"/>
      <c r="H89" s="513"/>
      <c r="I89" s="513"/>
      <c r="J89" s="513"/>
      <c r="K89" s="513"/>
      <c r="L89" s="513"/>
      <c r="M89" s="513"/>
      <c r="N89" s="513"/>
      <c r="O89" s="513"/>
      <c r="P89" s="513"/>
      <c r="Q89" s="513"/>
    </row>
    <row r="90" spans="1:17">
      <c r="A90" s="513"/>
      <c r="B90" s="513"/>
      <c r="C90" s="513"/>
      <c r="D90" s="513"/>
      <c r="E90" s="513"/>
      <c r="F90" s="513"/>
      <c r="G90" s="513"/>
      <c r="H90" s="513"/>
      <c r="I90" s="513"/>
      <c r="J90" s="513"/>
      <c r="K90" s="513"/>
      <c r="L90" s="513"/>
      <c r="M90" s="513"/>
      <c r="N90" s="513"/>
      <c r="O90" s="513"/>
      <c r="P90" s="513"/>
      <c r="Q90" s="513"/>
    </row>
    <row r="91" spans="1:17">
      <c r="A91" s="513"/>
      <c r="B91" s="513"/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</row>
    <row r="92" spans="1:17">
      <c r="A92" s="513"/>
      <c r="B92" s="513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>
      <c r="A93" s="513"/>
      <c r="B93" s="513"/>
      <c r="C93" s="513"/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  <c r="P93" s="513"/>
      <c r="Q93" s="513"/>
    </row>
    <row r="94" spans="1:17">
      <c r="A94" s="513"/>
      <c r="B94" s="513"/>
      <c r="C94" s="513"/>
      <c r="D94" s="513"/>
      <c r="E94" s="513"/>
      <c r="F94" s="513"/>
      <c r="G94" s="513"/>
      <c r="H94" s="513"/>
      <c r="I94" s="513"/>
      <c r="J94" s="513"/>
      <c r="K94" s="513"/>
      <c r="L94" s="513"/>
      <c r="M94" s="513"/>
      <c r="N94" s="513"/>
      <c r="O94" s="513"/>
      <c r="P94" s="513"/>
      <c r="Q94" s="513"/>
    </row>
    <row r="95" spans="1:17">
      <c r="A95" s="513"/>
      <c r="B95" s="513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  <c r="P95" s="513"/>
      <c r="Q95" s="513"/>
    </row>
    <row r="96" spans="1:17">
      <c r="A96" s="513"/>
      <c r="B96" s="513"/>
      <c r="C96" s="513"/>
      <c r="D96" s="513"/>
      <c r="E96" s="513"/>
      <c r="F96" s="513"/>
      <c r="G96" s="513"/>
      <c r="H96" s="513"/>
      <c r="I96" s="513"/>
      <c r="J96" s="513"/>
      <c r="K96" s="513"/>
      <c r="L96" s="513"/>
      <c r="M96" s="513"/>
      <c r="N96" s="513"/>
      <c r="O96" s="513"/>
      <c r="P96" s="513"/>
      <c r="Q96" s="513"/>
    </row>
    <row r="97" spans="1:17">
      <c r="A97" s="513"/>
      <c r="B97" s="513"/>
      <c r="C97" s="513"/>
      <c r="D97" s="513"/>
      <c r="E97" s="513"/>
      <c r="F97" s="513"/>
      <c r="G97" s="513"/>
      <c r="H97" s="513"/>
      <c r="I97" s="513"/>
      <c r="J97" s="513"/>
      <c r="K97" s="513"/>
      <c r="L97" s="513"/>
      <c r="M97" s="513"/>
      <c r="N97" s="513"/>
      <c r="O97" s="513"/>
      <c r="P97" s="513"/>
      <c r="Q97" s="513"/>
    </row>
    <row r="98" spans="1:17">
      <c r="A98" s="513"/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3"/>
      <c r="N98" s="513"/>
      <c r="O98" s="513"/>
      <c r="P98" s="513"/>
      <c r="Q98" s="513"/>
    </row>
    <row r="99" spans="1:17">
      <c r="A99" s="513"/>
      <c r="B99" s="513"/>
      <c r="C99" s="513"/>
      <c r="D99" s="513"/>
      <c r="E99" s="513"/>
      <c r="F99" s="513"/>
      <c r="G99" s="513"/>
      <c r="H99" s="513"/>
      <c r="I99" s="513"/>
      <c r="J99" s="513"/>
      <c r="K99" s="513"/>
      <c r="L99" s="513"/>
      <c r="M99" s="513"/>
      <c r="N99" s="513"/>
      <c r="O99" s="513"/>
      <c r="P99" s="513"/>
      <c r="Q99" s="513"/>
    </row>
    <row r="100" spans="1:17">
      <c r="A100" s="513"/>
      <c r="B100" s="513"/>
      <c r="C100" s="513"/>
      <c r="D100" s="513"/>
      <c r="E100" s="513"/>
      <c r="F100" s="513"/>
      <c r="G100" s="513"/>
      <c r="H100" s="513"/>
      <c r="I100" s="513"/>
      <c r="J100" s="513"/>
      <c r="K100" s="513"/>
      <c r="L100" s="513"/>
      <c r="M100" s="513"/>
      <c r="N100" s="513"/>
      <c r="O100" s="513"/>
      <c r="P100" s="513"/>
      <c r="Q100" s="513"/>
    </row>
    <row r="101" spans="1:17">
      <c r="A101" s="513"/>
      <c r="B101" s="513"/>
      <c r="C101" s="513"/>
      <c r="D101" s="513"/>
      <c r="E101" s="513"/>
      <c r="F101" s="513"/>
      <c r="G101" s="513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</row>
    <row r="102" spans="1:17">
      <c r="A102" s="513"/>
      <c r="B102" s="513"/>
      <c r="C102" s="513"/>
      <c r="D102" s="513"/>
      <c r="E102" s="513"/>
      <c r="F102" s="513"/>
      <c r="G102" s="513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</row>
    <row r="103" spans="1:17">
      <c r="A103" s="513"/>
      <c r="B103" s="513"/>
      <c r="C103" s="513"/>
      <c r="D103" s="513"/>
      <c r="E103" s="513"/>
      <c r="F103" s="513"/>
      <c r="G103" s="513"/>
      <c r="H103" s="513"/>
      <c r="I103" s="513"/>
      <c r="J103" s="513"/>
      <c r="K103" s="513"/>
      <c r="L103" s="513"/>
      <c r="M103" s="513"/>
      <c r="N103" s="513"/>
      <c r="O103" s="513"/>
      <c r="P103" s="513"/>
      <c r="Q103" s="513"/>
    </row>
    <row r="104" spans="1:17">
      <c r="A104" s="513"/>
      <c r="B104" s="513"/>
      <c r="C104" s="513"/>
      <c r="D104" s="513"/>
      <c r="E104" s="513"/>
      <c r="F104" s="513"/>
      <c r="G104" s="513"/>
      <c r="H104" s="513"/>
      <c r="I104" s="513"/>
      <c r="J104" s="513"/>
      <c r="K104" s="513"/>
      <c r="L104" s="513"/>
      <c r="M104" s="513"/>
      <c r="N104" s="513"/>
      <c r="O104" s="513"/>
      <c r="P104" s="513"/>
      <c r="Q104" s="513"/>
    </row>
    <row r="105" spans="1:17">
      <c r="A105" s="513"/>
      <c r="B105" s="513"/>
      <c r="C105" s="513"/>
      <c r="D105" s="513"/>
      <c r="E105" s="513"/>
      <c r="F105" s="513"/>
      <c r="G105" s="513"/>
      <c r="H105" s="513"/>
      <c r="I105" s="513"/>
      <c r="J105" s="513"/>
      <c r="K105" s="513"/>
      <c r="L105" s="513"/>
      <c r="M105" s="513"/>
      <c r="N105" s="513"/>
      <c r="O105" s="513"/>
      <c r="P105" s="513"/>
      <c r="Q105" s="513"/>
    </row>
    <row r="106" spans="1:17">
      <c r="A106" s="513"/>
      <c r="B106" s="513"/>
      <c r="C106" s="513"/>
      <c r="D106" s="513"/>
      <c r="E106" s="513"/>
      <c r="F106" s="513"/>
      <c r="G106" s="513"/>
      <c r="H106" s="513"/>
      <c r="I106" s="513"/>
      <c r="J106" s="513"/>
      <c r="K106" s="513"/>
      <c r="L106" s="513"/>
      <c r="M106" s="513"/>
      <c r="N106" s="513"/>
      <c r="O106" s="513"/>
      <c r="P106" s="513"/>
      <c r="Q106" s="513"/>
    </row>
    <row r="107" spans="1:17">
      <c r="A107" s="513"/>
      <c r="B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</row>
    <row r="108" spans="1:17">
      <c r="A108" s="513"/>
      <c r="B108" s="513"/>
      <c r="C108" s="513"/>
      <c r="D108" s="513"/>
      <c r="E108" s="513"/>
      <c r="F108" s="513"/>
      <c r="G108" s="513"/>
      <c r="H108" s="513"/>
      <c r="I108" s="513"/>
      <c r="J108" s="513"/>
      <c r="K108" s="513"/>
      <c r="L108" s="513"/>
      <c r="M108" s="513"/>
      <c r="N108" s="513"/>
      <c r="O108" s="513"/>
      <c r="P108" s="513"/>
      <c r="Q108" s="513"/>
    </row>
    <row r="109" spans="1:17">
      <c r="A109" s="513"/>
      <c r="B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</row>
    <row r="110" spans="1:17">
      <c r="A110" s="513"/>
      <c r="B110" s="513"/>
      <c r="C110" s="513"/>
      <c r="D110" s="513"/>
      <c r="E110" s="513"/>
      <c r="F110" s="513"/>
      <c r="G110" s="513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</row>
    <row r="111" spans="1:17">
      <c r="A111" s="513"/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</row>
    <row r="112" spans="1:17">
      <c r="A112" s="513"/>
      <c r="B112" s="513"/>
      <c r="C112" s="513"/>
      <c r="D112" s="513"/>
      <c r="E112" s="513"/>
      <c r="F112" s="513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</row>
    <row r="113" spans="1:17">
      <c r="A113" s="513"/>
      <c r="B113" s="513"/>
      <c r="C113" s="513"/>
      <c r="D113" s="513"/>
      <c r="E113" s="513"/>
      <c r="F113" s="513"/>
      <c r="G113" s="513"/>
      <c r="H113" s="513"/>
      <c r="I113" s="513"/>
      <c r="J113" s="513"/>
      <c r="K113" s="513"/>
      <c r="L113" s="513"/>
      <c r="M113" s="513"/>
      <c r="N113" s="513"/>
      <c r="O113" s="513"/>
      <c r="P113" s="513"/>
      <c r="Q113" s="513"/>
    </row>
    <row r="114" spans="1:17">
      <c r="A114" s="513"/>
      <c r="B114" s="513"/>
      <c r="C114" s="513"/>
      <c r="D114" s="513"/>
      <c r="E114" s="513"/>
      <c r="F114" s="513"/>
      <c r="G114" s="513"/>
      <c r="H114" s="513"/>
      <c r="I114" s="513"/>
      <c r="J114" s="513"/>
      <c r="K114" s="513"/>
      <c r="L114" s="513"/>
      <c r="M114" s="513"/>
      <c r="N114" s="513"/>
      <c r="O114" s="513"/>
      <c r="P114" s="513"/>
      <c r="Q114" s="513"/>
    </row>
    <row r="115" spans="1:17">
      <c r="A115" s="513"/>
      <c r="B115" s="513"/>
      <c r="C115" s="513"/>
      <c r="D115" s="513"/>
      <c r="E115" s="513"/>
      <c r="F115" s="513"/>
      <c r="G115" s="513"/>
      <c r="H115" s="513"/>
      <c r="I115" s="513"/>
      <c r="J115" s="513"/>
      <c r="K115" s="513"/>
      <c r="L115" s="513"/>
      <c r="M115" s="513"/>
      <c r="N115" s="513"/>
      <c r="O115" s="513"/>
      <c r="P115" s="513"/>
      <c r="Q115" s="513"/>
    </row>
    <row r="116" spans="1:17">
      <c r="A116" s="513"/>
      <c r="B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</row>
    <row r="117" spans="1:17">
      <c r="A117" s="513"/>
      <c r="B117" s="513"/>
      <c r="C117" s="513"/>
      <c r="D117" s="513"/>
      <c r="E117" s="513"/>
      <c r="F117" s="513"/>
      <c r="G117" s="513"/>
      <c r="H117" s="513"/>
      <c r="I117" s="513"/>
      <c r="J117" s="513"/>
      <c r="K117" s="513"/>
      <c r="L117" s="513"/>
      <c r="M117" s="513"/>
      <c r="N117" s="513"/>
      <c r="O117" s="513"/>
      <c r="P117" s="513"/>
      <c r="Q117" s="513"/>
    </row>
    <row r="118" spans="1:17">
      <c r="A118" s="513"/>
      <c r="B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</row>
    <row r="119" spans="1:17">
      <c r="A119" s="513"/>
      <c r="B119" s="513"/>
      <c r="C119" s="513"/>
      <c r="D119" s="513"/>
      <c r="E119" s="513"/>
      <c r="F119" s="513"/>
      <c r="G119" s="513"/>
      <c r="H119" s="513"/>
      <c r="I119" s="513"/>
      <c r="J119" s="513"/>
      <c r="K119" s="513"/>
      <c r="L119" s="513"/>
      <c r="M119" s="513"/>
      <c r="N119" s="513"/>
      <c r="O119" s="513"/>
      <c r="P119" s="513"/>
      <c r="Q119" s="513"/>
    </row>
    <row r="120" spans="1:17">
      <c r="A120" s="513"/>
      <c r="B120" s="513"/>
      <c r="C120" s="513"/>
      <c r="D120" s="513"/>
      <c r="E120" s="513"/>
      <c r="F120" s="513"/>
      <c r="G120" s="513"/>
      <c r="H120" s="513"/>
      <c r="I120" s="513"/>
      <c r="J120" s="513"/>
      <c r="K120" s="513"/>
      <c r="L120" s="513"/>
      <c r="M120" s="513"/>
      <c r="N120" s="513"/>
      <c r="O120" s="513"/>
      <c r="P120" s="513"/>
      <c r="Q120" s="513"/>
    </row>
    <row r="121" spans="1:17">
      <c r="A121" s="513"/>
      <c r="B121" s="513"/>
      <c r="C121" s="513"/>
      <c r="D121" s="513"/>
      <c r="E121" s="513"/>
      <c r="F121" s="513"/>
      <c r="G121" s="513"/>
      <c r="H121" s="513"/>
      <c r="I121" s="513"/>
      <c r="J121" s="513"/>
      <c r="K121" s="513"/>
      <c r="L121" s="513"/>
      <c r="M121" s="513"/>
      <c r="N121" s="513"/>
      <c r="O121" s="513"/>
      <c r="P121" s="513"/>
      <c r="Q121" s="513"/>
    </row>
    <row r="122" spans="1:17">
      <c r="A122" s="513"/>
      <c r="B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</row>
    <row r="123" spans="1:17">
      <c r="A123" s="513"/>
      <c r="B123" s="513"/>
      <c r="C123" s="513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</row>
    <row r="124" spans="1:17">
      <c r="A124" s="513"/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</row>
    <row r="125" spans="1:17">
      <c r="A125" s="513"/>
      <c r="B125" s="513"/>
      <c r="C125" s="513"/>
      <c r="D125" s="513"/>
      <c r="E125" s="513"/>
      <c r="F125" s="513"/>
      <c r="G125" s="513"/>
      <c r="H125" s="513"/>
      <c r="I125" s="513"/>
      <c r="J125" s="513"/>
      <c r="K125" s="513"/>
      <c r="L125" s="513"/>
      <c r="M125" s="513"/>
      <c r="N125" s="513"/>
      <c r="O125" s="513"/>
      <c r="P125" s="513"/>
      <c r="Q125" s="513"/>
    </row>
    <row r="126" spans="1:17">
      <c r="A126" s="513"/>
      <c r="B126" s="513"/>
      <c r="C126" s="513"/>
      <c r="D126" s="513"/>
      <c r="E126" s="513"/>
      <c r="F126" s="513"/>
      <c r="G126" s="513"/>
      <c r="H126" s="513"/>
      <c r="I126" s="513"/>
      <c r="J126" s="513"/>
      <c r="K126" s="513"/>
      <c r="L126" s="513"/>
      <c r="M126" s="513"/>
      <c r="N126" s="513"/>
      <c r="O126" s="513"/>
      <c r="P126" s="513"/>
      <c r="Q126" s="513"/>
    </row>
    <row r="127" spans="1:17">
      <c r="A127" s="513"/>
      <c r="B127" s="513"/>
      <c r="C127" s="513"/>
      <c r="D127" s="513"/>
      <c r="E127" s="513"/>
      <c r="F127" s="513"/>
      <c r="G127" s="513"/>
      <c r="H127" s="513"/>
      <c r="I127" s="513"/>
      <c r="J127" s="513"/>
      <c r="K127" s="513"/>
      <c r="L127" s="513"/>
      <c r="M127" s="513"/>
      <c r="N127" s="513"/>
      <c r="O127" s="513"/>
      <c r="P127" s="513"/>
      <c r="Q127" s="513"/>
    </row>
    <row r="128" spans="1:17">
      <c r="A128" s="513"/>
      <c r="B128" s="513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</row>
    <row r="129" spans="1:17">
      <c r="A129" s="513"/>
      <c r="B129" s="513"/>
      <c r="C129" s="513"/>
      <c r="D129" s="513"/>
      <c r="E129" s="513"/>
      <c r="F129" s="513"/>
      <c r="G129" s="513"/>
      <c r="H129" s="513"/>
      <c r="I129" s="513"/>
      <c r="J129" s="513"/>
      <c r="K129" s="513"/>
      <c r="L129" s="513"/>
      <c r="M129" s="513"/>
      <c r="N129" s="513"/>
      <c r="O129" s="513"/>
      <c r="P129" s="513"/>
      <c r="Q129" s="513"/>
    </row>
    <row r="130" spans="1:17">
      <c r="A130" s="513"/>
      <c r="B130" s="513"/>
      <c r="C130" s="513"/>
      <c r="D130" s="513"/>
      <c r="E130" s="513"/>
      <c r="F130" s="513"/>
      <c r="G130" s="513"/>
      <c r="H130" s="513"/>
      <c r="I130" s="513"/>
      <c r="J130" s="513"/>
      <c r="K130" s="513"/>
      <c r="L130" s="513"/>
      <c r="M130" s="513"/>
      <c r="N130" s="513"/>
      <c r="O130" s="513"/>
      <c r="P130" s="513"/>
      <c r="Q130" s="513"/>
    </row>
    <row r="131" spans="1:17">
      <c r="A131" s="513"/>
      <c r="B131" s="513"/>
      <c r="C131" s="513"/>
      <c r="D131" s="513"/>
      <c r="E131" s="513"/>
      <c r="F131" s="513"/>
      <c r="G131" s="513"/>
      <c r="H131" s="513"/>
      <c r="I131" s="513"/>
      <c r="J131" s="513"/>
      <c r="K131" s="513"/>
      <c r="L131" s="513"/>
      <c r="M131" s="513"/>
      <c r="N131" s="513"/>
      <c r="O131" s="513"/>
      <c r="P131" s="513"/>
      <c r="Q131" s="513"/>
    </row>
    <row r="132" spans="1:17">
      <c r="A132" s="513"/>
      <c r="B132" s="513"/>
      <c r="C132" s="513"/>
      <c r="D132" s="513"/>
      <c r="E132" s="513"/>
      <c r="F132" s="513"/>
      <c r="G132" s="513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</row>
    <row r="133" spans="1:17">
      <c r="A133" s="513"/>
      <c r="B133" s="513"/>
      <c r="C133" s="513"/>
      <c r="D133" s="513"/>
      <c r="E133" s="513"/>
      <c r="F133" s="513"/>
      <c r="G133" s="513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</row>
    <row r="134" spans="1:17">
      <c r="A134" s="513"/>
      <c r="B134" s="513"/>
      <c r="C134" s="513"/>
      <c r="D134" s="513"/>
      <c r="E134" s="513"/>
      <c r="F134" s="513"/>
      <c r="G134" s="513"/>
      <c r="H134" s="513"/>
      <c r="I134" s="513"/>
      <c r="J134" s="513"/>
      <c r="K134" s="513"/>
      <c r="L134" s="513"/>
      <c r="M134" s="513"/>
      <c r="N134" s="513"/>
      <c r="O134" s="513"/>
      <c r="P134" s="513"/>
      <c r="Q134" s="513"/>
    </row>
    <row r="135" spans="1:17">
      <c r="A135" s="513"/>
      <c r="B135" s="513"/>
      <c r="C135" s="513"/>
      <c r="D135" s="513"/>
      <c r="E135" s="513"/>
      <c r="F135" s="513"/>
      <c r="G135" s="513"/>
      <c r="H135" s="513"/>
      <c r="I135" s="513"/>
      <c r="J135" s="513"/>
      <c r="K135" s="513"/>
      <c r="L135" s="513"/>
      <c r="M135" s="513"/>
      <c r="N135" s="513"/>
      <c r="O135" s="513"/>
      <c r="P135" s="513"/>
      <c r="Q135" s="513"/>
    </row>
    <row r="136" spans="1:17">
      <c r="A136" s="513"/>
      <c r="B136" s="513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</row>
    <row r="137" spans="1:17">
      <c r="A137" s="513"/>
      <c r="B137" s="513"/>
      <c r="C137" s="513"/>
      <c r="D137" s="513"/>
      <c r="E137" s="513"/>
      <c r="F137" s="513"/>
      <c r="G137" s="513"/>
      <c r="H137" s="513"/>
      <c r="I137" s="513"/>
      <c r="J137" s="513"/>
      <c r="K137" s="513"/>
      <c r="L137" s="513"/>
      <c r="M137" s="513"/>
      <c r="N137" s="513"/>
      <c r="O137" s="513"/>
      <c r="P137" s="513"/>
      <c r="Q137" s="513"/>
    </row>
    <row r="138" spans="1:17">
      <c r="A138" s="513"/>
      <c r="B138" s="513"/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</row>
    <row r="139" spans="1:17">
      <c r="A139" s="513"/>
      <c r="B139" s="513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</row>
    <row r="140" spans="1:17">
      <c r="A140" s="513"/>
      <c r="B140" s="513"/>
      <c r="C140" s="513"/>
      <c r="D140" s="513"/>
      <c r="E140" s="513"/>
      <c r="F140" s="513"/>
      <c r="G140" s="513"/>
      <c r="H140" s="513"/>
      <c r="I140" s="513"/>
      <c r="J140" s="513"/>
      <c r="K140" s="513"/>
      <c r="L140" s="513"/>
      <c r="M140" s="513"/>
      <c r="N140" s="513"/>
      <c r="O140" s="513"/>
      <c r="P140" s="513"/>
      <c r="Q140" s="513"/>
    </row>
    <row r="141" spans="1:17">
      <c r="A141" s="513"/>
      <c r="B141" s="513"/>
      <c r="C141" s="513"/>
      <c r="D141" s="513"/>
      <c r="E141" s="513"/>
      <c r="F141" s="513"/>
      <c r="G141" s="513"/>
      <c r="H141" s="513"/>
      <c r="I141" s="513"/>
      <c r="J141" s="513"/>
      <c r="K141" s="513"/>
      <c r="L141" s="513"/>
      <c r="M141" s="513"/>
      <c r="N141" s="513"/>
      <c r="O141" s="513"/>
      <c r="P141" s="513"/>
      <c r="Q141" s="513"/>
    </row>
    <row r="142" spans="1:17">
      <c r="A142" s="513"/>
      <c r="B142" s="513"/>
      <c r="C142" s="513"/>
      <c r="D142" s="513"/>
      <c r="E142" s="513"/>
      <c r="F142" s="513"/>
      <c r="G142" s="513"/>
      <c r="H142" s="513"/>
      <c r="I142" s="513"/>
      <c r="J142" s="513"/>
      <c r="K142" s="513"/>
      <c r="L142" s="513"/>
      <c r="M142" s="513"/>
      <c r="N142" s="513"/>
      <c r="O142" s="513"/>
      <c r="P142" s="513"/>
      <c r="Q142" s="513"/>
    </row>
    <row r="143" spans="1:17">
      <c r="A143" s="513"/>
      <c r="B143" s="513"/>
      <c r="C143" s="513"/>
      <c r="D143" s="513"/>
      <c r="E143" s="513"/>
      <c r="F143" s="513"/>
      <c r="G143" s="513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</row>
    <row r="144" spans="1:17">
      <c r="A144" s="513"/>
      <c r="B144" s="513"/>
      <c r="C144" s="513"/>
      <c r="D144" s="513"/>
      <c r="E144" s="513"/>
      <c r="F144" s="513"/>
      <c r="G144" s="513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</row>
    <row r="145" spans="1:17">
      <c r="A145" s="513"/>
      <c r="B145" s="513"/>
      <c r="C145" s="513"/>
      <c r="D145" s="513"/>
      <c r="E145" s="513"/>
      <c r="F145" s="513"/>
      <c r="G145" s="513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</row>
    <row r="146" spans="1:17">
      <c r="A146" s="513"/>
      <c r="B146" s="513"/>
      <c r="C146" s="513"/>
      <c r="D146" s="513"/>
      <c r="E146" s="513"/>
      <c r="F146" s="513"/>
      <c r="G146" s="513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</row>
    <row r="147" spans="1:17">
      <c r="A147" s="513"/>
      <c r="B147" s="513"/>
      <c r="C147" s="513"/>
      <c r="D147" s="513"/>
      <c r="E147" s="513"/>
      <c r="F147" s="513"/>
      <c r="G147" s="513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</row>
    <row r="148" spans="1:17">
      <c r="A148" s="513"/>
      <c r="B148" s="513"/>
      <c r="C148" s="513"/>
      <c r="D148" s="513"/>
      <c r="E148" s="513"/>
      <c r="F148" s="513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</row>
    <row r="149" spans="1:17">
      <c r="A149" s="513"/>
      <c r="B149" s="513"/>
      <c r="C149" s="513"/>
      <c r="D149" s="513"/>
      <c r="E149" s="513"/>
      <c r="F149" s="513"/>
      <c r="G149" s="513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</row>
    <row r="150" spans="1:17">
      <c r="A150" s="513"/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</row>
    <row r="151" spans="1:17">
      <c r="A151" s="513"/>
      <c r="B151" s="513"/>
      <c r="C151" s="513"/>
      <c r="D151" s="513"/>
      <c r="E151" s="513"/>
      <c r="F151" s="513"/>
      <c r="G151" s="513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</row>
    <row r="152" spans="1:17">
      <c r="A152" s="513"/>
      <c r="B152" s="513"/>
      <c r="C152" s="513"/>
      <c r="D152" s="513"/>
      <c r="E152" s="513"/>
      <c r="F152" s="513"/>
      <c r="G152" s="513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</row>
    <row r="153" spans="1:17">
      <c r="A153" s="513"/>
      <c r="B153" s="513"/>
      <c r="C153" s="513"/>
      <c r="D153" s="513"/>
      <c r="E153" s="513"/>
      <c r="F153" s="513"/>
      <c r="G153" s="513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</row>
    <row r="154" spans="1:17">
      <c r="A154" s="513"/>
      <c r="B154" s="513"/>
      <c r="C154" s="513"/>
      <c r="D154" s="513"/>
      <c r="E154" s="513"/>
      <c r="F154" s="513"/>
      <c r="G154" s="513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</row>
    <row r="155" spans="1:17">
      <c r="A155" s="513"/>
      <c r="B155" s="513"/>
      <c r="C155" s="513"/>
      <c r="D155" s="513"/>
      <c r="E155" s="513"/>
      <c r="F155" s="513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</row>
    <row r="156" spans="1:17">
      <c r="A156" s="513"/>
      <c r="B156" s="513"/>
      <c r="C156" s="513"/>
      <c r="D156" s="513"/>
      <c r="E156" s="513"/>
      <c r="F156" s="513"/>
      <c r="G156" s="513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</row>
    <row r="157" spans="1:17">
      <c r="A157" s="513"/>
      <c r="B157" s="513"/>
      <c r="C157" s="513"/>
      <c r="D157" s="513"/>
      <c r="E157" s="513"/>
      <c r="F157" s="513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</row>
    <row r="158" spans="1:17">
      <c r="A158" s="513"/>
      <c r="B158" s="513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</row>
    <row r="159" spans="1:17">
      <c r="A159" s="513"/>
      <c r="B159" s="513"/>
      <c r="C159" s="513"/>
      <c r="D159" s="513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</row>
    <row r="160" spans="1:17">
      <c r="A160" s="513"/>
      <c r="B160" s="513"/>
      <c r="C160" s="513"/>
      <c r="D160" s="513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</row>
    <row r="161" spans="1:17">
      <c r="A161" s="513"/>
      <c r="B161" s="513"/>
      <c r="C161" s="513"/>
      <c r="D161" s="513"/>
      <c r="E161" s="513"/>
      <c r="F161" s="513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</row>
    <row r="162" spans="1:17">
      <c r="A162" s="513"/>
      <c r="B162" s="513"/>
      <c r="C162" s="513"/>
      <c r="D162" s="513"/>
      <c r="E162" s="513"/>
      <c r="F162" s="513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</row>
    <row r="163" spans="1:17">
      <c r="A163" s="513"/>
      <c r="B163" s="513"/>
      <c r="C163" s="513"/>
      <c r="D163" s="513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</row>
    <row r="164" spans="1:17">
      <c r="A164" s="513"/>
      <c r="B164" s="513"/>
      <c r="C164" s="513"/>
      <c r="D164" s="513"/>
      <c r="E164" s="513"/>
      <c r="F164" s="513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</row>
    <row r="165" spans="1:17">
      <c r="A165" s="513"/>
      <c r="B165" s="513"/>
      <c r="C165" s="513"/>
      <c r="D165" s="513"/>
      <c r="E165" s="513"/>
      <c r="F165" s="513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</row>
    <row r="166" spans="1:17">
      <c r="A166" s="513"/>
      <c r="B166" s="513"/>
      <c r="C166" s="513"/>
      <c r="D166" s="513"/>
      <c r="E166" s="513"/>
      <c r="F166" s="513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</row>
    <row r="167" spans="1:17">
      <c r="A167" s="513"/>
      <c r="B167" s="513"/>
      <c r="C167" s="513"/>
      <c r="D167" s="513"/>
      <c r="E167" s="513"/>
      <c r="F167" s="513"/>
      <c r="G167" s="513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</row>
    <row r="168" spans="1:17">
      <c r="A168" s="513"/>
      <c r="B168" s="513"/>
      <c r="C168" s="513"/>
      <c r="D168" s="513"/>
      <c r="E168" s="513"/>
      <c r="F168" s="513"/>
      <c r="G168" s="513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</row>
    <row r="169" spans="1:17">
      <c r="A169" s="513"/>
      <c r="B169" s="513"/>
      <c r="C169" s="513"/>
      <c r="D169" s="513"/>
      <c r="E169" s="513"/>
      <c r="F169" s="513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</row>
    <row r="170" spans="1:17">
      <c r="A170" s="513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</row>
    <row r="171" spans="1:17">
      <c r="A171" s="513"/>
      <c r="B171" s="513"/>
      <c r="C171" s="513"/>
      <c r="D171" s="513"/>
      <c r="E171" s="513"/>
      <c r="F171" s="513"/>
      <c r="G171" s="513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</row>
    <row r="172" spans="1:17">
      <c r="A172" s="513"/>
      <c r="B172" s="513"/>
      <c r="C172" s="513"/>
      <c r="D172" s="513"/>
      <c r="E172" s="513"/>
      <c r="F172" s="513"/>
      <c r="G172" s="513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</row>
    <row r="173" spans="1:17">
      <c r="A173" s="513"/>
      <c r="B173" s="513"/>
      <c r="C173" s="513"/>
      <c r="D173" s="513"/>
      <c r="E173" s="513"/>
      <c r="F173" s="513"/>
      <c r="G173" s="513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</row>
    <row r="174" spans="1:17">
      <c r="A174" s="513"/>
      <c r="B174" s="513"/>
      <c r="C174" s="513"/>
      <c r="D174" s="513"/>
      <c r="E174" s="513"/>
      <c r="F174" s="513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</row>
    <row r="175" spans="1:17">
      <c r="A175" s="513"/>
      <c r="B175" s="513"/>
      <c r="C175" s="513"/>
      <c r="D175" s="513"/>
      <c r="E175" s="513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</row>
    <row r="176" spans="1:17">
      <c r="A176" s="513"/>
      <c r="B176" s="513"/>
      <c r="C176" s="513"/>
      <c r="D176" s="513"/>
      <c r="E176" s="513"/>
      <c r="F176" s="513"/>
      <c r="G176" s="513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</row>
    <row r="177" spans="1:17">
      <c r="A177" s="513"/>
      <c r="B177" s="513"/>
      <c r="C177" s="513"/>
      <c r="D177" s="513"/>
      <c r="E177" s="513"/>
      <c r="F177" s="513"/>
      <c r="G177" s="513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</row>
    <row r="178" spans="1:17">
      <c r="A178" s="513"/>
      <c r="B178" s="513"/>
      <c r="C178" s="513"/>
      <c r="D178" s="513"/>
      <c r="E178" s="513"/>
      <c r="F178" s="513"/>
      <c r="G178" s="513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</row>
    <row r="179" spans="1:17">
      <c r="A179" s="513"/>
      <c r="B179" s="513"/>
      <c r="C179" s="513"/>
      <c r="D179" s="513"/>
      <c r="E179" s="513"/>
      <c r="F179" s="513"/>
      <c r="G179" s="513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</row>
    <row r="180" spans="1:17">
      <c r="A180" s="513"/>
      <c r="B180" s="513"/>
      <c r="C180" s="513"/>
      <c r="D180" s="513"/>
      <c r="E180" s="513"/>
      <c r="F180" s="513"/>
      <c r="G180" s="513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</row>
    <row r="181" spans="1:17">
      <c r="A181" s="513"/>
      <c r="B181" s="513"/>
      <c r="C181" s="513"/>
      <c r="D181" s="513"/>
      <c r="E181" s="513"/>
      <c r="F181" s="513"/>
      <c r="G181" s="513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</row>
    <row r="182" spans="1:17">
      <c r="A182" s="513"/>
      <c r="B182" s="513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</row>
    <row r="183" spans="1:17">
      <c r="A183" s="513"/>
      <c r="B183" s="513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</row>
    <row r="184" spans="1:17">
      <c r="A184" s="513"/>
      <c r="B184" s="513"/>
      <c r="C184" s="513"/>
      <c r="D184" s="513"/>
      <c r="E184" s="513"/>
      <c r="F184" s="513"/>
      <c r="G184" s="513"/>
      <c r="H184" s="513"/>
      <c r="I184" s="513"/>
      <c r="J184" s="513"/>
      <c r="K184" s="513"/>
      <c r="L184" s="513"/>
      <c r="M184" s="513"/>
      <c r="N184" s="513"/>
      <c r="O184" s="513"/>
      <c r="P184" s="513"/>
      <c r="Q184" s="513"/>
    </row>
    <row r="185" spans="1:17">
      <c r="A185" s="513"/>
      <c r="B185" s="513"/>
      <c r="C185" s="513"/>
      <c r="D185" s="513"/>
      <c r="E185" s="513"/>
      <c r="F185" s="513"/>
      <c r="G185" s="513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</row>
    <row r="186" spans="1:17">
      <c r="A186" s="513"/>
      <c r="B186" s="513"/>
      <c r="C186" s="513"/>
      <c r="D186" s="513"/>
      <c r="E186" s="513"/>
      <c r="F186" s="513"/>
      <c r="G186" s="513"/>
      <c r="H186" s="513"/>
      <c r="I186" s="513"/>
      <c r="J186" s="513"/>
      <c r="K186" s="513"/>
      <c r="L186" s="513"/>
      <c r="M186" s="513"/>
      <c r="N186" s="513"/>
      <c r="O186" s="513"/>
      <c r="P186" s="513"/>
      <c r="Q186" s="513"/>
    </row>
    <row r="187" spans="1:17">
      <c r="A187" s="513"/>
      <c r="B187" s="513"/>
      <c r="C187" s="513"/>
      <c r="D187" s="513"/>
      <c r="E187" s="513"/>
      <c r="F187" s="513"/>
      <c r="G187" s="513"/>
      <c r="H187" s="513"/>
      <c r="I187" s="513"/>
      <c r="J187" s="513"/>
      <c r="K187" s="513"/>
      <c r="L187" s="513"/>
      <c r="M187" s="513"/>
      <c r="N187" s="513"/>
      <c r="O187" s="513"/>
      <c r="P187" s="513"/>
      <c r="Q187" s="513"/>
    </row>
    <row r="188" spans="1:17">
      <c r="A188" s="513"/>
      <c r="B188" s="513"/>
      <c r="C188" s="513"/>
      <c r="D188" s="513"/>
      <c r="E188" s="513"/>
      <c r="F188" s="513"/>
      <c r="G188" s="513"/>
      <c r="H188" s="513"/>
      <c r="I188" s="513"/>
      <c r="J188" s="513"/>
      <c r="K188" s="513"/>
      <c r="L188" s="513"/>
      <c r="M188" s="513"/>
      <c r="N188" s="513"/>
      <c r="O188" s="513"/>
      <c r="P188" s="513"/>
      <c r="Q188" s="513"/>
    </row>
    <row r="189" spans="1:17">
      <c r="A189" s="513"/>
      <c r="B189" s="513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</row>
    <row r="190" spans="1:17">
      <c r="A190" s="513"/>
      <c r="B190" s="513"/>
      <c r="C190" s="513"/>
      <c r="D190" s="513"/>
      <c r="E190" s="513"/>
      <c r="F190" s="513"/>
      <c r="G190" s="513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</row>
    <row r="191" spans="1:17">
      <c r="A191" s="513"/>
      <c r="B191" s="513"/>
      <c r="C191" s="513"/>
      <c r="D191" s="513"/>
      <c r="E191" s="513"/>
      <c r="F191" s="513"/>
      <c r="G191" s="513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</row>
    <row r="192" spans="1:17">
      <c r="A192" s="513"/>
      <c r="B192" s="513"/>
      <c r="C192" s="513"/>
      <c r="D192" s="513"/>
      <c r="E192" s="513"/>
      <c r="F192" s="513"/>
      <c r="G192" s="513"/>
      <c r="H192" s="513"/>
      <c r="I192" s="513"/>
      <c r="J192" s="513"/>
      <c r="K192" s="513"/>
      <c r="L192" s="513"/>
      <c r="M192" s="513"/>
      <c r="N192" s="513"/>
      <c r="O192" s="513"/>
      <c r="P192" s="513"/>
      <c r="Q192" s="513"/>
    </row>
    <row r="193" spans="1:17">
      <c r="A193" s="513"/>
      <c r="B193" s="513"/>
      <c r="C193" s="513"/>
      <c r="D193" s="513"/>
      <c r="E193" s="513"/>
      <c r="F193" s="513"/>
      <c r="G193" s="513"/>
      <c r="H193" s="513"/>
      <c r="I193" s="513"/>
      <c r="J193" s="513"/>
      <c r="K193" s="513"/>
      <c r="L193" s="513"/>
      <c r="M193" s="513"/>
      <c r="N193" s="513"/>
      <c r="O193" s="513"/>
      <c r="P193" s="513"/>
      <c r="Q193" s="513"/>
    </row>
    <row r="194" spans="1:17">
      <c r="A194" s="513"/>
      <c r="B194" s="513"/>
      <c r="C194" s="513"/>
      <c r="D194" s="513"/>
      <c r="E194" s="513"/>
      <c r="F194" s="513"/>
      <c r="G194" s="513"/>
      <c r="H194" s="513"/>
      <c r="I194" s="513"/>
      <c r="J194" s="513"/>
      <c r="K194" s="513"/>
      <c r="L194" s="513"/>
      <c r="M194" s="513"/>
      <c r="N194" s="513"/>
      <c r="O194" s="513"/>
      <c r="P194" s="513"/>
      <c r="Q194" s="513"/>
    </row>
    <row r="195" spans="1:17">
      <c r="A195" s="513"/>
      <c r="B195" s="513"/>
      <c r="C195" s="513"/>
      <c r="D195" s="513"/>
      <c r="E195" s="513"/>
      <c r="F195" s="513"/>
      <c r="G195" s="513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</row>
    <row r="196" spans="1:17">
      <c r="A196" s="513"/>
      <c r="B196" s="513"/>
      <c r="C196" s="513"/>
      <c r="D196" s="513"/>
      <c r="E196" s="513"/>
      <c r="F196" s="513"/>
      <c r="G196" s="513"/>
      <c r="H196" s="513"/>
      <c r="I196" s="513"/>
      <c r="J196" s="513"/>
      <c r="K196" s="513"/>
      <c r="L196" s="513"/>
      <c r="M196" s="513"/>
      <c r="N196" s="513"/>
      <c r="O196" s="513"/>
      <c r="P196" s="513"/>
      <c r="Q196" s="513"/>
    </row>
    <row r="197" spans="1:17">
      <c r="A197" s="513"/>
      <c r="B197" s="513"/>
      <c r="C197" s="513"/>
      <c r="D197" s="513"/>
      <c r="E197" s="513"/>
      <c r="F197" s="513"/>
      <c r="G197" s="513"/>
      <c r="H197" s="513"/>
      <c r="I197" s="513"/>
      <c r="J197" s="513"/>
      <c r="K197" s="513"/>
      <c r="L197" s="513"/>
      <c r="M197" s="513"/>
      <c r="N197" s="513"/>
      <c r="O197" s="513"/>
      <c r="P197" s="513"/>
      <c r="Q197" s="513"/>
    </row>
    <row r="198" spans="1:17">
      <c r="A198" s="513"/>
      <c r="B198" s="513"/>
      <c r="C198" s="513"/>
      <c r="D198" s="513"/>
      <c r="E198" s="513"/>
      <c r="F198" s="513"/>
      <c r="G198" s="513"/>
      <c r="H198" s="513"/>
      <c r="I198" s="513"/>
      <c r="J198" s="513"/>
      <c r="K198" s="513"/>
      <c r="L198" s="513"/>
      <c r="M198" s="513"/>
      <c r="N198" s="513"/>
      <c r="O198" s="513"/>
      <c r="P198" s="513"/>
      <c r="Q198" s="513"/>
    </row>
    <row r="199" spans="1:17">
      <c r="A199" s="513"/>
      <c r="B199" s="513"/>
      <c r="C199" s="513"/>
      <c r="D199" s="513"/>
      <c r="E199" s="513"/>
      <c r="F199" s="513"/>
      <c r="G199" s="513"/>
      <c r="H199" s="513"/>
      <c r="I199" s="513"/>
      <c r="J199" s="513"/>
      <c r="K199" s="513"/>
      <c r="L199" s="513"/>
      <c r="M199" s="513"/>
      <c r="N199" s="513"/>
      <c r="O199" s="513"/>
      <c r="P199" s="513"/>
      <c r="Q199" s="513"/>
    </row>
    <row r="200" spans="1:17">
      <c r="A200" s="513"/>
      <c r="B200" s="513"/>
      <c r="C200" s="513"/>
      <c r="D200" s="513"/>
      <c r="E200" s="513"/>
      <c r="F200" s="513"/>
      <c r="G200" s="513"/>
      <c r="H200" s="513"/>
      <c r="I200" s="513"/>
      <c r="J200" s="513"/>
      <c r="K200" s="513"/>
      <c r="L200" s="513"/>
      <c r="M200" s="513"/>
      <c r="N200" s="513"/>
      <c r="O200" s="513"/>
      <c r="P200" s="513"/>
      <c r="Q200" s="513"/>
    </row>
    <row r="201" spans="1:17">
      <c r="A201" s="513"/>
      <c r="B201" s="513"/>
      <c r="C201" s="513"/>
      <c r="D201" s="513"/>
      <c r="E201" s="513"/>
      <c r="F201" s="513"/>
      <c r="G201" s="513"/>
      <c r="H201" s="513"/>
      <c r="I201" s="513"/>
      <c r="J201" s="513"/>
      <c r="K201" s="513"/>
      <c r="L201" s="513"/>
      <c r="M201" s="513"/>
      <c r="N201" s="513"/>
      <c r="O201" s="513"/>
      <c r="P201" s="513"/>
      <c r="Q201" s="513"/>
    </row>
    <row r="202" spans="1:17">
      <c r="A202" s="513"/>
      <c r="B202" s="513"/>
      <c r="C202" s="513"/>
      <c r="D202" s="513"/>
      <c r="E202" s="513"/>
      <c r="F202" s="513"/>
      <c r="G202" s="513"/>
      <c r="H202" s="513"/>
      <c r="I202" s="513"/>
      <c r="J202" s="513"/>
      <c r="K202" s="513"/>
      <c r="L202" s="513"/>
      <c r="M202" s="513"/>
      <c r="N202" s="513"/>
      <c r="O202" s="513"/>
      <c r="P202" s="513"/>
      <c r="Q202" s="513"/>
    </row>
    <row r="203" spans="1:17">
      <c r="A203" s="513"/>
      <c r="B203" s="513"/>
      <c r="C203" s="513"/>
      <c r="D203" s="513"/>
      <c r="E203" s="513"/>
      <c r="F203" s="513"/>
      <c r="G203" s="513"/>
      <c r="H203" s="513"/>
      <c r="I203" s="513"/>
      <c r="J203" s="513"/>
      <c r="K203" s="513"/>
      <c r="L203" s="513"/>
      <c r="M203" s="513"/>
      <c r="N203" s="513"/>
      <c r="O203" s="513"/>
      <c r="P203" s="513"/>
      <c r="Q203" s="513"/>
    </row>
    <row r="204" spans="1:17">
      <c r="A204" s="513"/>
      <c r="B204" s="513"/>
      <c r="C204" s="513"/>
      <c r="D204" s="513"/>
      <c r="E204" s="513"/>
      <c r="F204" s="513"/>
      <c r="G204" s="513"/>
      <c r="H204" s="513"/>
      <c r="I204" s="513"/>
      <c r="J204" s="513"/>
      <c r="K204" s="513"/>
      <c r="L204" s="513"/>
      <c r="M204" s="513"/>
      <c r="N204" s="513"/>
      <c r="O204" s="513"/>
      <c r="P204" s="513"/>
      <c r="Q204" s="513"/>
    </row>
    <row r="205" spans="1:17">
      <c r="A205" s="513"/>
      <c r="B205" s="513"/>
      <c r="C205" s="513"/>
      <c r="D205" s="513"/>
      <c r="E205" s="513"/>
      <c r="F205" s="513"/>
      <c r="G205" s="513"/>
      <c r="H205" s="513"/>
      <c r="I205" s="513"/>
      <c r="J205" s="513"/>
      <c r="K205" s="513"/>
      <c r="L205" s="513"/>
      <c r="M205" s="513"/>
      <c r="N205" s="513"/>
      <c r="O205" s="513"/>
      <c r="P205" s="513"/>
      <c r="Q205" s="513"/>
    </row>
    <row r="206" spans="1:17">
      <c r="A206" s="513"/>
      <c r="B206" s="513"/>
      <c r="C206" s="513"/>
      <c r="D206" s="513"/>
      <c r="E206" s="513"/>
      <c r="F206" s="513"/>
      <c r="G206" s="513"/>
      <c r="H206" s="513"/>
      <c r="I206" s="513"/>
      <c r="J206" s="513"/>
      <c r="K206" s="513"/>
      <c r="L206" s="513"/>
      <c r="M206" s="513"/>
      <c r="N206" s="513"/>
      <c r="O206" s="513"/>
      <c r="P206" s="513"/>
      <c r="Q206" s="513"/>
    </row>
    <row r="207" spans="1:17">
      <c r="A207" s="513"/>
      <c r="B207" s="513"/>
      <c r="C207" s="513"/>
      <c r="D207" s="513"/>
      <c r="E207" s="513"/>
      <c r="F207" s="513"/>
      <c r="G207" s="513"/>
      <c r="H207" s="513"/>
      <c r="I207" s="513"/>
      <c r="J207" s="513"/>
      <c r="K207" s="513"/>
      <c r="L207" s="513"/>
      <c r="M207" s="513"/>
      <c r="N207" s="513"/>
      <c r="O207" s="513"/>
      <c r="P207" s="513"/>
      <c r="Q207" s="513"/>
    </row>
    <row r="208" spans="1:17">
      <c r="A208" s="513"/>
      <c r="B208" s="513"/>
      <c r="C208" s="513"/>
      <c r="D208" s="513"/>
      <c r="E208" s="513"/>
      <c r="F208" s="513"/>
      <c r="G208" s="513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</row>
    <row r="209" spans="1:17">
      <c r="A209" s="513"/>
      <c r="B209" s="513"/>
      <c r="C209" s="513"/>
      <c r="D209" s="513"/>
      <c r="E209" s="513"/>
      <c r="F209" s="513"/>
      <c r="G209" s="513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</row>
    <row r="210" spans="1:17">
      <c r="A210" s="513"/>
      <c r="B210" s="513"/>
      <c r="C210" s="513"/>
      <c r="D210" s="513"/>
      <c r="E210" s="513"/>
      <c r="F210" s="513"/>
      <c r="G210" s="513"/>
      <c r="H210" s="513"/>
      <c r="I210" s="513"/>
      <c r="J210" s="513"/>
      <c r="K210" s="513"/>
      <c r="L210" s="513"/>
      <c r="M210" s="513"/>
      <c r="N210" s="513"/>
      <c r="O210" s="513"/>
      <c r="P210" s="513"/>
      <c r="Q210" s="513"/>
    </row>
    <row r="211" spans="1:17">
      <c r="A211" s="513"/>
      <c r="B211" s="513"/>
      <c r="C211" s="513"/>
      <c r="D211" s="513"/>
      <c r="E211" s="513"/>
      <c r="F211" s="513"/>
      <c r="G211" s="513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</row>
    <row r="212" spans="1:17">
      <c r="A212" s="513"/>
      <c r="B212" s="513"/>
      <c r="C212" s="513"/>
      <c r="D212" s="513"/>
      <c r="E212" s="513"/>
      <c r="F212" s="513"/>
      <c r="G212" s="513"/>
      <c r="H212" s="513"/>
      <c r="I212" s="513"/>
      <c r="J212" s="513"/>
      <c r="K212" s="513"/>
      <c r="L212" s="513"/>
      <c r="M212" s="513"/>
      <c r="N212" s="513"/>
      <c r="O212" s="513"/>
      <c r="P212" s="513"/>
      <c r="Q212" s="513"/>
    </row>
    <row r="213" spans="1:17">
      <c r="A213" s="513"/>
      <c r="B213" s="513"/>
      <c r="C213" s="51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513"/>
      <c r="O213" s="513"/>
      <c r="P213" s="513"/>
      <c r="Q213" s="513"/>
    </row>
    <row r="214" spans="1:17">
      <c r="A214" s="513"/>
      <c r="B214" s="513"/>
      <c r="C214" s="513"/>
      <c r="D214" s="513"/>
      <c r="E214" s="513"/>
      <c r="F214" s="513"/>
      <c r="G214" s="513"/>
      <c r="H214" s="513"/>
      <c r="I214" s="513"/>
      <c r="J214" s="513"/>
      <c r="K214" s="513"/>
      <c r="L214" s="513"/>
      <c r="M214" s="513"/>
      <c r="N214" s="513"/>
      <c r="O214" s="513"/>
      <c r="P214" s="513"/>
      <c r="Q214" s="513"/>
    </row>
    <row r="215" spans="1:17">
      <c r="A215" s="513"/>
      <c r="B215" s="513"/>
      <c r="C215" s="513"/>
      <c r="D215" s="513"/>
      <c r="E215" s="513"/>
      <c r="F215" s="513"/>
      <c r="G215" s="513"/>
      <c r="H215" s="513"/>
      <c r="I215" s="513"/>
      <c r="J215" s="513"/>
      <c r="K215" s="513"/>
      <c r="L215" s="513"/>
      <c r="M215" s="513"/>
      <c r="N215" s="513"/>
      <c r="O215" s="513"/>
      <c r="P215" s="513"/>
      <c r="Q215" s="513"/>
    </row>
    <row r="216" spans="1:17">
      <c r="A216" s="513"/>
      <c r="B216" s="513"/>
      <c r="C216" s="513"/>
      <c r="D216" s="513"/>
      <c r="E216" s="513"/>
      <c r="F216" s="513"/>
      <c r="G216" s="513"/>
      <c r="H216" s="513"/>
      <c r="I216" s="513"/>
      <c r="J216" s="513"/>
      <c r="K216" s="513"/>
      <c r="L216" s="513"/>
      <c r="M216" s="513"/>
      <c r="N216" s="513"/>
      <c r="O216" s="513"/>
      <c r="P216" s="513"/>
      <c r="Q216" s="513"/>
    </row>
    <row r="217" spans="1:17">
      <c r="A217" s="513"/>
      <c r="B217" s="513"/>
      <c r="C217" s="513"/>
      <c r="D217" s="513"/>
      <c r="E217" s="513"/>
      <c r="F217" s="513"/>
      <c r="G217" s="513"/>
      <c r="H217" s="513"/>
      <c r="I217" s="513"/>
      <c r="J217" s="513"/>
      <c r="K217" s="513"/>
      <c r="L217" s="513"/>
      <c r="M217" s="513"/>
      <c r="N217" s="513"/>
      <c r="O217" s="513"/>
      <c r="P217" s="513"/>
      <c r="Q217" s="513"/>
    </row>
    <row r="218" spans="1:17">
      <c r="A218" s="513"/>
      <c r="B218" s="513"/>
      <c r="C218" s="513"/>
      <c r="D218" s="513"/>
      <c r="E218" s="513"/>
      <c r="F218" s="513"/>
      <c r="G218" s="513"/>
      <c r="H218" s="513"/>
      <c r="I218" s="513"/>
      <c r="J218" s="513"/>
      <c r="K218" s="513"/>
      <c r="L218" s="513"/>
      <c r="M218" s="513"/>
      <c r="N218" s="513"/>
      <c r="O218" s="513"/>
      <c r="P218" s="513"/>
      <c r="Q218" s="513"/>
    </row>
    <row r="219" spans="1:17">
      <c r="A219" s="513"/>
      <c r="B219" s="513"/>
      <c r="C219" s="513"/>
      <c r="D219" s="513"/>
      <c r="E219" s="513"/>
      <c r="F219" s="513"/>
      <c r="G219" s="513"/>
      <c r="H219" s="513"/>
      <c r="I219" s="513"/>
      <c r="J219" s="513"/>
      <c r="K219" s="513"/>
      <c r="L219" s="513"/>
      <c r="M219" s="513"/>
      <c r="N219" s="513"/>
      <c r="O219" s="513"/>
      <c r="P219" s="513"/>
      <c r="Q219" s="513"/>
    </row>
    <row r="220" spans="1:17">
      <c r="A220" s="513"/>
      <c r="B220" s="513"/>
      <c r="C220" s="513"/>
      <c r="D220" s="513"/>
      <c r="E220" s="513"/>
      <c r="F220" s="513"/>
      <c r="G220" s="513"/>
      <c r="H220" s="513"/>
      <c r="I220" s="513"/>
      <c r="J220" s="513"/>
      <c r="K220" s="513"/>
      <c r="L220" s="513"/>
      <c r="M220" s="513"/>
      <c r="N220" s="513"/>
      <c r="O220" s="513"/>
      <c r="P220" s="513"/>
      <c r="Q220" s="513"/>
    </row>
    <row r="221" spans="1:17">
      <c r="A221" s="513"/>
      <c r="B221" s="513"/>
      <c r="C221" s="513"/>
      <c r="D221" s="513"/>
      <c r="E221" s="513"/>
      <c r="F221" s="513"/>
      <c r="G221" s="513"/>
      <c r="H221" s="513"/>
      <c r="I221" s="513"/>
      <c r="J221" s="513"/>
      <c r="K221" s="513"/>
      <c r="L221" s="513"/>
      <c r="M221" s="513"/>
      <c r="N221" s="513"/>
      <c r="O221" s="513"/>
      <c r="P221" s="513"/>
      <c r="Q221" s="513"/>
    </row>
    <row r="222" spans="1:17">
      <c r="A222" s="513"/>
      <c r="B222" s="513"/>
      <c r="C222" s="513"/>
      <c r="D222" s="513"/>
      <c r="E222" s="513"/>
      <c r="F222" s="513"/>
      <c r="G222" s="513"/>
      <c r="H222" s="513"/>
      <c r="I222" s="513"/>
      <c r="J222" s="513"/>
      <c r="K222" s="513"/>
      <c r="L222" s="513"/>
      <c r="M222" s="513"/>
      <c r="N222" s="513"/>
      <c r="O222" s="513"/>
      <c r="P222" s="513"/>
      <c r="Q222" s="513"/>
    </row>
    <row r="223" spans="1:17">
      <c r="A223" s="513"/>
      <c r="B223" s="513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</row>
    <row r="224" spans="1:17">
      <c r="A224" s="513"/>
      <c r="B224" s="513"/>
      <c r="C224" s="51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</row>
    <row r="225" spans="1:17">
      <c r="A225" s="513"/>
      <c r="B225" s="513"/>
      <c r="C225" s="513"/>
      <c r="D225" s="513"/>
      <c r="E225" s="513"/>
      <c r="F225" s="513"/>
      <c r="G225" s="513"/>
      <c r="H225" s="513"/>
      <c r="I225" s="513"/>
      <c r="J225" s="513"/>
      <c r="K225" s="513"/>
      <c r="L225" s="513"/>
      <c r="M225" s="513"/>
      <c r="N225" s="513"/>
      <c r="O225" s="513"/>
      <c r="P225" s="513"/>
      <c r="Q225" s="513"/>
    </row>
    <row r="226" spans="1:17">
      <c r="A226" s="513"/>
      <c r="B226" s="513"/>
      <c r="C226" s="513"/>
      <c r="D226" s="513"/>
      <c r="E226" s="513"/>
      <c r="F226" s="513"/>
      <c r="G226" s="513"/>
      <c r="H226" s="513"/>
      <c r="I226" s="513"/>
      <c r="J226" s="513"/>
      <c r="K226" s="513"/>
      <c r="L226" s="513"/>
      <c r="M226" s="513"/>
      <c r="N226" s="513"/>
      <c r="O226" s="513"/>
      <c r="P226" s="513"/>
      <c r="Q226" s="513"/>
    </row>
    <row r="227" spans="1:17">
      <c r="A227" s="513"/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</row>
    <row r="228" spans="1:17">
      <c r="A228" s="513"/>
      <c r="B228" s="513"/>
      <c r="C228" s="513"/>
      <c r="D228" s="513"/>
      <c r="E228" s="513"/>
      <c r="F228" s="513"/>
      <c r="G228" s="513"/>
      <c r="H228" s="513"/>
      <c r="I228" s="513"/>
      <c r="J228" s="513"/>
      <c r="K228" s="513"/>
      <c r="L228" s="513"/>
      <c r="M228" s="513"/>
      <c r="N228" s="513"/>
      <c r="O228" s="513"/>
      <c r="P228" s="513"/>
      <c r="Q228" s="513"/>
    </row>
    <row r="229" spans="1:17">
      <c r="A229" s="513"/>
      <c r="B229" s="513"/>
      <c r="C229" s="513"/>
      <c r="D229" s="513"/>
      <c r="E229" s="513"/>
      <c r="F229" s="513"/>
      <c r="G229" s="513"/>
      <c r="H229" s="513"/>
      <c r="I229" s="513"/>
      <c r="J229" s="513"/>
      <c r="K229" s="513"/>
      <c r="L229" s="513"/>
      <c r="M229" s="513"/>
      <c r="N229" s="513"/>
      <c r="O229" s="513"/>
      <c r="P229" s="513"/>
      <c r="Q229" s="513"/>
    </row>
    <row r="230" spans="1:17">
      <c r="A230" s="513"/>
      <c r="B230" s="513"/>
      <c r="C230" s="513"/>
      <c r="D230" s="513"/>
      <c r="E230" s="513"/>
      <c r="F230" s="513"/>
      <c r="G230" s="513"/>
      <c r="H230" s="513"/>
      <c r="I230" s="513"/>
      <c r="J230" s="513"/>
      <c r="K230" s="513"/>
      <c r="L230" s="513"/>
      <c r="M230" s="513"/>
      <c r="N230" s="513"/>
      <c r="O230" s="513"/>
      <c r="P230" s="513"/>
      <c r="Q230" s="513"/>
    </row>
    <row r="231" spans="1:17">
      <c r="A231" s="513"/>
      <c r="B231" s="513"/>
      <c r="C231" s="513"/>
      <c r="D231" s="513"/>
      <c r="E231" s="513"/>
      <c r="F231" s="513"/>
      <c r="G231" s="513"/>
      <c r="H231" s="513"/>
      <c r="I231" s="513"/>
      <c r="J231" s="513"/>
      <c r="K231" s="513"/>
      <c r="L231" s="513"/>
      <c r="M231" s="513"/>
      <c r="N231" s="513"/>
      <c r="O231" s="513"/>
      <c r="P231" s="513"/>
      <c r="Q231" s="513"/>
    </row>
    <row r="232" spans="1:17">
      <c r="A232" s="513"/>
      <c r="B232" s="513"/>
      <c r="C232" s="513"/>
      <c r="D232" s="513"/>
      <c r="E232" s="513"/>
      <c r="F232" s="513"/>
      <c r="G232" s="513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</row>
    <row r="233" spans="1:17">
      <c r="A233" s="513"/>
      <c r="B233" s="513"/>
      <c r="C233" s="513"/>
      <c r="D233" s="513"/>
      <c r="E233" s="513"/>
      <c r="F233" s="513"/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</row>
    <row r="234" spans="1:17">
      <c r="A234" s="513"/>
      <c r="B234" s="513"/>
      <c r="C234" s="513"/>
      <c r="D234" s="513"/>
      <c r="E234" s="513"/>
      <c r="F234" s="513"/>
      <c r="G234" s="513"/>
      <c r="H234" s="513"/>
      <c r="I234" s="513"/>
      <c r="J234" s="513"/>
      <c r="K234" s="513"/>
      <c r="L234" s="513"/>
      <c r="M234" s="513"/>
      <c r="N234" s="513"/>
      <c r="O234" s="513"/>
      <c r="P234" s="513"/>
      <c r="Q234" s="513"/>
    </row>
    <row r="235" spans="1:17">
      <c r="A235" s="513"/>
      <c r="B235" s="513"/>
      <c r="C235" s="513"/>
      <c r="D235" s="513"/>
      <c r="E235" s="513"/>
      <c r="F235" s="513"/>
      <c r="G235" s="513"/>
      <c r="H235" s="513"/>
      <c r="I235" s="513"/>
      <c r="J235" s="513"/>
      <c r="K235" s="513"/>
      <c r="L235" s="513"/>
      <c r="M235" s="513"/>
      <c r="N235" s="513"/>
      <c r="O235" s="513"/>
      <c r="P235" s="513"/>
      <c r="Q235" s="513"/>
    </row>
    <row r="236" spans="1:17">
      <c r="A236" s="513"/>
      <c r="B236" s="513"/>
      <c r="C236" s="513"/>
      <c r="D236" s="513"/>
      <c r="E236" s="513"/>
      <c r="F236" s="513"/>
      <c r="G236" s="513"/>
      <c r="H236" s="513"/>
      <c r="I236" s="513"/>
      <c r="J236" s="513"/>
      <c r="K236" s="513"/>
      <c r="L236" s="513"/>
      <c r="M236" s="513"/>
      <c r="N236" s="513"/>
      <c r="O236" s="513"/>
      <c r="P236" s="513"/>
      <c r="Q236" s="513"/>
    </row>
    <row r="237" spans="1:17">
      <c r="A237" s="513"/>
      <c r="B237" s="513"/>
      <c r="C237" s="513"/>
      <c r="D237" s="513"/>
      <c r="E237" s="513"/>
      <c r="F237" s="513"/>
      <c r="G237" s="513"/>
      <c r="H237" s="513"/>
      <c r="I237" s="513"/>
      <c r="J237" s="513"/>
      <c r="K237" s="513"/>
      <c r="L237" s="513"/>
      <c r="M237" s="513"/>
      <c r="N237" s="513"/>
      <c r="O237" s="513"/>
      <c r="P237" s="513"/>
      <c r="Q237" s="513"/>
    </row>
    <row r="238" spans="1:17">
      <c r="A238" s="513"/>
      <c r="B238" s="513"/>
      <c r="C238" s="513"/>
      <c r="D238" s="513"/>
      <c r="E238" s="513"/>
      <c r="F238" s="513"/>
      <c r="G238" s="513"/>
      <c r="H238" s="513"/>
      <c r="I238" s="513"/>
      <c r="J238" s="513"/>
      <c r="K238" s="513"/>
      <c r="L238" s="513"/>
      <c r="M238" s="513"/>
      <c r="N238" s="513"/>
      <c r="O238" s="513"/>
      <c r="P238" s="513"/>
      <c r="Q238" s="513"/>
    </row>
    <row r="239" spans="1:17">
      <c r="A239" s="513"/>
      <c r="B239" s="513"/>
      <c r="C239" s="513"/>
      <c r="D239" s="513"/>
      <c r="E239" s="513"/>
      <c r="F239" s="513"/>
      <c r="G239" s="513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</row>
    <row r="240" spans="1:17">
      <c r="A240" s="513"/>
      <c r="B240" s="513"/>
      <c r="C240" s="513"/>
      <c r="D240" s="513"/>
      <c r="E240" s="513"/>
      <c r="F240" s="513"/>
      <c r="G240" s="513"/>
      <c r="H240" s="513"/>
      <c r="I240" s="513"/>
      <c r="J240" s="513"/>
      <c r="K240" s="513"/>
      <c r="L240" s="513"/>
      <c r="M240" s="513"/>
      <c r="N240" s="513"/>
      <c r="O240" s="513"/>
      <c r="P240" s="513"/>
      <c r="Q240" s="513"/>
    </row>
    <row r="241" spans="1:17">
      <c r="A241" s="513"/>
      <c r="B241" s="513"/>
      <c r="C241" s="513"/>
      <c r="D241" s="513"/>
      <c r="E241" s="513"/>
      <c r="F241" s="513"/>
      <c r="G241" s="513"/>
      <c r="H241" s="513"/>
      <c r="I241" s="513"/>
      <c r="J241" s="513"/>
      <c r="K241" s="513"/>
      <c r="L241" s="513"/>
      <c r="M241" s="513"/>
      <c r="N241" s="513"/>
      <c r="O241" s="513"/>
      <c r="P241" s="513"/>
      <c r="Q241" s="513"/>
    </row>
    <row r="242" spans="1:17">
      <c r="A242" s="513"/>
      <c r="B242" s="513"/>
      <c r="C242" s="513"/>
      <c r="D242" s="513"/>
      <c r="E242" s="513"/>
      <c r="F242" s="513"/>
      <c r="G242" s="513"/>
      <c r="H242" s="513"/>
      <c r="I242" s="513"/>
      <c r="J242" s="513"/>
      <c r="K242" s="513"/>
      <c r="L242" s="513"/>
      <c r="M242" s="513"/>
      <c r="N242" s="513"/>
      <c r="O242" s="513"/>
      <c r="P242" s="513"/>
      <c r="Q242" s="513"/>
    </row>
    <row r="243" spans="1:17">
      <c r="A243" s="513"/>
      <c r="B243" s="513"/>
      <c r="C243" s="513"/>
      <c r="D243" s="513"/>
      <c r="E243" s="513"/>
      <c r="F243" s="513"/>
      <c r="G243" s="513"/>
      <c r="H243" s="513"/>
      <c r="I243" s="513"/>
      <c r="J243" s="513"/>
      <c r="K243" s="513"/>
      <c r="L243" s="513"/>
      <c r="M243" s="513"/>
      <c r="N243" s="513"/>
      <c r="O243" s="513"/>
      <c r="P243" s="513"/>
      <c r="Q243" s="513"/>
    </row>
    <row r="244" spans="1:17">
      <c r="A244" s="513"/>
      <c r="B244" s="513"/>
      <c r="C244" s="513"/>
      <c r="D244" s="513"/>
      <c r="E244" s="513"/>
      <c r="F244" s="513"/>
      <c r="G244" s="513"/>
      <c r="H244" s="513"/>
      <c r="I244" s="513"/>
      <c r="J244" s="513"/>
      <c r="K244" s="513"/>
      <c r="L244" s="513"/>
      <c r="M244" s="513"/>
      <c r="N244" s="513"/>
      <c r="O244" s="513"/>
      <c r="P244" s="513"/>
      <c r="Q244" s="513"/>
    </row>
    <row r="245" spans="1:17">
      <c r="A245" s="513"/>
      <c r="B245" s="513"/>
      <c r="C245" s="513"/>
      <c r="D245" s="513"/>
      <c r="E245" s="513"/>
      <c r="F245" s="513"/>
      <c r="G245" s="513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</row>
    <row r="246" spans="1:17">
      <c r="A246" s="513"/>
      <c r="B246" s="513"/>
      <c r="C246" s="513"/>
      <c r="D246" s="513"/>
      <c r="E246" s="513"/>
      <c r="F246" s="513"/>
      <c r="G246" s="513"/>
      <c r="H246" s="513"/>
      <c r="I246" s="513"/>
      <c r="J246" s="513"/>
      <c r="K246" s="513"/>
      <c r="L246" s="513"/>
      <c r="M246" s="513"/>
      <c r="N246" s="513"/>
      <c r="O246" s="513"/>
      <c r="P246" s="513"/>
      <c r="Q246" s="513"/>
    </row>
    <row r="247" spans="1:17">
      <c r="A247" s="513"/>
      <c r="B247" s="513"/>
      <c r="C247" s="513"/>
      <c r="D247" s="513"/>
      <c r="E247" s="513"/>
      <c r="F247" s="513"/>
      <c r="G247" s="513"/>
      <c r="H247" s="513"/>
      <c r="I247" s="513"/>
      <c r="J247" s="513"/>
      <c r="K247" s="513"/>
      <c r="L247" s="513"/>
      <c r="M247" s="513"/>
      <c r="N247" s="513"/>
      <c r="O247" s="513"/>
      <c r="P247" s="513"/>
      <c r="Q247" s="513"/>
    </row>
    <row r="248" spans="1:17">
      <c r="A248" s="513"/>
      <c r="B248" s="513"/>
      <c r="C248" s="513"/>
      <c r="D248" s="513"/>
      <c r="E248" s="513"/>
      <c r="F248" s="513"/>
      <c r="G248" s="513"/>
      <c r="H248" s="513"/>
      <c r="I248" s="513"/>
      <c r="J248" s="513"/>
      <c r="K248" s="513"/>
      <c r="L248" s="513"/>
      <c r="M248" s="513"/>
      <c r="N248" s="513"/>
      <c r="O248" s="513"/>
      <c r="P248" s="513"/>
      <c r="Q248" s="513"/>
    </row>
    <row r="249" spans="1:17">
      <c r="A249" s="513"/>
      <c r="B249" s="513"/>
      <c r="C249" s="513"/>
      <c r="D249" s="513"/>
      <c r="E249" s="513"/>
      <c r="F249" s="513"/>
      <c r="G249" s="513"/>
      <c r="H249" s="513"/>
      <c r="I249" s="513"/>
      <c r="J249" s="513"/>
      <c r="K249" s="513"/>
      <c r="L249" s="513"/>
      <c r="M249" s="513"/>
      <c r="N249" s="513"/>
      <c r="O249" s="513"/>
      <c r="P249" s="513"/>
      <c r="Q249" s="513"/>
    </row>
    <row r="250" spans="1:17">
      <c r="A250" s="513"/>
      <c r="B250" s="513"/>
      <c r="C250" s="513"/>
      <c r="D250" s="513"/>
      <c r="E250" s="513"/>
      <c r="F250" s="513"/>
      <c r="G250" s="513"/>
      <c r="H250" s="513"/>
      <c r="I250" s="513"/>
      <c r="J250" s="513"/>
      <c r="K250" s="513"/>
      <c r="L250" s="513"/>
      <c r="M250" s="513"/>
      <c r="N250" s="513"/>
      <c r="O250" s="513"/>
      <c r="P250" s="513"/>
      <c r="Q250" s="513"/>
    </row>
    <row r="251" spans="1:17">
      <c r="A251" s="513"/>
      <c r="B251" s="513"/>
      <c r="C251" s="513"/>
      <c r="D251" s="513"/>
      <c r="E251" s="513"/>
      <c r="F251" s="513"/>
      <c r="G251" s="513"/>
      <c r="H251" s="513"/>
      <c r="I251" s="513"/>
      <c r="J251" s="513"/>
      <c r="K251" s="513"/>
      <c r="L251" s="513"/>
      <c r="M251" s="513"/>
      <c r="N251" s="513"/>
      <c r="O251" s="513"/>
      <c r="P251" s="513"/>
      <c r="Q251" s="513"/>
    </row>
    <row r="252" spans="1:17">
      <c r="A252" s="513"/>
      <c r="B252" s="513"/>
      <c r="C252" s="513"/>
      <c r="D252" s="513"/>
      <c r="E252" s="513"/>
      <c r="F252" s="513"/>
      <c r="G252" s="513"/>
      <c r="H252" s="513"/>
      <c r="I252" s="513"/>
      <c r="J252" s="513"/>
      <c r="K252" s="513"/>
      <c r="L252" s="513"/>
      <c r="M252" s="513"/>
      <c r="N252" s="513"/>
      <c r="O252" s="513"/>
      <c r="P252" s="513"/>
      <c r="Q252" s="513"/>
    </row>
    <row r="253" spans="1:17">
      <c r="A253" s="513"/>
      <c r="B253" s="513"/>
      <c r="C253" s="513"/>
      <c r="D253" s="513"/>
      <c r="E253" s="513"/>
      <c r="F253" s="513"/>
      <c r="G253" s="513"/>
      <c r="H253" s="513"/>
      <c r="I253" s="513"/>
      <c r="J253" s="513"/>
      <c r="K253" s="513"/>
      <c r="L253" s="513"/>
      <c r="M253" s="513"/>
      <c r="N253" s="513"/>
      <c r="O253" s="513"/>
      <c r="P253" s="513"/>
      <c r="Q253" s="513"/>
    </row>
    <row r="254" spans="1:17">
      <c r="A254" s="513"/>
      <c r="B254" s="513"/>
      <c r="C254" s="513"/>
      <c r="D254" s="513"/>
      <c r="E254" s="513"/>
      <c r="F254" s="513"/>
      <c r="G254" s="513"/>
      <c r="H254" s="513"/>
      <c r="I254" s="513"/>
      <c r="J254" s="513"/>
      <c r="K254" s="513"/>
      <c r="L254" s="513"/>
      <c r="M254" s="513"/>
      <c r="N254" s="513"/>
      <c r="O254" s="513"/>
      <c r="P254" s="513"/>
      <c r="Q254" s="513"/>
    </row>
    <row r="255" spans="1:17">
      <c r="A255" s="513"/>
      <c r="B255" s="513"/>
      <c r="C255" s="513"/>
      <c r="D255" s="513"/>
      <c r="E255" s="513"/>
      <c r="F255" s="513"/>
      <c r="G255" s="513"/>
      <c r="H255" s="513"/>
      <c r="I255" s="513"/>
      <c r="J255" s="513"/>
      <c r="K255" s="513"/>
      <c r="L255" s="513"/>
      <c r="M255" s="513"/>
      <c r="N255" s="513"/>
      <c r="O255" s="513"/>
      <c r="P255" s="513"/>
      <c r="Q255" s="513"/>
    </row>
    <row r="256" spans="1:17">
      <c r="A256" s="513"/>
      <c r="B256" s="513"/>
      <c r="C256" s="513"/>
      <c r="D256" s="513"/>
      <c r="E256" s="513"/>
      <c r="F256" s="513"/>
      <c r="G256" s="513"/>
      <c r="H256" s="513"/>
      <c r="I256" s="513"/>
      <c r="J256" s="513"/>
      <c r="K256" s="513"/>
      <c r="L256" s="513"/>
      <c r="M256" s="513"/>
      <c r="N256" s="513"/>
      <c r="O256" s="513"/>
      <c r="P256" s="513"/>
      <c r="Q256" s="513"/>
    </row>
    <row r="257" spans="1:17">
      <c r="A257" s="513"/>
      <c r="B257" s="513"/>
      <c r="C257" s="513"/>
      <c r="D257" s="513"/>
      <c r="E257" s="513"/>
      <c r="F257" s="513"/>
      <c r="G257" s="513"/>
      <c r="H257" s="513"/>
      <c r="I257" s="513"/>
      <c r="J257" s="513"/>
      <c r="K257" s="513"/>
      <c r="L257" s="513"/>
      <c r="M257" s="513"/>
      <c r="N257" s="513"/>
      <c r="O257" s="513"/>
      <c r="P257" s="513"/>
      <c r="Q257" s="513"/>
    </row>
    <row r="258" spans="1:17">
      <c r="A258" s="513"/>
      <c r="B258" s="513"/>
      <c r="C258" s="513"/>
      <c r="D258" s="513"/>
      <c r="E258" s="513"/>
      <c r="F258" s="513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</row>
    <row r="259" spans="1:17">
      <c r="A259" s="513"/>
      <c r="B259" s="513"/>
      <c r="C259" s="513"/>
      <c r="D259" s="513"/>
      <c r="E259" s="513"/>
      <c r="F259" s="513"/>
      <c r="G259" s="513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</row>
    <row r="260" spans="1:17">
      <c r="A260" s="513"/>
      <c r="B260" s="513"/>
      <c r="C260" s="513"/>
      <c r="D260" s="513"/>
      <c r="E260" s="513"/>
      <c r="F260" s="513"/>
      <c r="G260" s="513"/>
      <c r="H260" s="513"/>
      <c r="I260" s="513"/>
      <c r="J260" s="513"/>
      <c r="K260" s="513"/>
      <c r="L260" s="513"/>
      <c r="M260" s="513"/>
      <c r="N260" s="513"/>
      <c r="O260" s="513"/>
      <c r="P260" s="513"/>
      <c r="Q260" s="513"/>
    </row>
    <row r="261" spans="1:17">
      <c r="A261" s="513"/>
      <c r="B261" s="513"/>
      <c r="C261" s="513"/>
      <c r="D261" s="513"/>
      <c r="E261" s="513"/>
      <c r="F261" s="513"/>
      <c r="G261" s="513"/>
      <c r="H261" s="513"/>
      <c r="I261" s="513"/>
      <c r="J261" s="513"/>
      <c r="K261" s="513"/>
      <c r="L261" s="513"/>
      <c r="M261" s="513"/>
      <c r="N261" s="513"/>
      <c r="O261" s="513"/>
      <c r="P261" s="513"/>
      <c r="Q261" s="513"/>
    </row>
    <row r="262" spans="1:17">
      <c r="A262" s="513"/>
      <c r="B262" s="513"/>
      <c r="C262" s="513"/>
      <c r="D262" s="513"/>
      <c r="E262" s="513"/>
      <c r="F262" s="513"/>
      <c r="G262" s="513"/>
      <c r="H262" s="513"/>
      <c r="I262" s="513"/>
      <c r="J262" s="513"/>
      <c r="K262" s="513"/>
      <c r="L262" s="513"/>
      <c r="M262" s="513"/>
      <c r="N262" s="513"/>
      <c r="O262" s="513"/>
      <c r="P262" s="513"/>
      <c r="Q262" s="513"/>
    </row>
    <row r="263" spans="1:17">
      <c r="A263" s="513"/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</row>
    <row r="264" spans="1:17">
      <c r="A264" s="513"/>
      <c r="B264" s="513"/>
      <c r="C264" s="513"/>
      <c r="D264" s="513"/>
      <c r="E264" s="513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</row>
    <row r="265" spans="1:17">
      <c r="A265" s="513"/>
      <c r="B265" s="513"/>
      <c r="C265" s="513"/>
      <c r="D265" s="513"/>
      <c r="E265" s="513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</row>
    <row r="266" spans="1:17">
      <c r="A266" s="513"/>
      <c r="B266" s="513"/>
      <c r="C266" s="513"/>
      <c r="D266" s="513"/>
      <c r="E266" s="513"/>
      <c r="F266" s="513"/>
      <c r="G266" s="513"/>
      <c r="H266" s="513"/>
      <c r="I266" s="513"/>
      <c r="J266" s="513"/>
      <c r="K266" s="513"/>
      <c r="L266" s="513"/>
      <c r="M266" s="513"/>
      <c r="N266" s="513"/>
      <c r="O266" s="513"/>
      <c r="P266" s="513"/>
      <c r="Q266" s="513"/>
    </row>
    <row r="267" spans="1:17">
      <c r="A267" s="513"/>
      <c r="B267" s="513"/>
      <c r="C267" s="513"/>
      <c r="D267" s="513"/>
      <c r="E267" s="513"/>
      <c r="F267" s="513"/>
      <c r="G267" s="513"/>
      <c r="H267" s="513"/>
      <c r="I267" s="513"/>
      <c r="J267" s="513"/>
      <c r="K267" s="513"/>
      <c r="L267" s="513"/>
      <c r="M267" s="513"/>
      <c r="N267" s="513"/>
      <c r="O267" s="513"/>
      <c r="P267" s="513"/>
      <c r="Q267" s="513"/>
    </row>
    <row r="268" spans="1:17">
      <c r="A268" s="513"/>
      <c r="B268" s="513"/>
      <c r="C268" s="513"/>
      <c r="D268" s="513"/>
      <c r="E268" s="513"/>
      <c r="F268" s="513"/>
      <c r="G268" s="513"/>
      <c r="H268" s="513"/>
      <c r="I268" s="513"/>
      <c r="J268" s="513"/>
      <c r="K268" s="513"/>
      <c r="L268" s="513"/>
      <c r="M268" s="513"/>
      <c r="N268" s="513"/>
      <c r="O268" s="513"/>
      <c r="P268" s="513"/>
      <c r="Q268" s="513"/>
    </row>
    <row r="269" spans="1:17">
      <c r="A269" s="513"/>
      <c r="B269" s="513"/>
      <c r="C269" s="513"/>
      <c r="D269" s="513"/>
      <c r="E269" s="513"/>
      <c r="F269" s="513"/>
      <c r="G269" s="513"/>
      <c r="H269" s="513"/>
      <c r="I269" s="513"/>
      <c r="J269" s="513"/>
      <c r="K269" s="513"/>
      <c r="L269" s="513"/>
      <c r="M269" s="513"/>
      <c r="N269" s="513"/>
      <c r="O269" s="513"/>
      <c r="P269" s="513"/>
      <c r="Q269" s="513"/>
    </row>
    <row r="270" spans="1:17">
      <c r="A270" s="513"/>
      <c r="B270" s="513"/>
      <c r="C270" s="513"/>
      <c r="D270" s="513"/>
      <c r="E270" s="513"/>
      <c r="F270" s="513"/>
      <c r="G270" s="513"/>
      <c r="H270" s="513"/>
      <c r="I270" s="513"/>
      <c r="J270" s="513"/>
      <c r="K270" s="513"/>
      <c r="L270" s="513"/>
      <c r="M270" s="513"/>
      <c r="N270" s="513"/>
      <c r="O270" s="513"/>
      <c r="P270" s="513"/>
      <c r="Q270" s="513"/>
    </row>
    <row r="271" spans="1:17">
      <c r="A271" s="513"/>
      <c r="B271" s="513"/>
      <c r="C271" s="51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3"/>
      <c r="P271" s="513"/>
      <c r="Q271" s="513"/>
    </row>
    <row r="272" spans="1:17">
      <c r="A272" s="513"/>
      <c r="B272" s="513"/>
      <c r="C272" s="51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3"/>
      <c r="P272" s="513"/>
      <c r="Q272" s="513"/>
    </row>
    <row r="273" spans="1:17">
      <c r="A273" s="513"/>
      <c r="B273" s="513"/>
      <c r="C273" s="51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3"/>
      <c r="P273" s="513"/>
      <c r="Q273" s="513"/>
    </row>
    <row r="274" spans="1:17">
      <c r="A274" s="513"/>
      <c r="B274" s="513"/>
      <c r="C274" s="51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3"/>
      <c r="P274" s="513"/>
      <c r="Q274" s="513"/>
    </row>
    <row r="275" spans="1:17">
      <c r="A275" s="513"/>
      <c r="B275" s="513"/>
      <c r="C275" s="513"/>
      <c r="D275" s="513"/>
      <c r="E275" s="513"/>
      <c r="F275" s="513"/>
      <c r="G275" s="513"/>
      <c r="H275" s="513"/>
      <c r="I275" s="513"/>
      <c r="J275" s="513"/>
      <c r="K275" s="513"/>
      <c r="L275" s="513"/>
      <c r="M275" s="513"/>
      <c r="N275" s="513"/>
      <c r="O275" s="513"/>
      <c r="P275" s="513"/>
      <c r="Q275" s="513"/>
    </row>
    <row r="276" spans="1:17">
      <c r="A276" s="513"/>
      <c r="B276" s="513"/>
      <c r="C276" s="51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3"/>
      <c r="P276" s="513"/>
      <c r="Q276" s="513"/>
    </row>
    <row r="277" spans="1:17">
      <c r="A277" s="513"/>
      <c r="B277" s="513"/>
      <c r="C277" s="51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3"/>
      <c r="P277" s="513"/>
      <c r="Q277" s="513"/>
    </row>
    <row r="278" spans="1:17">
      <c r="A278" s="513"/>
      <c r="B278" s="513"/>
      <c r="C278" s="51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3"/>
      <c r="P278" s="513"/>
      <c r="Q278" s="513"/>
    </row>
    <row r="279" spans="1:17">
      <c r="A279" s="513"/>
      <c r="B279" s="513"/>
      <c r="C279" s="51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3"/>
      <c r="P279" s="513"/>
      <c r="Q279" s="513"/>
    </row>
    <row r="280" spans="1:17">
      <c r="A280" s="513"/>
      <c r="B280" s="513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</row>
    <row r="281" spans="1:17">
      <c r="A281" s="513"/>
      <c r="B281" s="513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</row>
    <row r="282" spans="1:17">
      <c r="A282" s="513"/>
      <c r="B282" s="513"/>
      <c r="C282" s="51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3"/>
      <c r="P282" s="513"/>
      <c r="Q282" s="513"/>
    </row>
    <row r="283" spans="1:17">
      <c r="A283" s="513"/>
      <c r="B283" s="513"/>
      <c r="C283" s="51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</row>
    <row r="284" spans="1:17">
      <c r="A284" s="513"/>
      <c r="B284" s="513"/>
      <c r="C284" s="51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3"/>
      <c r="P284" s="513"/>
      <c r="Q284" s="513"/>
    </row>
    <row r="285" spans="1:17">
      <c r="A285" s="513"/>
      <c r="B285" s="513"/>
      <c r="C285" s="51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3"/>
      <c r="P285" s="513"/>
      <c r="Q285" s="513"/>
    </row>
    <row r="286" spans="1:17">
      <c r="A286" s="513"/>
      <c r="B286" s="513"/>
      <c r="C286" s="513"/>
      <c r="D286" s="513"/>
      <c r="E286" s="513"/>
      <c r="F286" s="513"/>
      <c r="G286" s="513"/>
      <c r="H286" s="513"/>
      <c r="I286" s="513"/>
      <c r="J286" s="513"/>
      <c r="K286" s="513"/>
      <c r="L286" s="513"/>
      <c r="M286" s="513"/>
      <c r="N286" s="513"/>
      <c r="O286" s="513"/>
      <c r="P286" s="513"/>
      <c r="Q286" s="513"/>
    </row>
    <row r="287" spans="1:17">
      <c r="A287" s="513"/>
      <c r="B287" s="513"/>
      <c r="C287" s="513"/>
      <c r="D287" s="513"/>
      <c r="E287" s="513"/>
      <c r="F287" s="513"/>
      <c r="G287" s="513"/>
      <c r="H287" s="513"/>
      <c r="I287" s="513"/>
      <c r="J287" s="513"/>
      <c r="K287" s="513"/>
      <c r="L287" s="513"/>
      <c r="M287" s="513"/>
      <c r="N287" s="513"/>
      <c r="O287" s="513"/>
      <c r="P287" s="513"/>
      <c r="Q287" s="513"/>
    </row>
    <row r="288" spans="1:17">
      <c r="A288" s="513"/>
      <c r="B288" s="513"/>
      <c r="C288" s="513"/>
      <c r="D288" s="513"/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513"/>
    </row>
    <row r="289" spans="1:17">
      <c r="A289" s="513"/>
      <c r="B289" s="513"/>
      <c r="C289" s="513"/>
      <c r="D289" s="513"/>
      <c r="E289" s="513"/>
      <c r="F289" s="513"/>
      <c r="G289" s="513"/>
      <c r="H289" s="513"/>
      <c r="I289" s="513"/>
      <c r="J289" s="513"/>
      <c r="K289" s="513"/>
      <c r="L289" s="513"/>
      <c r="M289" s="513"/>
      <c r="N289" s="513"/>
      <c r="O289" s="513"/>
      <c r="P289" s="513"/>
      <c r="Q289" s="513"/>
    </row>
    <row r="290" spans="1:17">
      <c r="A290" s="513"/>
      <c r="B290" s="513"/>
      <c r="C290" s="513"/>
      <c r="D290" s="513"/>
      <c r="E290" s="513"/>
      <c r="F290" s="513"/>
      <c r="G290" s="513"/>
      <c r="H290" s="513"/>
      <c r="I290" s="513"/>
      <c r="J290" s="513"/>
      <c r="K290" s="513"/>
      <c r="L290" s="513"/>
      <c r="M290" s="513"/>
      <c r="N290" s="513"/>
      <c r="O290" s="513"/>
      <c r="P290" s="513"/>
      <c r="Q290" s="513"/>
    </row>
    <row r="291" spans="1:17">
      <c r="A291" s="513"/>
      <c r="B291" s="513"/>
      <c r="C291" s="513"/>
      <c r="D291" s="513"/>
      <c r="E291" s="513"/>
      <c r="F291" s="513"/>
      <c r="G291" s="513"/>
      <c r="H291" s="513"/>
      <c r="I291" s="513"/>
      <c r="J291" s="513"/>
      <c r="K291" s="513"/>
      <c r="L291" s="513"/>
      <c r="M291" s="513"/>
      <c r="N291" s="513"/>
      <c r="O291" s="513"/>
      <c r="P291" s="513"/>
      <c r="Q291" s="513"/>
    </row>
    <row r="292" spans="1:17">
      <c r="A292" s="513"/>
      <c r="B292" s="513"/>
      <c r="C292" s="513"/>
      <c r="D292" s="513"/>
      <c r="E292" s="513"/>
      <c r="F292" s="513"/>
      <c r="G292" s="513"/>
      <c r="H292" s="513"/>
      <c r="I292" s="513"/>
      <c r="J292" s="513"/>
      <c r="K292" s="513"/>
      <c r="L292" s="513"/>
      <c r="M292" s="513"/>
      <c r="N292" s="513"/>
      <c r="O292" s="513"/>
      <c r="P292" s="513"/>
      <c r="Q292" s="513"/>
    </row>
    <row r="293" spans="1:17">
      <c r="A293" s="513"/>
      <c r="B293" s="513"/>
      <c r="C293" s="513"/>
      <c r="D293" s="513"/>
      <c r="E293" s="513"/>
      <c r="F293" s="513"/>
      <c r="G293" s="513"/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</row>
    <row r="294" spans="1:17">
      <c r="A294" s="513"/>
      <c r="B294" s="513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</row>
    <row r="295" spans="1:17">
      <c r="A295" s="513"/>
      <c r="B295" s="513"/>
      <c r="C295" s="513"/>
      <c r="D295" s="513"/>
      <c r="E295" s="513"/>
      <c r="F295" s="513"/>
      <c r="G295" s="513"/>
      <c r="H295" s="513"/>
      <c r="I295" s="513"/>
      <c r="J295" s="513"/>
      <c r="K295" s="513"/>
      <c r="L295" s="513"/>
      <c r="M295" s="513"/>
      <c r="N295" s="513"/>
      <c r="O295" s="513"/>
      <c r="P295" s="513"/>
      <c r="Q295" s="513"/>
    </row>
    <row r="296" spans="1:17">
      <c r="A296" s="513"/>
      <c r="B296" s="513"/>
      <c r="C296" s="513"/>
      <c r="D296" s="513"/>
      <c r="E296" s="513"/>
      <c r="F296" s="513"/>
      <c r="G296" s="513"/>
      <c r="H296" s="513"/>
      <c r="I296" s="513"/>
      <c r="J296" s="513"/>
      <c r="K296" s="513"/>
      <c r="L296" s="513"/>
      <c r="M296" s="513"/>
      <c r="N296" s="513"/>
      <c r="O296" s="513"/>
      <c r="P296" s="513"/>
      <c r="Q296" s="513"/>
    </row>
    <row r="297" spans="1:17">
      <c r="A297" s="513"/>
      <c r="B297" s="513"/>
      <c r="C297" s="513"/>
      <c r="D297" s="513"/>
      <c r="E297" s="513"/>
      <c r="F297" s="513"/>
      <c r="G297" s="513"/>
      <c r="H297" s="513"/>
      <c r="I297" s="513"/>
      <c r="J297" s="513"/>
      <c r="K297" s="513"/>
      <c r="L297" s="513"/>
      <c r="M297" s="513"/>
      <c r="N297" s="513"/>
      <c r="O297" s="513"/>
      <c r="P297" s="513"/>
      <c r="Q297" s="513"/>
    </row>
    <row r="298" spans="1:17">
      <c r="A298" s="513"/>
      <c r="B298" s="513"/>
      <c r="C298" s="513"/>
      <c r="D298" s="513"/>
      <c r="E298" s="513"/>
      <c r="F298" s="513"/>
      <c r="G298" s="513"/>
      <c r="H298" s="513"/>
      <c r="I298" s="513"/>
      <c r="J298" s="513"/>
      <c r="K298" s="513"/>
      <c r="L298" s="513"/>
      <c r="M298" s="513"/>
      <c r="N298" s="513"/>
      <c r="O298" s="513"/>
      <c r="P298" s="513"/>
      <c r="Q298" s="513"/>
    </row>
    <row r="299" spans="1:17">
      <c r="A299" s="513"/>
      <c r="B299" s="513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</row>
    <row r="300" spans="1:17">
      <c r="A300" s="513"/>
      <c r="B300" s="513"/>
      <c r="C300" s="513"/>
      <c r="D300" s="513"/>
      <c r="E300" s="513"/>
      <c r="F300" s="513"/>
      <c r="G300" s="513"/>
      <c r="H300" s="513"/>
      <c r="I300" s="513"/>
      <c r="J300" s="513"/>
      <c r="K300" s="513"/>
      <c r="L300" s="513"/>
      <c r="M300" s="513"/>
      <c r="N300" s="513"/>
      <c r="O300" s="513"/>
      <c r="P300" s="513"/>
      <c r="Q300" s="513"/>
    </row>
    <row r="301" spans="1:17">
      <c r="A301" s="513"/>
      <c r="B301" s="513"/>
      <c r="C301" s="513"/>
      <c r="D301" s="513"/>
      <c r="E301" s="513"/>
      <c r="F301" s="513"/>
      <c r="G301" s="513"/>
      <c r="H301" s="513"/>
      <c r="I301" s="513"/>
      <c r="J301" s="513"/>
      <c r="K301" s="513"/>
      <c r="L301" s="513"/>
      <c r="M301" s="513"/>
      <c r="N301" s="513"/>
      <c r="O301" s="513"/>
      <c r="P301" s="513"/>
      <c r="Q301" s="513"/>
    </row>
    <row r="302" spans="1:17">
      <c r="A302" s="513"/>
      <c r="B302" s="513"/>
      <c r="C302" s="513"/>
      <c r="D302" s="513"/>
      <c r="E302" s="513"/>
      <c r="F302" s="513"/>
      <c r="G302" s="513"/>
      <c r="H302" s="513"/>
      <c r="I302" s="513"/>
      <c r="J302" s="513"/>
      <c r="K302" s="513"/>
      <c r="L302" s="513"/>
      <c r="M302" s="513"/>
      <c r="N302" s="513"/>
      <c r="O302" s="513"/>
      <c r="P302" s="513"/>
      <c r="Q302" s="513"/>
    </row>
    <row r="303" spans="1:17">
      <c r="A303" s="513"/>
      <c r="B303" s="513"/>
      <c r="C303" s="513"/>
      <c r="D303" s="513"/>
      <c r="E303" s="513"/>
      <c r="F303" s="513"/>
      <c r="G303" s="513"/>
      <c r="H303" s="513"/>
      <c r="I303" s="513"/>
      <c r="J303" s="513"/>
      <c r="K303" s="513"/>
      <c r="L303" s="513"/>
      <c r="M303" s="513"/>
      <c r="N303" s="513"/>
      <c r="O303" s="513"/>
      <c r="P303" s="513"/>
      <c r="Q303" s="513"/>
    </row>
    <row r="304" spans="1:17">
      <c r="A304" s="513"/>
      <c r="B304" s="513"/>
      <c r="C304" s="513"/>
      <c r="D304" s="513"/>
      <c r="E304" s="513"/>
      <c r="F304" s="513"/>
      <c r="G304" s="513"/>
      <c r="H304" s="513"/>
      <c r="I304" s="513"/>
      <c r="J304" s="513"/>
      <c r="K304" s="513"/>
      <c r="L304" s="513"/>
      <c r="M304" s="513"/>
      <c r="N304" s="513"/>
      <c r="O304" s="513"/>
      <c r="P304" s="513"/>
      <c r="Q304" s="513"/>
    </row>
    <row r="305" spans="1:17">
      <c r="A305" s="513"/>
      <c r="B305" s="513"/>
      <c r="C305" s="513"/>
      <c r="D305" s="513"/>
      <c r="E305" s="513"/>
      <c r="F305" s="513"/>
      <c r="G305" s="513"/>
      <c r="H305" s="513"/>
      <c r="I305" s="513"/>
      <c r="J305" s="513"/>
      <c r="K305" s="513"/>
      <c r="L305" s="513"/>
      <c r="M305" s="513"/>
      <c r="N305" s="513"/>
      <c r="O305" s="513"/>
      <c r="P305" s="513"/>
      <c r="Q305" s="513"/>
    </row>
    <row r="306" spans="1:17">
      <c r="A306" s="513"/>
      <c r="B306" s="513"/>
      <c r="C306" s="513"/>
      <c r="D306" s="513"/>
      <c r="E306" s="513"/>
      <c r="F306" s="513"/>
      <c r="G306" s="513"/>
      <c r="H306" s="513"/>
      <c r="I306" s="513"/>
      <c r="J306" s="513"/>
      <c r="K306" s="513"/>
      <c r="L306" s="513"/>
      <c r="M306" s="513"/>
      <c r="N306" s="513"/>
      <c r="O306" s="513"/>
      <c r="P306" s="513"/>
      <c r="Q306" s="513"/>
    </row>
    <row r="307" spans="1:17">
      <c r="A307" s="513"/>
      <c r="B307" s="513"/>
      <c r="C307" s="513"/>
      <c r="D307" s="513"/>
      <c r="E307" s="513"/>
      <c r="F307" s="513"/>
      <c r="G307" s="513"/>
      <c r="H307" s="513"/>
      <c r="I307" s="513"/>
      <c r="J307" s="513"/>
      <c r="K307" s="513"/>
      <c r="L307" s="513"/>
      <c r="M307" s="513"/>
      <c r="N307" s="513"/>
      <c r="O307" s="513"/>
      <c r="P307" s="513"/>
      <c r="Q307" s="513"/>
    </row>
    <row r="308" spans="1:17">
      <c r="A308" s="513"/>
      <c r="B308" s="513"/>
      <c r="C308" s="513"/>
      <c r="D308" s="513"/>
      <c r="E308" s="513"/>
      <c r="F308" s="513"/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</row>
    <row r="309" spans="1:17">
      <c r="A309" s="513"/>
      <c r="B309" s="513"/>
      <c r="C309" s="513"/>
      <c r="D309" s="513"/>
      <c r="E309" s="513"/>
      <c r="F309" s="513"/>
      <c r="G309" s="513"/>
      <c r="H309" s="513"/>
      <c r="I309" s="513"/>
      <c r="J309" s="513"/>
      <c r="K309" s="513"/>
      <c r="L309" s="513"/>
      <c r="M309" s="513"/>
      <c r="N309" s="513"/>
      <c r="O309" s="513"/>
      <c r="P309" s="513"/>
      <c r="Q309" s="513"/>
    </row>
    <row r="310" spans="1:17">
      <c r="A310" s="513"/>
      <c r="B310" s="513"/>
      <c r="C310" s="513"/>
      <c r="D310" s="513"/>
      <c r="E310" s="513"/>
      <c r="F310" s="513"/>
      <c r="G310" s="513"/>
      <c r="H310" s="513"/>
      <c r="I310" s="513"/>
      <c r="J310" s="513"/>
      <c r="K310" s="513"/>
      <c r="L310" s="513"/>
      <c r="M310" s="513"/>
      <c r="N310" s="513"/>
      <c r="O310" s="513"/>
      <c r="P310" s="513"/>
      <c r="Q310" s="513"/>
    </row>
    <row r="311" spans="1:17">
      <c r="A311" s="513"/>
      <c r="B311" s="513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513"/>
      <c r="O311" s="513"/>
      <c r="P311" s="513"/>
      <c r="Q311" s="513"/>
    </row>
    <row r="312" spans="1:17">
      <c r="A312" s="513"/>
      <c r="B312" s="513"/>
      <c r="C312" s="513"/>
      <c r="D312" s="513"/>
      <c r="E312" s="513"/>
      <c r="F312" s="513"/>
      <c r="G312" s="513"/>
      <c r="H312" s="513"/>
      <c r="I312" s="513"/>
      <c r="J312" s="513"/>
      <c r="K312" s="513"/>
      <c r="L312" s="513"/>
      <c r="M312" s="513"/>
      <c r="N312" s="513"/>
      <c r="O312" s="513"/>
      <c r="P312" s="513"/>
      <c r="Q312" s="513"/>
    </row>
    <row r="313" spans="1:17">
      <c r="A313" s="513"/>
      <c r="B313" s="513"/>
      <c r="C313" s="513"/>
      <c r="D313" s="513"/>
      <c r="E313" s="513"/>
      <c r="F313" s="513"/>
      <c r="G313" s="513"/>
      <c r="H313" s="513"/>
      <c r="I313" s="513"/>
      <c r="J313" s="513"/>
      <c r="K313" s="513"/>
      <c r="L313" s="513"/>
      <c r="M313" s="513"/>
      <c r="N313" s="513"/>
      <c r="O313" s="513"/>
      <c r="P313" s="513"/>
      <c r="Q313" s="513"/>
    </row>
    <row r="314" spans="1:17">
      <c r="A314" s="513"/>
      <c r="B314" s="513"/>
      <c r="C314" s="513"/>
      <c r="D314" s="513"/>
      <c r="E314" s="513"/>
      <c r="F314" s="513"/>
      <c r="G314" s="513"/>
      <c r="H314" s="513"/>
      <c r="I314" s="513"/>
      <c r="J314" s="513"/>
      <c r="K314" s="513"/>
      <c r="L314" s="513"/>
      <c r="M314" s="513"/>
      <c r="N314" s="513"/>
      <c r="O314" s="513"/>
      <c r="P314" s="513"/>
      <c r="Q314" s="513"/>
    </row>
    <row r="315" spans="1:17">
      <c r="A315" s="513"/>
      <c r="B315" s="513"/>
      <c r="C315" s="513"/>
      <c r="D315" s="513"/>
      <c r="E315" s="513"/>
      <c r="F315" s="513"/>
      <c r="G315" s="513"/>
      <c r="H315" s="513"/>
      <c r="I315" s="513"/>
      <c r="J315" s="513"/>
      <c r="K315" s="513"/>
      <c r="L315" s="513"/>
      <c r="M315" s="513"/>
      <c r="N315" s="513"/>
      <c r="O315" s="513"/>
      <c r="P315" s="513"/>
      <c r="Q315" s="513"/>
    </row>
    <row r="316" spans="1:17">
      <c r="A316" s="513"/>
      <c r="B316" s="513"/>
      <c r="C316" s="513"/>
      <c r="D316" s="513"/>
      <c r="E316" s="513"/>
      <c r="F316" s="513"/>
      <c r="G316" s="513"/>
      <c r="H316" s="513"/>
      <c r="I316" s="513"/>
      <c r="J316" s="513"/>
      <c r="K316" s="513"/>
      <c r="L316" s="513"/>
      <c r="M316" s="513"/>
      <c r="N316" s="513"/>
      <c r="O316" s="513"/>
      <c r="P316" s="513"/>
      <c r="Q316" s="513"/>
    </row>
    <row r="317" spans="1:17">
      <c r="A317" s="513"/>
      <c r="B317" s="513"/>
      <c r="C317" s="513"/>
      <c r="D317" s="513"/>
      <c r="E317" s="513"/>
      <c r="F317" s="513"/>
      <c r="G317" s="513"/>
      <c r="H317" s="513"/>
      <c r="I317" s="513"/>
      <c r="J317" s="513"/>
      <c r="K317" s="513"/>
      <c r="L317" s="513"/>
      <c r="M317" s="513"/>
      <c r="N317" s="513"/>
      <c r="O317" s="513"/>
      <c r="P317" s="513"/>
      <c r="Q317" s="513"/>
    </row>
    <row r="318" spans="1:17">
      <c r="A318" s="513"/>
      <c r="B318" s="513"/>
      <c r="C318" s="513"/>
      <c r="D318" s="513"/>
      <c r="E318" s="513"/>
      <c r="F318" s="513"/>
      <c r="G318" s="513"/>
      <c r="H318" s="513"/>
      <c r="I318" s="513"/>
      <c r="J318" s="513"/>
      <c r="K318" s="513"/>
      <c r="L318" s="513"/>
      <c r="M318" s="513"/>
      <c r="N318" s="513"/>
      <c r="O318" s="513"/>
      <c r="P318" s="513"/>
      <c r="Q318" s="513"/>
    </row>
    <row r="319" spans="1:17">
      <c r="A319" s="513"/>
      <c r="B319" s="513"/>
      <c r="C319" s="513"/>
      <c r="D319" s="513"/>
      <c r="E319" s="513"/>
      <c r="F319" s="513"/>
      <c r="G319" s="513"/>
      <c r="H319" s="513"/>
      <c r="I319" s="513"/>
      <c r="J319" s="513"/>
      <c r="K319" s="513"/>
      <c r="L319" s="513"/>
      <c r="M319" s="513"/>
      <c r="N319" s="513"/>
      <c r="O319" s="513"/>
      <c r="P319" s="513"/>
      <c r="Q319" s="513"/>
    </row>
    <row r="320" spans="1:17">
      <c r="A320" s="513"/>
      <c r="B320" s="513"/>
      <c r="C320" s="513"/>
      <c r="D320" s="513"/>
      <c r="E320" s="513"/>
      <c r="F320" s="513"/>
      <c r="G320" s="513"/>
      <c r="H320" s="513"/>
      <c r="I320" s="513"/>
      <c r="J320" s="513"/>
      <c r="K320" s="513"/>
      <c r="L320" s="513"/>
      <c r="M320" s="513"/>
      <c r="N320" s="513"/>
      <c r="O320" s="513"/>
      <c r="P320" s="513"/>
      <c r="Q320" s="513"/>
    </row>
    <row r="321" spans="1:17">
      <c r="A321" s="513"/>
      <c r="B321" s="513"/>
      <c r="C321" s="513"/>
      <c r="D321" s="513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</row>
    <row r="322" spans="1:17">
      <c r="A322" s="513"/>
      <c r="B322" s="513"/>
      <c r="C322" s="513"/>
      <c r="D322" s="513"/>
      <c r="E322" s="513"/>
      <c r="F322" s="513"/>
      <c r="G322" s="513"/>
      <c r="H322" s="513"/>
      <c r="I322" s="513"/>
      <c r="J322" s="513"/>
      <c r="K322" s="513"/>
      <c r="L322" s="513"/>
      <c r="M322" s="513"/>
      <c r="N322" s="513"/>
      <c r="O322" s="513"/>
      <c r="P322" s="513"/>
      <c r="Q322" s="513"/>
    </row>
    <row r="323" spans="1:17">
      <c r="A323" s="513"/>
      <c r="B323" s="513"/>
      <c r="C323" s="513"/>
      <c r="D323" s="513"/>
      <c r="E323" s="513"/>
      <c r="F323" s="513"/>
      <c r="G323" s="513"/>
      <c r="H323" s="513"/>
      <c r="I323" s="513"/>
      <c r="J323" s="513"/>
      <c r="K323" s="513"/>
      <c r="L323" s="513"/>
      <c r="M323" s="513"/>
      <c r="N323" s="513"/>
      <c r="O323" s="513"/>
      <c r="P323" s="513"/>
      <c r="Q323" s="513"/>
    </row>
    <row r="324" spans="1:17">
      <c r="A324" s="513"/>
      <c r="B324" s="513"/>
      <c r="C324" s="513"/>
      <c r="D324" s="513"/>
      <c r="E324" s="513"/>
      <c r="F324" s="513"/>
      <c r="G324" s="513"/>
      <c r="H324" s="513"/>
      <c r="I324" s="513"/>
      <c r="J324" s="513"/>
      <c r="K324" s="513"/>
      <c r="L324" s="513"/>
      <c r="M324" s="513"/>
      <c r="N324" s="513"/>
      <c r="O324" s="513"/>
      <c r="P324" s="513"/>
      <c r="Q324" s="513"/>
    </row>
    <row r="325" spans="1:17">
      <c r="A325" s="513"/>
      <c r="B325" s="513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</row>
    <row r="326" spans="1:17">
      <c r="A326" s="513"/>
      <c r="B326" s="513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</row>
    <row r="327" spans="1:17">
      <c r="A327" s="513"/>
      <c r="B327" s="513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</row>
    <row r="328" spans="1:17">
      <c r="A328" s="513"/>
      <c r="B328" s="513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</row>
    <row r="329" spans="1:17">
      <c r="A329" s="513"/>
      <c r="B329" s="513"/>
      <c r="C329" s="51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3"/>
      <c r="P329" s="513"/>
      <c r="Q329" s="513"/>
    </row>
    <row r="330" spans="1:17">
      <c r="A330" s="513"/>
      <c r="B330" s="513"/>
      <c r="C330" s="51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3"/>
      <c r="P330" s="513"/>
      <c r="Q330" s="513"/>
    </row>
    <row r="331" spans="1:17">
      <c r="A331" s="513"/>
      <c r="B331" s="513"/>
      <c r="C331" s="51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3"/>
      <c r="P331" s="513"/>
      <c r="Q331" s="513"/>
    </row>
    <row r="332" spans="1:17">
      <c r="A332" s="513"/>
      <c r="B332" s="513"/>
      <c r="C332" s="51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3"/>
      <c r="P332" s="513"/>
      <c r="Q332" s="513"/>
    </row>
    <row r="333" spans="1:17">
      <c r="A333" s="513"/>
      <c r="B333" s="513"/>
      <c r="C333" s="51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</row>
    <row r="334" spans="1:17">
      <c r="A334" s="513"/>
      <c r="B334" s="513"/>
      <c r="C334" s="51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3"/>
      <c r="P334" s="513"/>
      <c r="Q334" s="513"/>
    </row>
    <row r="335" spans="1:17">
      <c r="A335" s="513"/>
      <c r="B335" s="513"/>
      <c r="C335" s="51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3"/>
      <c r="P335" s="513"/>
      <c r="Q335" s="513"/>
    </row>
    <row r="336" spans="1:17">
      <c r="A336" s="513"/>
      <c r="B336" s="513"/>
      <c r="C336" s="51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3"/>
      <c r="P336" s="513"/>
      <c r="Q336" s="513"/>
    </row>
    <row r="337" spans="1:17">
      <c r="A337" s="513"/>
      <c r="B337" s="513"/>
      <c r="C337" s="51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3"/>
      <c r="P337" s="513"/>
      <c r="Q337" s="513"/>
    </row>
    <row r="338" spans="1:17">
      <c r="A338" s="513"/>
      <c r="B338" s="513"/>
      <c r="C338" s="51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3"/>
      <c r="P338" s="513"/>
      <c r="Q338" s="513"/>
    </row>
    <row r="339" spans="1:17">
      <c r="A339" s="513"/>
      <c r="B339" s="513"/>
      <c r="C339" s="51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3"/>
      <c r="P339" s="513"/>
      <c r="Q339" s="513"/>
    </row>
    <row r="340" spans="1:17">
      <c r="A340" s="513"/>
      <c r="B340" s="513"/>
      <c r="C340" s="51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</row>
    <row r="341" spans="1:17">
      <c r="A341" s="513"/>
      <c r="B341" s="513"/>
      <c r="C341" s="51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3"/>
      <c r="P341" s="513"/>
      <c r="Q341" s="513"/>
    </row>
    <row r="342" spans="1:17">
      <c r="A342" s="513"/>
      <c r="B342" s="513"/>
      <c r="C342" s="51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3"/>
      <c r="P342" s="513"/>
      <c r="Q342" s="513"/>
    </row>
    <row r="343" spans="1:17">
      <c r="A343" s="513"/>
      <c r="B343" s="513"/>
      <c r="C343" s="51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3"/>
      <c r="P343" s="513"/>
      <c r="Q343" s="513"/>
    </row>
    <row r="344" spans="1:17">
      <c r="A344" s="513"/>
      <c r="B344" s="513"/>
      <c r="C344" s="513"/>
      <c r="D344" s="513"/>
      <c r="E344" s="513"/>
      <c r="F344" s="513"/>
      <c r="G344" s="513"/>
      <c r="H344" s="513"/>
      <c r="I344" s="513"/>
      <c r="J344" s="513"/>
      <c r="K344" s="513"/>
      <c r="L344" s="513"/>
      <c r="M344" s="513"/>
      <c r="N344" s="513"/>
      <c r="O344" s="513"/>
      <c r="P344" s="513"/>
      <c r="Q344" s="513"/>
    </row>
    <row r="345" spans="1:17">
      <c r="A345" s="513"/>
      <c r="B345" s="513"/>
      <c r="C345" s="513"/>
      <c r="D345" s="513"/>
      <c r="E345" s="513"/>
      <c r="F345" s="513"/>
      <c r="G345" s="513"/>
      <c r="H345" s="513"/>
      <c r="I345" s="513"/>
      <c r="J345" s="513"/>
      <c r="K345" s="513"/>
      <c r="L345" s="513"/>
      <c r="M345" s="513"/>
      <c r="N345" s="513"/>
      <c r="O345" s="513"/>
      <c r="P345" s="513"/>
      <c r="Q345" s="513"/>
    </row>
    <row r="346" spans="1:17">
      <c r="A346" s="513"/>
      <c r="B346" s="513"/>
      <c r="C346" s="513"/>
      <c r="D346" s="513"/>
      <c r="E346" s="513"/>
      <c r="F346" s="513"/>
      <c r="G346" s="513"/>
      <c r="H346" s="513"/>
      <c r="I346" s="513"/>
      <c r="J346" s="513"/>
      <c r="K346" s="513"/>
      <c r="L346" s="513"/>
      <c r="M346" s="513"/>
      <c r="N346" s="513"/>
      <c r="O346" s="513"/>
      <c r="P346" s="513"/>
      <c r="Q346" s="513"/>
    </row>
    <row r="347" spans="1:17">
      <c r="A347" s="513"/>
      <c r="B347" s="513"/>
      <c r="C347" s="513"/>
      <c r="D347" s="513"/>
      <c r="E347" s="513"/>
      <c r="F347" s="513"/>
      <c r="G347" s="513"/>
      <c r="H347" s="513"/>
      <c r="I347" s="513"/>
      <c r="J347" s="513"/>
      <c r="K347" s="513"/>
      <c r="L347" s="513"/>
      <c r="M347" s="513"/>
      <c r="N347" s="513"/>
      <c r="O347" s="513"/>
      <c r="P347" s="513"/>
      <c r="Q347" s="513"/>
    </row>
    <row r="348" spans="1:17">
      <c r="A348" s="513"/>
      <c r="B348" s="513"/>
      <c r="C348" s="513"/>
      <c r="D348" s="513"/>
      <c r="E348" s="513"/>
      <c r="F348" s="513"/>
      <c r="G348" s="513"/>
      <c r="H348" s="513"/>
      <c r="I348" s="513"/>
      <c r="J348" s="513"/>
      <c r="K348" s="513"/>
      <c r="L348" s="513"/>
      <c r="M348" s="513"/>
      <c r="N348" s="513"/>
      <c r="O348" s="513"/>
      <c r="P348" s="513"/>
      <c r="Q348" s="513"/>
    </row>
    <row r="349" spans="1:17">
      <c r="A349" s="513"/>
      <c r="B349" s="513"/>
      <c r="C349" s="513"/>
      <c r="D349" s="513"/>
      <c r="E349" s="513"/>
      <c r="F349" s="513"/>
      <c r="G349" s="513"/>
      <c r="H349" s="513"/>
      <c r="I349" s="513"/>
      <c r="J349" s="513"/>
      <c r="K349" s="513"/>
      <c r="L349" s="513"/>
      <c r="M349" s="513"/>
      <c r="N349" s="513"/>
      <c r="O349" s="513"/>
      <c r="P349" s="513"/>
      <c r="Q349" s="513"/>
    </row>
    <row r="350" spans="1:17">
      <c r="A350" s="513"/>
      <c r="B350" s="513"/>
      <c r="C350" s="513"/>
      <c r="D350" s="513"/>
      <c r="E350" s="513"/>
      <c r="F350" s="513"/>
      <c r="G350" s="513"/>
      <c r="H350" s="513"/>
      <c r="I350" s="513"/>
      <c r="J350" s="513"/>
      <c r="K350" s="513"/>
      <c r="L350" s="513"/>
      <c r="M350" s="513"/>
      <c r="N350" s="513"/>
      <c r="O350" s="513"/>
      <c r="P350" s="513"/>
      <c r="Q350" s="513"/>
    </row>
    <row r="351" spans="1:17">
      <c r="A351" s="513"/>
      <c r="B351" s="513"/>
      <c r="C351" s="513"/>
      <c r="D351" s="513"/>
      <c r="E351" s="513"/>
      <c r="F351" s="513"/>
      <c r="G351" s="513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</row>
    <row r="352" spans="1:17">
      <c r="A352" s="513"/>
      <c r="B352" s="513"/>
      <c r="C352" s="513"/>
      <c r="D352" s="513"/>
      <c r="E352" s="513"/>
      <c r="F352" s="513"/>
      <c r="G352" s="513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</row>
    <row r="353" spans="1:17">
      <c r="A353" s="513"/>
      <c r="B353" s="513"/>
      <c r="C353" s="513"/>
      <c r="D353" s="513"/>
      <c r="E353" s="513"/>
      <c r="F353" s="513"/>
      <c r="G353" s="513"/>
      <c r="H353" s="513"/>
      <c r="I353" s="513"/>
      <c r="J353" s="513"/>
      <c r="K353" s="513"/>
      <c r="L353" s="513"/>
      <c r="M353" s="513"/>
      <c r="N353" s="513"/>
      <c r="O353" s="513"/>
      <c r="P353" s="513"/>
      <c r="Q353" s="513"/>
    </row>
    <row r="354" spans="1:17">
      <c r="A354" s="513"/>
      <c r="B354" s="513"/>
      <c r="C354" s="513"/>
      <c r="D354" s="513"/>
      <c r="E354" s="513"/>
      <c r="F354" s="513"/>
      <c r="G354" s="513"/>
      <c r="H354" s="513"/>
      <c r="I354" s="513"/>
      <c r="J354" s="513"/>
      <c r="K354" s="513"/>
      <c r="L354" s="513"/>
      <c r="M354" s="513"/>
      <c r="N354" s="513"/>
      <c r="O354" s="513"/>
      <c r="P354" s="513"/>
      <c r="Q354" s="513"/>
    </row>
    <row r="355" spans="1:17">
      <c r="A355" s="513"/>
      <c r="B355" s="513"/>
      <c r="C355" s="513"/>
      <c r="D355" s="513"/>
      <c r="E355" s="513"/>
      <c r="F355" s="513"/>
      <c r="G355" s="513"/>
      <c r="H355" s="513"/>
      <c r="I355" s="513"/>
      <c r="J355" s="513"/>
      <c r="K355" s="513"/>
      <c r="L355" s="513"/>
      <c r="M355" s="513"/>
      <c r="N355" s="513"/>
      <c r="O355" s="513"/>
      <c r="P355" s="513"/>
      <c r="Q355" s="513"/>
    </row>
    <row r="356" spans="1:17">
      <c r="A356" s="513"/>
      <c r="B356" s="513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</row>
    <row r="357" spans="1:17">
      <c r="A357" s="513"/>
      <c r="B357" s="513"/>
      <c r="C357" s="513"/>
      <c r="D357" s="513"/>
      <c r="E357" s="513"/>
      <c r="F357" s="513"/>
      <c r="G357" s="513"/>
      <c r="H357" s="513"/>
      <c r="I357" s="513"/>
      <c r="J357" s="513"/>
      <c r="K357" s="513"/>
      <c r="L357" s="513"/>
      <c r="M357" s="513"/>
      <c r="N357" s="513"/>
      <c r="O357" s="513"/>
      <c r="P357" s="513"/>
      <c r="Q357" s="513"/>
    </row>
    <row r="358" spans="1:17">
      <c r="A358" s="513"/>
      <c r="B358" s="513"/>
      <c r="C358" s="513"/>
      <c r="D358" s="513"/>
      <c r="E358" s="513"/>
      <c r="F358" s="513"/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</row>
    <row r="359" spans="1:17">
      <c r="A359" s="513"/>
      <c r="B359" s="513"/>
      <c r="C359" s="513"/>
      <c r="D359" s="513"/>
      <c r="E359" s="513"/>
      <c r="F359" s="513"/>
      <c r="G359" s="513"/>
      <c r="H359" s="513"/>
      <c r="I359" s="513"/>
      <c r="J359" s="513"/>
      <c r="K359" s="513"/>
      <c r="L359" s="513"/>
      <c r="M359" s="513"/>
      <c r="N359" s="513"/>
      <c r="O359" s="513"/>
      <c r="P359" s="513"/>
      <c r="Q359" s="513"/>
    </row>
    <row r="360" spans="1:17">
      <c r="A360" s="513"/>
      <c r="B360" s="513"/>
      <c r="C360" s="513"/>
      <c r="D360" s="513"/>
      <c r="E360" s="513"/>
      <c r="F360" s="513"/>
      <c r="G360" s="513"/>
      <c r="H360" s="513"/>
      <c r="I360" s="513"/>
      <c r="J360" s="513"/>
      <c r="K360" s="513"/>
      <c r="L360" s="513"/>
      <c r="M360" s="513"/>
      <c r="N360" s="513"/>
      <c r="O360" s="513"/>
      <c r="P360" s="513"/>
      <c r="Q360" s="513"/>
    </row>
    <row r="361" spans="1:17">
      <c r="A361" s="513"/>
      <c r="B361" s="513"/>
      <c r="C361" s="513"/>
      <c r="D361" s="513"/>
      <c r="E361" s="513"/>
      <c r="F361" s="513"/>
      <c r="G361" s="513"/>
      <c r="H361" s="513"/>
      <c r="I361" s="513"/>
      <c r="J361" s="513"/>
      <c r="K361" s="513"/>
      <c r="L361" s="513"/>
      <c r="M361" s="513"/>
      <c r="N361" s="513"/>
      <c r="O361" s="513"/>
      <c r="P361" s="513"/>
      <c r="Q361" s="513"/>
    </row>
    <row r="362" spans="1:17">
      <c r="A362" s="513"/>
      <c r="B362" s="513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513"/>
      <c r="O362" s="513"/>
      <c r="P362" s="513"/>
      <c r="Q362" s="513"/>
    </row>
    <row r="363" spans="1:17">
      <c r="A363" s="513"/>
      <c r="B363" s="513"/>
      <c r="C363" s="513"/>
      <c r="D363" s="513"/>
      <c r="E363" s="513"/>
      <c r="F363" s="513"/>
      <c r="G363" s="513"/>
      <c r="H363" s="513"/>
      <c r="I363" s="513"/>
      <c r="J363" s="513"/>
      <c r="K363" s="513"/>
      <c r="L363" s="513"/>
      <c r="M363" s="513"/>
      <c r="N363" s="513"/>
      <c r="O363" s="513"/>
      <c r="P363" s="513"/>
      <c r="Q363" s="513"/>
    </row>
    <row r="364" spans="1:17">
      <c r="A364" s="513"/>
      <c r="B364" s="513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3"/>
      <c r="O364" s="513"/>
      <c r="P364" s="513"/>
      <c r="Q364" s="513"/>
    </row>
    <row r="365" spans="1:17">
      <c r="A365" s="513"/>
      <c r="B365" s="513"/>
      <c r="C365" s="513"/>
      <c r="D365" s="513"/>
      <c r="E365" s="513"/>
      <c r="F365" s="513"/>
      <c r="G365" s="513"/>
      <c r="H365" s="513"/>
      <c r="I365" s="513"/>
      <c r="J365" s="513"/>
      <c r="K365" s="513"/>
      <c r="L365" s="513"/>
      <c r="M365" s="513"/>
      <c r="N365" s="513"/>
      <c r="O365" s="513"/>
      <c r="P365" s="513"/>
      <c r="Q365" s="513"/>
    </row>
    <row r="366" spans="1:17">
      <c r="A366" s="513"/>
      <c r="B366" s="513"/>
      <c r="C366" s="513"/>
      <c r="D366" s="513"/>
      <c r="E366" s="513"/>
      <c r="F366" s="513"/>
      <c r="G366" s="513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</row>
    <row r="367" spans="1:17">
      <c r="A367" s="513"/>
      <c r="B367" s="513"/>
      <c r="C367" s="513"/>
      <c r="D367" s="513"/>
      <c r="E367" s="513"/>
      <c r="F367" s="513"/>
      <c r="G367" s="513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</row>
    <row r="368" spans="1:17">
      <c r="A368" s="513"/>
      <c r="B368" s="513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</row>
    <row r="369" spans="1:17">
      <c r="A369" s="513"/>
      <c r="B369" s="513"/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513"/>
      <c r="Q369" s="513"/>
    </row>
    <row r="370" spans="1:17">
      <c r="A370" s="513"/>
      <c r="B370" s="513"/>
      <c r="C370" s="513"/>
      <c r="D370" s="513"/>
      <c r="E370" s="513"/>
      <c r="F370" s="513"/>
      <c r="G370" s="513"/>
      <c r="H370" s="513"/>
      <c r="I370" s="513"/>
      <c r="J370" s="513"/>
      <c r="K370" s="513"/>
      <c r="L370" s="513"/>
      <c r="M370" s="513"/>
      <c r="N370" s="513"/>
      <c r="O370" s="513"/>
      <c r="P370" s="513"/>
      <c r="Q370" s="513"/>
    </row>
    <row r="371" spans="1:17">
      <c r="A371" s="513"/>
      <c r="B371" s="513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</row>
    <row r="372" spans="1:17">
      <c r="A372" s="513"/>
      <c r="B372" s="513"/>
      <c r="C372" s="513"/>
      <c r="D372" s="513"/>
      <c r="E372" s="513"/>
      <c r="F372" s="513"/>
      <c r="G372" s="513"/>
      <c r="H372" s="513"/>
      <c r="I372" s="513"/>
      <c r="J372" s="513"/>
      <c r="K372" s="513"/>
      <c r="L372" s="513"/>
      <c r="M372" s="513"/>
      <c r="N372" s="513"/>
      <c r="O372" s="513"/>
      <c r="P372" s="513"/>
      <c r="Q372" s="513"/>
    </row>
    <row r="373" spans="1:17">
      <c r="A373" s="513"/>
      <c r="B373" s="513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</row>
    <row r="374" spans="1:17">
      <c r="A374" s="513"/>
      <c r="B374" s="513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</row>
    <row r="375" spans="1:17">
      <c r="A375" s="513"/>
      <c r="B375" s="513"/>
      <c r="C375" s="513"/>
      <c r="D375" s="513"/>
      <c r="E375" s="513"/>
      <c r="F375" s="513"/>
      <c r="G375" s="513"/>
      <c r="H375" s="513"/>
      <c r="I375" s="513"/>
      <c r="J375" s="513"/>
      <c r="K375" s="513"/>
      <c r="L375" s="513"/>
      <c r="M375" s="513"/>
      <c r="N375" s="513"/>
      <c r="O375" s="513"/>
      <c r="P375" s="513"/>
      <c r="Q375" s="513"/>
    </row>
    <row r="376" spans="1:17">
      <c r="A376" s="513"/>
      <c r="B376" s="513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</row>
    <row r="377" spans="1:17">
      <c r="A377" s="513"/>
      <c r="B377" s="513"/>
      <c r="C377" s="513"/>
      <c r="D377" s="513"/>
      <c r="E377" s="513"/>
      <c r="F377" s="513"/>
      <c r="G377" s="513"/>
      <c r="H377" s="513"/>
      <c r="I377" s="513"/>
      <c r="J377" s="513"/>
      <c r="K377" s="513"/>
      <c r="L377" s="513"/>
      <c r="M377" s="513"/>
      <c r="N377" s="513"/>
      <c r="O377" s="513"/>
      <c r="P377" s="513"/>
      <c r="Q377" s="513"/>
    </row>
    <row r="378" spans="1:17">
      <c r="A378" s="513"/>
      <c r="B378" s="513"/>
      <c r="C378" s="513"/>
      <c r="D378" s="513"/>
      <c r="E378" s="513"/>
      <c r="F378" s="513"/>
      <c r="G378" s="513"/>
      <c r="H378" s="513"/>
      <c r="I378" s="513"/>
      <c r="J378" s="513"/>
      <c r="K378" s="513"/>
      <c r="L378" s="513"/>
      <c r="M378" s="513"/>
      <c r="N378" s="513"/>
      <c r="O378" s="513"/>
      <c r="P378" s="513"/>
      <c r="Q378" s="513"/>
    </row>
    <row r="379" spans="1:17">
      <c r="A379" s="513"/>
      <c r="B379" s="513"/>
      <c r="C379" s="513"/>
      <c r="D379" s="513"/>
      <c r="E379" s="513"/>
      <c r="F379" s="513"/>
      <c r="G379" s="513"/>
      <c r="H379" s="513"/>
      <c r="I379" s="513"/>
      <c r="J379" s="513"/>
      <c r="K379" s="513"/>
      <c r="L379" s="513"/>
      <c r="M379" s="513"/>
      <c r="N379" s="513"/>
      <c r="O379" s="513"/>
      <c r="P379" s="513"/>
      <c r="Q379" s="513"/>
    </row>
    <row r="380" spans="1:17">
      <c r="A380" s="513"/>
      <c r="B380" s="513"/>
      <c r="C380" s="513"/>
      <c r="D380" s="513"/>
      <c r="E380" s="513"/>
      <c r="F380" s="513"/>
      <c r="G380" s="513"/>
      <c r="H380" s="513"/>
      <c r="I380" s="513"/>
      <c r="J380" s="513"/>
      <c r="K380" s="513"/>
      <c r="L380" s="513"/>
      <c r="M380" s="513"/>
      <c r="N380" s="513"/>
      <c r="O380" s="513"/>
      <c r="P380" s="513"/>
      <c r="Q380" s="513"/>
    </row>
    <row r="381" spans="1:17">
      <c r="A381" s="513"/>
      <c r="B381" s="513"/>
      <c r="C381" s="513"/>
      <c r="D381" s="513"/>
      <c r="E381" s="513"/>
      <c r="F381" s="513"/>
      <c r="G381" s="513"/>
      <c r="H381" s="513"/>
      <c r="I381" s="513"/>
      <c r="J381" s="513"/>
      <c r="K381" s="513"/>
      <c r="L381" s="513"/>
      <c r="M381" s="513"/>
      <c r="N381" s="513"/>
      <c r="O381" s="513"/>
      <c r="P381" s="513"/>
      <c r="Q381" s="513"/>
    </row>
    <row r="382" spans="1:17">
      <c r="A382" s="513"/>
      <c r="B382" s="513"/>
      <c r="C382" s="513"/>
      <c r="D382" s="513"/>
      <c r="E382" s="513"/>
      <c r="F382" s="513"/>
      <c r="G382" s="513"/>
      <c r="H382" s="513"/>
      <c r="I382" s="513"/>
      <c r="J382" s="513"/>
      <c r="K382" s="513"/>
      <c r="L382" s="513"/>
      <c r="M382" s="513"/>
      <c r="N382" s="513"/>
      <c r="O382" s="513"/>
      <c r="P382" s="513"/>
      <c r="Q382" s="513"/>
    </row>
    <row r="383" spans="1:17">
      <c r="A383" s="513"/>
      <c r="B383" s="513"/>
      <c r="C383" s="513"/>
      <c r="D383" s="513"/>
      <c r="E383" s="513"/>
      <c r="F383" s="513"/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</row>
    <row r="384" spans="1:17">
      <c r="A384" s="513"/>
      <c r="B384" s="513"/>
      <c r="C384" s="51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</row>
    <row r="385" spans="1:17">
      <c r="A385" s="513"/>
      <c r="B385" s="513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3"/>
    </row>
    <row r="386" spans="1:17">
      <c r="A386" s="513"/>
      <c r="B386" s="513"/>
      <c r="C386" s="51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3"/>
      <c r="P386" s="513"/>
      <c r="Q386" s="513"/>
    </row>
    <row r="387" spans="1:17">
      <c r="A387" s="513"/>
      <c r="B387" s="513"/>
      <c r="C387" s="513"/>
      <c r="D387" s="513"/>
      <c r="E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3"/>
      <c r="P387" s="513"/>
      <c r="Q387" s="513"/>
    </row>
    <row r="388" spans="1:17">
      <c r="A388" s="513"/>
      <c r="B388" s="513"/>
      <c r="C388" s="51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3"/>
      <c r="P388" s="513"/>
      <c r="Q388" s="513"/>
    </row>
    <row r="389" spans="1:17">
      <c r="A389" s="513"/>
      <c r="B389" s="513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</row>
    <row r="390" spans="1:17">
      <c r="A390" s="513"/>
      <c r="B390" s="513"/>
      <c r="C390" s="51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3"/>
      <c r="P390" s="513"/>
      <c r="Q390" s="513"/>
    </row>
    <row r="391" spans="1:17">
      <c r="A391" s="513"/>
      <c r="B391" s="513"/>
      <c r="C391" s="51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3"/>
      <c r="P391" s="513"/>
      <c r="Q391" s="513"/>
    </row>
    <row r="392" spans="1:17">
      <c r="A392" s="513"/>
      <c r="B392" s="513"/>
      <c r="C392" s="51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3"/>
      <c r="P392" s="513"/>
      <c r="Q392" s="513"/>
    </row>
    <row r="393" spans="1:17">
      <c r="A393" s="513"/>
      <c r="B393" s="513"/>
      <c r="C393" s="51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</row>
    <row r="394" spans="1:17">
      <c r="A394" s="513"/>
      <c r="B394" s="513"/>
      <c r="C394" s="51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</row>
    <row r="395" spans="1:17">
      <c r="A395" s="513"/>
      <c r="B395" s="513"/>
      <c r="C395" s="51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</row>
    <row r="396" spans="1:17">
      <c r="A396" s="513"/>
      <c r="B396" s="513"/>
      <c r="C396" s="51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</row>
    <row r="397" spans="1:17">
      <c r="A397" s="513"/>
      <c r="B397" s="513"/>
      <c r="C397" s="51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</row>
    <row r="398" spans="1:17">
      <c r="A398" s="513"/>
      <c r="B398" s="513"/>
      <c r="C398" s="51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</row>
    <row r="399" spans="1:17">
      <c r="A399" s="513"/>
      <c r="B399" s="513"/>
      <c r="C399" s="513"/>
      <c r="D399" s="513"/>
      <c r="E399" s="513"/>
      <c r="F399" s="513"/>
      <c r="G399" s="513"/>
      <c r="H399" s="513"/>
      <c r="I399" s="513"/>
      <c r="J399" s="513"/>
      <c r="K399" s="513"/>
      <c r="L399" s="513"/>
      <c r="M399" s="513"/>
      <c r="N399" s="513"/>
      <c r="O399" s="513"/>
      <c r="P399" s="513"/>
      <c r="Q399" s="513"/>
    </row>
    <row r="400" spans="1:17">
      <c r="A400" s="513"/>
      <c r="B400" s="513"/>
      <c r="C400" s="513"/>
      <c r="D400" s="513"/>
      <c r="E400" s="513"/>
      <c r="F400" s="513"/>
      <c r="G400" s="513"/>
      <c r="H400" s="513"/>
      <c r="I400" s="513"/>
      <c r="J400" s="513"/>
      <c r="K400" s="513"/>
      <c r="L400" s="513"/>
      <c r="M400" s="513"/>
      <c r="N400" s="513"/>
      <c r="O400" s="513"/>
      <c r="P400" s="513"/>
      <c r="Q400" s="513"/>
    </row>
    <row r="401" spans="1:17">
      <c r="A401" s="513"/>
      <c r="B401" s="513"/>
      <c r="C401" s="513"/>
      <c r="D401" s="513"/>
      <c r="E401" s="513"/>
      <c r="F401" s="513"/>
      <c r="G401" s="513"/>
      <c r="H401" s="513"/>
      <c r="I401" s="513"/>
      <c r="J401" s="513"/>
      <c r="K401" s="513"/>
      <c r="L401" s="513"/>
      <c r="M401" s="513"/>
      <c r="N401" s="513"/>
      <c r="O401" s="513"/>
      <c r="P401" s="513"/>
      <c r="Q401" s="513"/>
    </row>
    <row r="402" spans="1:17">
      <c r="A402" s="513"/>
      <c r="B402" s="513"/>
      <c r="C402" s="513"/>
      <c r="D402" s="513"/>
      <c r="E402" s="513"/>
      <c r="F402" s="513"/>
      <c r="G402" s="513"/>
      <c r="H402" s="513"/>
      <c r="I402" s="513"/>
      <c r="J402" s="513"/>
      <c r="K402" s="513"/>
      <c r="L402" s="513"/>
      <c r="M402" s="513"/>
      <c r="N402" s="513"/>
      <c r="O402" s="513"/>
      <c r="P402" s="513"/>
      <c r="Q402" s="513"/>
    </row>
    <row r="403" spans="1:17">
      <c r="A403" s="513"/>
      <c r="B403" s="513"/>
      <c r="C403" s="513"/>
      <c r="D403" s="513"/>
      <c r="E403" s="513"/>
      <c r="F403" s="513"/>
      <c r="G403" s="513"/>
      <c r="H403" s="513"/>
      <c r="I403" s="513"/>
      <c r="J403" s="513"/>
      <c r="K403" s="513"/>
      <c r="L403" s="513"/>
      <c r="M403" s="513"/>
      <c r="N403" s="513"/>
      <c r="O403" s="513"/>
      <c r="P403" s="513"/>
      <c r="Q403" s="513"/>
    </row>
    <row r="404" spans="1:17">
      <c r="A404" s="513"/>
      <c r="B404" s="513"/>
      <c r="C404" s="513"/>
      <c r="D404" s="513"/>
      <c r="E404" s="513"/>
      <c r="F404" s="513"/>
      <c r="G404" s="513"/>
      <c r="H404" s="513"/>
      <c r="I404" s="513"/>
      <c r="J404" s="513"/>
      <c r="K404" s="513"/>
      <c r="L404" s="513"/>
      <c r="M404" s="513"/>
      <c r="N404" s="513"/>
      <c r="O404" s="513"/>
      <c r="P404" s="513"/>
      <c r="Q404" s="513"/>
    </row>
    <row r="405" spans="1:17">
      <c r="A405" s="513"/>
      <c r="B405" s="513"/>
      <c r="C405" s="513"/>
      <c r="D405" s="513"/>
      <c r="E405" s="513"/>
      <c r="F405" s="513"/>
      <c r="G405" s="513"/>
      <c r="H405" s="513"/>
      <c r="I405" s="513"/>
      <c r="J405" s="513"/>
      <c r="K405" s="513"/>
      <c r="L405" s="513"/>
      <c r="M405" s="513"/>
      <c r="N405" s="513"/>
      <c r="O405" s="513"/>
      <c r="P405" s="513"/>
      <c r="Q405" s="513"/>
    </row>
    <row r="406" spans="1:17">
      <c r="A406" s="513"/>
      <c r="B406" s="513"/>
      <c r="C406" s="513"/>
      <c r="D406" s="513"/>
      <c r="E406" s="513"/>
      <c r="F406" s="513"/>
      <c r="G406" s="513"/>
      <c r="H406" s="513"/>
      <c r="I406" s="513"/>
      <c r="J406" s="513"/>
      <c r="K406" s="513"/>
      <c r="L406" s="513"/>
      <c r="M406" s="513"/>
      <c r="N406" s="513"/>
      <c r="O406" s="513"/>
      <c r="P406" s="513"/>
      <c r="Q406" s="513"/>
    </row>
    <row r="407" spans="1:17">
      <c r="A407" s="513"/>
      <c r="B407" s="513"/>
      <c r="C407" s="513"/>
      <c r="D407" s="513"/>
      <c r="E407" s="513"/>
      <c r="F407" s="513"/>
      <c r="G407" s="513"/>
      <c r="H407" s="513"/>
      <c r="I407" s="513"/>
      <c r="J407" s="513"/>
      <c r="K407" s="513"/>
      <c r="L407" s="513"/>
      <c r="M407" s="513"/>
      <c r="N407" s="513"/>
      <c r="O407" s="513"/>
      <c r="P407" s="513"/>
      <c r="Q407" s="513"/>
    </row>
    <row r="408" spans="1:17">
      <c r="A408" s="513"/>
      <c r="B408" s="513"/>
      <c r="C408" s="513"/>
      <c r="D408" s="513"/>
      <c r="E408" s="513"/>
      <c r="F408" s="513"/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</row>
    <row r="409" spans="1:17">
      <c r="A409" s="513"/>
      <c r="B409" s="513"/>
      <c r="C409" s="513"/>
      <c r="D409" s="513"/>
      <c r="E409" s="513"/>
      <c r="F409" s="513"/>
      <c r="G409" s="513"/>
      <c r="H409" s="513"/>
      <c r="I409" s="513"/>
      <c r="J409" s="513"/>
      <c r="K409" s="513"/>
      <c r="L409" s="513"/>
      <c r="M409" s="513"/>
      <c r="N409" s="513"/>
      <c r="O409" s="513"/>
      <c r="P409" s="513"/>
      <c r="Q409" s="513"/>
    </row>
    <row r="410" spans="1:17">
      <c r="A410" s="513"/>
      <c r="B410" s="513"/>
      <c r="C410" s="513"/>
      <c r="D410" s="513"/>
      <c r="E410" s="513"/>
      <c r="F410" s="513"/>
      <c r="G410" s="513"/>
      <c r="H410" s="513"/>
      <c r="I410" s="513"/>
      <c r="J410" s="513"/>
      <c r="K410" s="513"/>
      <c r="L410" s="513"/>
      <c r="M410" s="513"/>
      <c r="N410" s="513"/>
      <c r="O410" s="513"/>
      <c r="P410" s="513"/>
      <c r="Q410" s="513"/>
    </row>
    <row r="411" spans="1:17">
      <c r="A411" s="513"/>
      <c r="B411" s="513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513"/>
      <c r="O411" s="513"/>
      <c r="P411" s="513"/>
      <c r="Q411" s="513"/>
    </row>
    <row r="412" spans="1:17">
      <c r="A412" s="513"/>
      <c r="B412" s="513"/>
      <c r="C412" s="513"/>
      <c r="D412" s="513"/>
      <c r="E412" s="513"/>
      <c r="F412" s="513"/>
      <c r="G412" s="513"/>
      <c r="H412" s="513"/>
      <c r="I412" s="513"/>
      <c r="J412" s="513"/>
      <c r="K412" s="513"/>
      <c r="L412" s="513"/>
      <c r="M412" s="513"/>
      <c r="N412" s="513"/>
      <c r="O412" s="513"/>
      <c r="P412" s="513"/>
      <c r="Q412" s="513"/>
    </row>
    <row r="413" spans="1:17">
      <c r="A413" s="513"/>
      <c r="B413" s="513"/>
      <c r="C413" s="513"/>
      <c r="D413" s="513"/>
      <c r="E413" s="513"/>
      <c r="F413" s="513"/>
      <c r="G413" s="513"/>
      <c r="H413" s="513"/>
      <c r="I413" s="513"/>
      <c r="J413" s="513"/>
      <c r="K413" s="513"/>
      <c r="L413" s="513"/>
      <c r="M413" s="513"/>
      <c r="N413" s="513"/>
      <c r="O413" s="513"/>
      <c r="P413" s="513"/>
      <c r="Q413" s="513"/>
    </row>
    <row r="414" spans="1:17">
      <c r="A414" s="513"/>
      <c r="B414" s="513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</row>
    <row r="415" spans="1:17">
      <c r="A415" s="513"/>
      <c r="B415" s="513"/>
      <c r="C415" s="513"/>
      <c r="D415" s="513"/>
      <c r="E415" s="513"/>
      <c r="F415" s="513"/>
      <c r="G415" s="513"/>
      <c r="H415" s="513"/>
      <c r="I415" s="513"/>
      <c r="J415" s="513"/>
      <c r="K415" s="513"/>
      <c r="L415" s="513"/>
      <c r="M415" s="513"/>
      <c r="N415" s="513"/>
      <c r="O415" s="513"/>
      <c r="P415" s="513"/>
      <c r="Q415" s="513"/>
    </row>
    <row r="416" spans="1:17">
      <c r="A416" s="513"/>
      <c r="B416" s="513"/>
      <c r="C416" s="513"/>
      <c r="D416" s="513"/>
      <c r="E416" s="513"/>
      <c r="F416" s="513"/>
      <c r="G416" s="513"/>
      <c r="H416" s="513"/>
      <c r="I416" s="513"/>
      <c r="J416" s="513"/>
      <c r="K416" s="513"/>
      <c r="L416" s="513"/>
      <c r="M416" s="513"/>
      <c r="N416" s="513"/>
      <c r="O416" s="513"/>
      <c r="P416" s="513"/>
      <c r="Q416" s="513"/>
    </row>
    <row r="417" spans="1:17">
      <c r="A417" s="513"/>
      <c r="B417" s="513"/>
      <c r="C417" s="513"/>
      <c r="D417" s="513"/>
      <c r="E417" s="513"/>
      <c r="F417" s="513"/>
      <c r="G417" s="513"/>
      <c r="H417" s="513"/>
      <c r="I417" s="513"/>
      <c r="J417" s="513"/>
      <c r="K417" s="513"/>
      <c r="L417" s="513"/>
      <c r="M417" s="513"/>
      <c r="N417" s="513"/>
      <c r="O417" s="513"/>
      <c r="P417" s="513"/>
      <c r="Q417" s="513"/>
    </row>
    <row r="418" spans="1:17">
      <c r="A418" s="513"/>
      <c r="B418" s="513"/>
      <c r="C418" s="513"/>
      <c r="D418" s="513"/>
      <c r="E418" s="513"/>
      <c r="F418" s="513"/>
      <c r="G418" s="513"/>
      <c r="H418" s="513"/>
      <c r="I418" s="513"/>
      <c r="J418" s="513"/>
      <c r="K418" s="513"/>
      <c r="L418" s="513"/>
      <c r="M418" s="513"/>
      <c r="N418" s="513"/>
      <c r="O418" s="513"/>
      <c r="P418" s="513"/>
      <c r="Q418" s="513"/>
    </row>
    <row r="419" spans="1:17">
      <c r="A419" s="513"/>
      <c r="B419" s="513"/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513"/>
      <c r="Q419" s="513"/>
    </row>
    <row r="420" spans="1:17">
      <c r="A420" s="513"/>
      <c r="B420" s="513"/>
      <c r="C420" s="513"/>
      <c r="D420" s="513"/>
      <c r="E420" s="513"/>
      <c r="F420" s="513"/>
      <c r="G420" s="513"/>
      <c r="H420" s="513"/>
      <c r="I420" s="513"/>
      <c r="J420" s="513"/>
      <c r="K420" s="513"/>
      <c r="L420" s="513"/>
      <c r="M420" s="513"/>
      <c r="N420" s="513"/>
      <c r="O420" s="513"/>
      <c r="P420" s="513"/>
      <c r="Q420" s="513"/>
    </row>
    <row r="421" spans="1:17">
      <c r="A421" s="513"/>
      <c r="B421" s="513"/>
      <c r="C421" s="513"/>
      <c r="D421" s="513"/>
      <c r="E421" s="513"/>
      <c r="F421" s="513"/>
      <c r="G421" s="513"/>
      <c r="H421" s="513"/>
      <c r="I421" s="513"/>
      <c r="J421" s="513"/>
      <c r="K421" s="513"/>
      <c r="L421" s="513"/>
      <c r="M421" s="513"/>
      <c r="N421" s="513"/>
      <c r="O421" s="513"/>
      <c r="P421" s="513"/>
      <c r="Q421" s="513"/>
    </row>
    <row r="422" spans="1:17">
      <c r="A422" s="513"/>
      <c r="B422" s="513"/>
      <c r="C422" s="513"/>
      <c r="D422" s="513"/>
      <c r="E422" s="513"/>
      <c r="F422" s="513"/>
      <c r="G422" s="513"/>
      <c r="H422" s="513"/>
      <c r="I422" s="513"/>
      <c r="J422" s="513"/>
      <c r="K422" s="513"/>
      <c r="L422" s="513"/>
      <c r="M422" s="513"/>
      <c r="N422" s="513"/>
      <c r="O422" s="513"/>
      <c r="P422" s="513"/>
      <c r="Q422" s="513"/>
    </row>
    <row r="423" spans="1:17">
      <c r="A423" s="513"/>
      <c r="B423" s="513"/>
      <c r="C423" s="513"/>
      <c r="D423" s="513"/>
      <c r="E423" s="513"/>
      <c r="F423" s="513"/>
      <c r="G423" s="513"/>
      <c r="H423" s="513"/>
      <c r="I423" s="513"/>
      <c r="J423" s="513"/>
      <c r="K423" s="513"/>
      <c r="L423" s="513"/>
      <c r="M423" s="513"/>
      <c r="N423" s="513"/>
      <c r="O423" s="513"/>
      <c r="P423" s="513"/>
      <c r="Q423" s="513"/>
    </row>
    <row r="424" spans="1:17">
      <c r="A424" s="513"/>
      <c r="B424" s="513"/>
      <c r="C424" s="513"/>
      <c r="D424" s="513"/>
      <c r="E424" s="513"/>
      <c r="F424" s="513"/>
      <c r="G424" s="513"/>
      <c r="H424" s="513"/>
      <c r="I424" s="513"/>
      <c r="J424" s="513"/>
      <c r="K424" s="513"/>
      <c r="L424" s="513"/>
      <c r="M424" s="513"/>
      <c r="N424" s="513"/>
      <c r="O424" s="513"/>
      <c r="P424" s="513"/>
      <c r="Q424" s="513"/>
    </row>
    <row r="425" spans="1:17">
      <c r="A425" s="513"/>
      <c r="B425" s="513"/>
      <c r="C425" s="513"/>
      <c r="D425" s="513"/>
      <c r="E425" s="513"/>
      <c r="F425" s="513"/>
      <c r="G425" s="513"/>
      <c r="H425" s="513"/>
      <c r="I425" s="513"/>
      <c r="J425" s="513"/>
      <c r="K425" s="513"/>
      <c r="L425" s="513"/>
      <c r="M425" s="513"/>
      <c r="N425" s="513"/>
      <c r="O425" s="513"/>
      <c r="P425" s="513"/>
      <c r="Q425" s="513"/>
    </row>
    <row r="426" spans="1:17">
      <c r="A426" s="513"/>
      <c r="B426" s="513"/>
      <c r="C426" s="513"/>
      <c r="D426" s="513"/>
      <c r="E426" s="513"/>
      <c r="F426" s="513"/>
      <c r="G426" s="513"/>
      <c r="H426" s="513"/>
      <c r="I426" s="513"/>
      <c r="J426" s="513"/>
      <c r="K426" s="513"/>
      <c r="L426" s="513"/>
      <c r="M426" s="513"/>
      <c r="N426" s="513"/>
      <c r="O426" s="513"/>
      <c r="P426" s="513"/>
      <c r="Q426" s="513"/>
    </row>
    <row r="427" spans="1:17">
      <c r="A427" s="513"/>
      <c r="B427" s="513"/>
      <c r="C427" s="513"/>
      <c r="D427" s="513"/>
      <c r="E427" s="513"/>
      <c r="F427" s="513"/>
      <c r="G427" s="513"/>
      <c r="H427" s="513"/>
      <c r="I427" s="513"/>
      <c r="J427" s="513"/>
      <c r="K427" s="513"/>
      <c r="L427" s="513"/>
      <c r="M427" s="513"/>
      <c r="N427" s="513"/>
      <c r="O427" s="513"/>
      <c r="P427" s="513"/>
      <c r="Q427" s="513"/>
    </row>
    <row r="428" spans="1:17">
      <c r="A428" s="513"/>
      <c r="B428" s="513"/>
      <c r="C428" s="513"/>
      <c r="D428" s="513"/>
      <c r="E428" s="513"/>
      <c r="F428" s="513"/>
      <c r="G428" s="513"/>
      <c r="H428" s="513"/>
      <c r="I428" s="513"/>
      <c r="J428" s="513"/>
      <c r="K428" s="513"/>
      <c r="L428" s="513"/>
      <c r="M428" s="513"/>
      <c r="N428" s="513"/>
      <c r="O428" s="513"/>
      <c r="P428" s="513"/>
      <c r="Q428" s="513"/>
    </row>
    <row r="429" spans="1:17">
      <c r="A429" s="513"/>
      <c r="B429" s="513"/>
      <c r="C429" s="513"/>
      <c r="D429" s="513"/>
      <c r="E429" s="513"/>
      <c r="F429" s="513"/>
      <c r="G429" s="513"/>
      <c r="H429" s="513"/>
      <c r="I429" s="513"/>
      <c r="J429" s="513"/>
      <c r="K429" s="513"/>
      <c r="L429" s="513"/>
      <c r="M429" s="513"/>
      <c r="N429" s="513"/>
      <c r="O429" s="513"/>
      <c r="P429" s="513"/>
      <c r="Q429" s="513"/>
    </row>
    <row r="430" spans="1:17">
      <c r="A430" s="513"/>
      <c r="B430" s="513"/>
      <c r="C430" s="513"/>
      <c r="D430" s="513"/>
      <c r="E430" s="513"/>
      <c r="F430" s="513"/>
      <c r="G430" s="513"/>
      <c r="H430" s="513"/>
      <c r="I430" s="513"/>
      <c r="J430" s="513"/>
      <c r="K430" s="513"/>
      <c r="L430" s="513"/>
      <c r="M430" s="513"/>
      <c r="N430" s="513"/>
      <c r="O430" s="513"/>
      <c r="P430" s="513"/>
      <c r="Q430" s="513"/>
    </row>
    <row r="431" spans="1:17">
      <c r="A431" s="513"/>
      <c r="B431" s="513"/>
      <c r="C431" s="513"/>
      <c r="D431" s="513"/>
      <c r="E431" s="513"/>
      <c r="F431" s="513"/>
      <c r="G431" s="513"/>
      <c r="H431" s="513"/>
      <c r="I431" s="513"/>
      <c r="J431" s="513"/>
      <c r="K431" s="513"/>
      <c r="L431" s="513"/>
      <c r="M431" s="513"/>
      <c r="N431" s="513"/>
      <c r="O431" s="513"/>
      <c r="P431" s="513"/>
      <c r="Q431" s="513"/>
    </row>
    <row r="432" spans="1:17">
      <c r="A432" s="513"/>
      <c r="B432" s="513"/>
      <c r="C432" s="513"/>
      <c r="D432" s="513"/>
      <c r="E432" s="513"/>
      <c r="F432" s="513"/>
      <c r="G432" s="513"/>
      <c r="H432" s="513"/>
      <c r="I432" s="513"/>
      <c r="J432" s="513"/>
      <c r="K432" s="513"/>
      <c r="L432" s="513"/>
      <c r="M432" s="513"/>
      <c r="N432" s="513"/>
      <c r="O432" s="513"/>
      <c r="P432" s="513"/>
      <c r="Q432" s="513"/>
    </row>
    <row r="433" spans="1:17">
      <c r="A433" s="513"/>
      <c r="B433" s="513"/>
      <c r="C433" s="513"/>
      <c r="D433" s="513"/>
      <c r="E433" s="513"/>
      <c r="F433" s="513"/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</row>
    <row r="434" spans="1:17">
      <c r="A434" s="513"/>
      <c r="B434" s="513"/>
      <c r="C434" s="513"/>
      <c r="D434" s="513"/>
      <c r="E434" s="513"/>
      <c r="F434" s="513"/>
      <c r="G434" s="513"/>
      <c r="H434" s="513"/>
      <c r="I434" s="513"/>
      <c r="J434" s="513"/>
      <c r="K434" s="513"/>
      <c r="L434" s="513"/>
      <c r="M434" s="513"/>
      <c r="N434" s="513"/>
      <c r="O434" s="513"/>
      <c r="P434" s="513"/>
      <c r="Q434" s="513"/>
    </row>
    <row r="435" spans="1:17">
      <c r="A435" s="513"/>
      <c r="B435" s="513"/>
      <c r="C435" s="513"/>
      <c r="D435" s="513"/>
      <c r="E435" s="513"/>
      <c r="F435" s="513"/>
      <c r="G435" s="513"/>
      <c r="H435" s="513"/>
      <c r="I435" s="513"/>
      <c r="J435" s="513"/>
      <c r="K435" s="513"/>
      <c r="L435" s="513"/>
      <c r="M435" s="513"/>
      <c r="N435" s="513"/>
      <c r="O435" s="513"/>
      <c r="P435" s="513"/>
      <c r="Q435" s="513"/>
    </row>
    <row r="436" spans="1:17">
      <c r="A436" s="513"/>
      <c r="B436" s="513"/>
      <c r="C436" s="513"/>
      <c r="D436" s="513"/>
      <c r="E436" s="513"/>
      <c r="F436" s="513"/>
      <c r="G436" s="513"/>
      <c r="H436" s="513"/>
      <c r="I436" s="513"/>
      <c r="J436" s="513"/>
      <c r="K436" s="513"/>
      <c r="L436" s="513"/>
      <c r="M436" s="513"/>
      <c r="N436" s="513"/>
      <c r="O436" s="513"/>
      <c r="P436" s="513"/>
      <c r="Q436" s="513"/>
    </row>
    <row r="437" spans="1:17">
      <c r="A437" s="513"/>
      <c r="B437" s="513"/>
      <c r="C437" s="513"/>
      <c r="D437" s="513"/>
      <c r="E437" s="513"/>
      <c r="F437" s="513"/>
      <c r="G437" s="513"/>
      <c r="H437" s="513"/>
      <c r="I437" s="513"/>
      <c r="J437" s="513"/>
      <c r="K437" s="513"/>
      <c r="L437" s="513"/>
      <c r="M437" s="513"/>
      <c r="N437" s="513"/>
      <c r="O437" s="513"/>
      <c r="P437" s="513"/>
      <c r="Q437" s="513"/>
    </row>
    <row r="438" spans="1:17">
      <c r="A438" s="513"/>
      <c r="B438" s="513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3"/>
    </row>
    <row r="439" spans="1:17">
      <c r="A439" s="513"/>
      <c r="B439" s="513"/>
      <c r="C439" s="513"/>
      <c r="D439" s="513"/>
      <c r="E439" s="513"/>
      <c r="F439" s="513"/>
      <c r="G439" s="513"/>
      <c r="H439" s="513"/>
      <c r="I439" s="513"/>
      <c r="J439" s="513"/>
      <c r="K439" s="513"/>
      <c r="L439" s="513"/>
      <c r="M439" s="513"/>
      <c r="N439" s="513"/>
      <c r="O439" s="513"/>
      <c r="P439" s="513"/>
      <c r="Q439" s="513"/>
    </row>
    <row r="440" spans="1:17">
      <c r="A440" s="513"/>
      <c r="B440" s="513"/>
      <c r="C440" s="513"/>
      <c r="D440" s="513"/>
      <c r="E440" s="513"/>
      <c r="F440" s="513"/>
      <c r="G440" s="513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</row>
    <row r="441" spans="1:17">
      <c r="A441" s="513"/>
      <c r="B441" s="513"/>
      <c r="C441" s="513"/>
      <c r="D441" s="513"/>
      <c r="E441" s="513"/>
      <c r="F441" s="513"/>
      <c r="G441" s="513"/>
      <c r="H441" s="513"/>
      <c r="I441" s="513"/>
      <c r="J441" s="513"/>
      <c r="K441" s="513"/>
      <c r="L441" s="513"/>
      <c r="M441" s="513"/>
      <c r="N441" s="513"/>
      <c r="O441" s="513"/>
      <c r="P441" s="513"/>
      <c r="Q441" s="513"/>
    </row>
    <row r="442" spans="1:17">
      <c r="A442" s="513"/>
      <c r="B442" s="513"/>
      <c r="C442" s="51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3"/>
      <c r="P442" s="513"/>
      <c r="Q442" s="513"/>
    </row>
    <row r="443" spans="1:17">
      <c r="A443" s="513"/>
      <c r="B443" s="513"/>
      <c r="C443" s="51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3"/>
      <c r="P443" s="513"/>
      <c r="Q443" s="513"/>
    </row>
    <row r="444" spans="1:17">
      <c r="A444" s="513"/>
      <c r="B444" s="513"/>
      <c r="C444" s="51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3"/>
      <c r="P444" s="513"/>
      <c r="Q444" s="513"/>
    </row>
    <row r="445" spans="1:17">
      <c r="A445" s="513"/>
      <c r="B445" s="513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3"/>
      <c r="P445" s="513"/>
      <c r="Q445" s="513"/>
    </row>
    <row r="446" spans="1:17">
      <c r="A446" s="513"/>
      <c r="B446" s="513"/>
      <c r="C446" s="51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3"/>
      <c r="P446" s="513"/>
      <c r="Q446" s="513"/>
    </row>
    <row r="447" spans="1:17">
      <c r="A447" s="513"/>
      <c r="B447" s="513"/>
      <c r="C447" s="51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</row>
    <row r="448" spans="1:17">
      <c r="A448" s="513"/>
      <c r="B448" s="513"/>
      <c r="C448" s="51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3"/>
      <c r="P448" s="513"/>
      <c r="Q448" s="513"/>
    </row>
    <row r="449" spans="1:17">
      <c r="A449" s="513"/>
      <c r="B449" s="513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</row>
    <row r="450" spans="1:17">
      <c r="A450" s="513"/>
      <c r="B450" s="513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</row>
    <row r="451" spans="1:17">
      <c r="A451" s="513"/>
      <c r="B451" s="513"/>
      <c r="C451" s="51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3"/>
      <c r="P451" s="513"/>
      <c r="Q451" s="513"/>
    </row>
    <row r="452" spans="1:17">
      <c r="A452" s="513"/>
      <c r="B452" s="513"/>
      <c r="C452" s="51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3"/>
      <c r="P452" s="513"/>
      <c r="Q452" s="513"/>
    </row>
    <row r="453" spans="1:17">
      <c r="A453" s="513"/>
      <c r="B453" s="513"/>
      <c r="C453" s="51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3"/>
      <c r="P453" s="513"/>
      <c r="Q453" s="513"/>
    </row>
    <row r="454" spans="1:17">
      <c r="A454" s="513"/>
      <c r="B454" s="513"/>
      <c r="C454" s="51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3"/>
      <c r="P454" s="513"/>
      <c r="Q454" s="513"/>
    </row>
    <row r="455" spans="1:17">
      <c r="A455" s="513"/>
      <c r="B455" s="513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3"/>
    </row>
    <row r="456" spans="1:17">
      <c r="A456" s="513"/>
      <c r="B456" s="513"/>
      <c r="C456" s="51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3"/>
      <c r="P456" s="513"/>
      <c r="Q456" s="513"/>
    </row>
    <row r="457" spans="1:17">
      <c r="A457" s="513"/>
      <c r="B457" s="513"/>
      <c r="C457" s="513"/>
      <c r="D457" s="513"/>
      <c r="E457" s="513"/>
      <c r="F457" s="513"/>
      <c r="G457" s="513"/>
      <c r="H457" s="513"/>
      <c r="I457" s="513"/>
      <c r="J457" s="513"/>
      <c r="K457" s="513"/>
      <c r="L457" s="513"/>
      <c r="M457" s="513"/>
      <c r="N457" s="513"/>
      <c r="O457" s="513"/>
      <c r="P457" s="513"/>
      <c r="Q457" s="513"/>
    </row>
    <row r="458" spans="1:17">
      <c r="A458" s="513"/>
      <c r="B458" s="513"/>
      <c r="C458" s="513"/>
      <c r="D458" s="513"/>
      <c r="E458" s="513"/>
      <c r="F458" s="513"/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</row>
    <row r="459" spans="1:17">
      <c r="A459" s="513"/>
      <c r="B459" s="513"/>
      <c r="C459" s="513"/>
      <c r="D459" s="513"/>
      <c r="E459" s="513"/>
      <c r="F459" s="513"/>
      <c r="G459" s="513"/>
      <c r="H459" s="513"/>
      <c r="I459" s="513"/>
      <c r="J459" s="513"/>
      <c r="K459" s="513"/>
      <c r="L459" s="513"/>
      <c r="M459" s="513"/>
      <c r="N459" s="513"/>
      <c r="O459" s="513"/>
      <c r="P459" s="513"/>
      <c r="Q459" s="513"/>
    </row>
    <row r="460" spans="1:17">
      <c r="A460" s="513"/>
      <c r="B460" s="513"/>
      <c r="C460" s="513"/>
      <c r="D460" s="513"/>
      <c r="E460" s="513"/>
      <c r="F460" s="513"/>
      <c r="G460" s="513"/>
      <c r="H460" s="513"/>
      <c r="I460" s="513"/>
      <c r="J460" s="513"/>
      <c r="K460" s="513"/>
      <c r="L460" s="513"/>
      <c r="M460" s="513"/>
      <c r="N460" s="513"/>
      <c r="O460" s="513"/>
      <c r="P460" s="513"/>
      <c r="Q460" s="513"/>
    </row>
    <row r="461" spans="1:17">
      <c r="A461" s="513"/>
      <c r="B461" s="513"/>
      <c r="C461" s="513"/>
      <c r="D461" s="513"/>
      <c r="E461" s="513"/>
      <c r="F461" s="513"/>
      <c r="G461" s="513"/>
      <c r="H461" s="513"/>
      <c r="I461" s="513"/>
      <c r="J461" s="513"/>
      <c r="K461" s="513"/>
      <c r="L461" s="513"/>
      <c r="M461" s="513"/>
      <c r="N461" s="513"/>
      <c r="O461" s="513"/>
      <c r="P461" s="513"/>
      <c r="Q461" s="513"/>
    </row>
    <row r="462" spans="1:17">
      <c r="A462" s="513"/>
      <c r="B462" s="513"/>
      <c r="C462" s="513"/>
      <c r="D462" s="513"/>
      <c r="E462" s="513"/>
      <c r="F462" s="513"/>
      <c r="G462" s="513"/>
      <c r="H462" s="513"/>
      <c r="I462" s="513"/>
      <c r="J462" s="513"/>
      <c r="K462" s="513"/>
      <c r="L462" s="513"/>
      <c r="M462" s="513"/>
      <c r="N462" s="513"/>
      <c r="O462" s="513"/>
      <c r="P462" s="513"/>
      <c r="Q462" s="513"/>
    </row>
    <row r="463" spans="1:17">
      <c r="A463" s="513"/>
      <c r="B463" s="513"/>
      <c r="C463" s="513"/>
      <c r="D463" s="513"/>
      <c r="E463" s="513"/>
      <c r="F463" s="513"/>
      <c r="G463" s="513"/>
      <c r="H463" s="513"/>
      <c r="I463" s="513"/>
      <c r="J463" s="513"/>
      <c r="K463" s="513"/>
      <c r="L463" s="513"/>
      <c r="M463" s="513"/>
      <c r="N463" s="513"/>
      <c r="O463" s="513"/>
      <c r="P463" s="513"/>
      <c r="Q463" s="513"/>
    </row>
    <row r="464" spans="1:17">
      <c r="A464" s="513"/>
      <c r="B464" s="513"/>
      <c r="C464" s="513"/>
      <c r="D464" s="513"/>
      <c r="E464" s="513"/>
      <c r="F464" s="513"/>
      <c r="G464" s="513"/>
      <c r="H464" s="513"/>
      <c r="I464" s="513"/>
      <c r="J464" s="513"/>
      <c r="K464" s="513"/>
      <c r="L464" s="513"/>
      <c r="M464" s="513"/>
      <c r="N464" s="513"/>
      <c r="O464" s="513"/>
      <c r="P464" s="513"/>
      <c r="Q464" s="513"/>
    </row>
    <row r="465" spans="1:17">
      <c r="A465" s="513"/>
      <c r="B465" s="513"/>
      <c r="C465" s="513"/>
      <c r="D465" s="513"/>
      <c r="E465" s="513"/>
      <c r="F465" s="513"/>
      <c r="G465" s="513"/>
      <c r="H465" s="513"/>
      <c r="I465" s="513"/>
      <c r="J465" s="513"/>
      <c r="K465" s="513"/>
      <c r="L465" s="513"/>
      <c r="M465" s="513"/>
      <c r="N465" s="513"/>
      <c r="O465" s="513"/>
      <c r="P465" s="513"/>
      <c r="Q465" s="513"/>
    </row>
    <row r="466" spans="1:17">
      <c r="A466" s="513"/>
      <c r="B466" s="513"/>
      <c r="C466" s="513"/>
      <c r="D466" s="513"/>
      <c r="E466" s="513"/>
      <c r="F466" s="513"/>
      <c r="G466" s="513"/>
      <c r="H466" s="513"/>
      <c r="I466" s="513"/>
      <c r="J466" s="513"/>
      <c r="K466" s="513"/>
      <c r="L466" s="513"/>
      <c r="M466" s="513"/>
      <c r="N466" s="513"/>
      <c r="O466" s="513"/>
      <c r="P466" s="513"/>
      <c r="Q466" s="513"/>
    </row>
    <row r="467" spans="1:17">
      <c r="A467" s="513"/>
      <c r="B467" s="513"/>
      <c r="C467" s="513"/>
      <c r="D467" s="513"/>
      <c r="E467" s="513"/>
      <c r="F467" s="513"/>
      <c r="G467" s="513"/>
      <c r="H467" s="513"/>
      <c r="I467" s="513"/>
      <c r="J467" s="513"/>
      <c r="K467" s="513"/>
      <c r="L467" s="513"/>
      <c r="M467" s="513"/>
      <c r="N467" s="513"/>
      <c r="O467" s="513"/>
      <c r="P467" s="513"/>
      <c r="Q467" s="513"/>
    </row>
    <row r="468" spans="1:17">
      <c r="A468" s="513"/>
      <c r="B468" s="513"/>
      <c r="C468" s="513"/>
      <c r="D468" s="513"/>
      <c r="E468" s="513"/>
      <c r="F468" s="513"/>
      <c r="G468" s="513"/>
      <c r="H468" s="513"/>
      <c r="I468" s="513"/>
      <c r="J468" s="513"/>
      <c r="K468" s="513"/>
      <c r="L468" s="513"/>
      <c r="M468" s="513"/>
      <c r="N468" s="513"/>
      <c r="O468" s="513"/>
      <c r="P468" s="513"/>
      <c r="Q468" s="513"/>
    </row>
    <row r="469" spans="1:17">
      <c r="A469" s="513"/>
      <c r="B469" s="513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</row>
    <row r="470" spans="1:17">
      <c r="A470" s="513"/>
      <c r="B470" s="513"/>
      <c r="C470" s="513"/>
      <c r="D470" s="513"/>
      <c r="E470" s="513"/>
      <c r="F470" s="513"/>
      <c r="G470" s="513"/>
      <c r="H470" s="513"/>
      <c r="I470" s="513"/>
      <c r="J470" s="513"/>
      <c r="K470" s="513"/>
      <c r="L470" s="513"/>
      <c r="M470" s="513"/>
      <c r="N470" s="513"/>
      <c r="O470" s="513"/>
      <c r="P470" s="513"/>
      <c r="Q470" s="513"/>
    </row>
    <row r="471" spans="1:17">
      <c r="A471" s="513"/>
      <c r="B471" s="513"/>
      <c r="C471" s="513"/>
      <c r="D471" s="513"/>
      <c r="E471" s="513"/>
      <c r="F471" s="513"/>
      <c r="G471" s="513"/>
      <c r="H471" s="513"/>
      <c r="I471" s="513"/>
      <c r="J471" s="513"/>
      <c r="K471" s="513"/>
      <c r="L471" s="513"/>
      <c r="M471" s="513"/>
      <c r="N471" s="513"/>
      <c r="O471" s="513"/>
      <c r="P471" s="513"/>
      <c r="Q471" s="513"/>
    </row>
    <row r="472" spans="1:17">
      <c r="A472" s="513"/>
      <c r="B472" s="513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</row>
    <row r="473" spans="1:17">
      <c r="A473" s="513"/>
      <c r="B473" s="513"/>
      <c r="C473" s="513"/>
      <c r="D473" s="513"/>
      <c r="E473" s="513"/>
      <c r="F473" s="513"/>
      <c r="G473" s="513"/>
      <c r="H473" s="513"/>
      <c r="I473" s="513"/>
      <c r="J473" s="513"/>
      <c r="K473" s="513"/>
      <c r="L473" s="513"/>
      <c r="M473" s="513"/>
      <c r="N473" s="513"/>
      <c r="O473" s="513"/>
      <c r="P473" s="513"/>
      <c r="Q473" s="513"/>
    </row>
    <row r="474" spans="1:17">
      <c r="A474" s="513"/>
      <c r="B474" s="513"/>
      <c r="C474" s="513"/>
      <c r="D474" s="513"/>
      <c r="E474" s="513"/>
      <c r="F474" s="513"/>
      <c r="G474" s="513"/>
      <c r="H474" s="513"/>
      <c r="I474" s="513"/>
      <c r="J474" s="513"/>
      <c r="K474" s="513"/>
      <c r="L474" s="513"/>
      <c r="M474" s="513"/>
      <c r="N474" s="513"/>
      <c r="O474" s="513"/>
      <c r="P474" s="513"/>
      <c r="Q474" s="513"/>
    </row>
    <row r="475" spans="1:17">
      <c r="A475" s="513"/>
      <c r="B475" s="513"/>
      <c r="C475" s="513"/>
      <c r="D475" s="513"/>
      <c r="E475" s="513"/>
      <c r="F475" s="513"/>
      <c r="G475" s="513"/>
      <c r="H475" s="513"/>
      <c r="I475" s="513"/>
      <c r="J475" s="513"/>
      <c r="K475" s="513"/>
      <c r="L475" s="513"/>
      <c r="M475" s="513"/>
      <c r="N475" s="513"/>
      <c r="O475" s="513"/>
      <c r="P475" s="513"/>
      <c r="Q475" s="513"/>
    </row>
    <row r="476" spans="1:17">
      <c r="A476" s="513"/>
      <c r="B476" s="513"/>
      <c r="C476" s="513"/>
      <c r="D476" s="513"/>
      <c r="E476" s="513"/>
      <c r="F476" s="513"/>
      <c r="G476" s="513"/>
      <c r="H476" s="513"/>
      <c r="I476" s="513"/>
      <c r="J476" s="513"/>
      <c r="K476" s="513"/>
      <c r="L476" s="513"/>
      <c r="M476" s="513"/>
      <c r="N476" s="513"/>
      <c r="O476" s="513"/>
      <c r="P476" s="513"/>
      <c r="Q476" s="513"/>
    </row>
    <row r="477" spans="1:17">
      <c r="A477" s="513"/>
      <c r="B477" s="513"/>
      <c r="C477" s="513"/>
      <c r="D477" s="513"/>
      <c r="E477" s="513"/>
      <c r="F477" s="513"/>
      <c r="G477" s="513"/>
      <c r="H477" s="513"/>
      <c r="I477" s="513"/>
      <c r="J477" s="513"/>
      <c r="K477" s="513"/>
      <c r="L477" s="513"/>
      <c r="M477" s="513"/>
      <c r="N477" s="513"/>
      <c r="O477" s="513"/>
      <c r="P477" s="513"/>
      <c r="Q477" s="513"/>
    </row>
    <row r="478" spans="1:17">
      <c r="A478" s="513"/>
      <c r="B478" s="513"/>
      <c r="C478" s="513"/>
      <c r="D478" s="513"/>
      <c r="E478" s="513"/>
      <c r="F478" s="513"/>
      <c r="G478" s="513"/>
      <c r="H478" s="513"/>
      <c r="I478" s="513"/>
      <c r="J478" s="513"/>
      <c r="K478" s="513"/>
      <c r="L478" s="513"/>
      <c r="M478" s="513"/>
      <c r="N478" s="513"/>
      <c r="O478" s="513"/>
      <c r="P478" s="513"/>
      <c r="Q478" s="513"/>
    </row>
    <row r="479" spans="1:17">
      <c r="A479" s="513"/>
      <c r="B479" s="513"/>
      <c r="C479" s="513"/>
      <c r="D479" s="513"/>
      <c r="E479" s="513"/>
      <c r="F479" s="513"/>
      <c r="G479" s="513"/>
      <c r="H479" s="513"/>
      <c r="I479" s="513"/>
      <c r="J479" s="513"/>
      <c r="K479" s="513"/>
      <c r="L479" s="513"/>
      <c r="M479" s="513"/>
      <c r="N479" s="513"/>
      <c r="O479" s="513"/>
      <c r="P479" s="513"/>
      <c r="Q479" s="513"/>
    </row>
    <row r="480" spans="1:17">
      <c r="A480" s="513"/>
      <c r="B480" s="513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</row>
    <row r="481" spans="1:17">
      <c r="A481" s="513"/>
      <c r="B481" s="513"/>
      <c r="C481" s="513"/>
      <c r="D481" s="513"/>
      <c r="E481" s="513"/>
      <c r="F481" s="513"/>
      <c r="G481" s="513"/>
      <c r="H481" s="513"/>
      <c r="I481" s="513"/>
      <c r="J481" s="513"/>
      <c r="K481" s="513"/>
      <c r="L481" s="513"/>
      <c r="M481" s="513"/>
      <c r="N481" s="513"/>
      <c r="O481" s="513"/>
      <c r="P481" s="513"/>
      <c r="Q481" s="513"/>
    </row>
    <row r="482" spans="1:17">
      <c r="A482" s="513"/>
      <c r="B482" s="513"/>
      <c r="C482" s="513"/>
      <c r="D482" s="513"/>
      <c r="E482" s="513"/>
      <c r="F482" s="513"/>
      <c r="G482" s="513"/>
      <c r="H482" s="513"/>
      <c r="I482" s="513"/>
      <c r="J482" s="513"/>
      <c r="K482" s="513"/>
      <c r="L482" s="513"/>
      <c r="M482" s="513"/>
      <c r="N482" s="513"/>
      <c r="O482" s="513"/>
      <c r="P482" s="513"/>
      <c r="Q482" s="513"/>
    </row>
    <row r="483" spans="1:17">
      <c r="A483" s="513"/>
      <c r="B483" s="513"/>
      <c r="C483" s="513"/>
      <c r="D483" s="513"/>
      <c r="E483" s="513"/>
      <c r="F483" s="513"/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</row>
    <row r="484" spans="1:17">
      <c r="A484" s="513"/>
      <c r="B484" s="513"/>
      <c r="C484" s="513"/>
      <c r="D484" s="513"/>
      <c r="E484" s="513"/>
      <c r="F484" s="513"/>
      <c r="G484" s="513"/>
      <c r="H484" s="513"/>
      <c r="I484" s="513"/>
      <c r="J484" s="513"/>
      <c r="K484" s="513"/>
      <c r="L484" s="513"/>
      <c r="M484" s="513"/>
      <c r="N484" s="513"/>
      <c r="O484" s="513"/>
      <c r="P484" s="513"/>
      <c r="Q484" s="513"/>
    </row>
    <row r="485" spans="1:17">
      <c r="A485" s="513"/>
      <c r="B485" s="513"/>
      <c r="C485" s="513"/>
      <c r="D485" s="513"/>
      <c r="E485" s="513"/>
      <c r="F485" s="513"/>
      <c r="G485" s="513"/>
      <c r="H485" s="513"/>
      <c r="I485" s="513"/>
      <c r="J485" s="513"/>
      <c r="K485" s="513"/>
      <c r="L485" s="513"/>
      <c r="M485" s="513"/>
      <c r="N485" s="513"/>
      <c r="O485" s="513"/>
      <c r="P485" s="513"/>
      <c r="Q485" s="513"/>
    </row>
    <row r="486" spans="1:17">
      <c r="A486" s="513"/>
      <c r="B486" s="513"/>
      <c r="C486" s="513"/>
      <c r="D486" s="513"/>
      <c r="E486" s="513"/>
      <c r="F486" s="513"/>
      <c r="G486" s="513"/>
      <c r="H486" s="513"/>
      <c r="I486" s="513"/>
      <c r="J486" s="513"/>
      <c r="K486" s="513"/>
      <c r="L486" s="513"/>
      <c r="M486" s="513"/>
      <c r="N486" s="513"/>
      <c r="O486" s="513"/>
      <c r="P486" s="513"/>
      <c r="Q486" s="513"/>
    </row>
    <row r="487" spans="1:17">
      <c r="A487" s="513"/>
      <c r="B487" s="513"/>
      <c r="C487" s="513"/>
      <c r="D487" s="513"/>
      <c r="E487" s="513"/>
      <c r="F487" s="513"/>
      <c r="G487" s="513"/>
      <c r="H487" s="513"/>
      <c r="I487" s="513"/>
      <c r="J487" s="513"/>
      <c r="K487" s="513"/>
      <c r="L487" s="513"/>
      <c r="M487" s="513"/>
      <c r="N487" s="513"/>
      <c r="O487" s="513"/>
      <c r="P487" s="513"/>
      <c r="Q487" s="513"/>
    </row>
    <row r="488" spans="1:17">
      <c r="A488" s="513"/>
      <c r="B488" s="513"/>
      <c r="C488" s="513"/>
      <c r="D488" s="513"/>
      <c r="E488" s="513"/>
      <c r="F488" s="513"/>
      <c r="G488" s="513"/>
      <c r="H488" s="513"/>
      <c r="I488" s="513"/>
      <c r="J488" s="513"/>
      <c r="K488" s="513"/>
      <c r="L488" s="513"/>
      <c r="M488" s="513"/>
      <c r="N488" s="513"/>
      <c r="O488" s="513"/>
      <c r="P488" s="513"/>
      <c r="Q488" s="513"/>
    </row>
    <row r="489" spans="1:17">
      <c r="A489" s="513"/>
      <c r="B489" s="513"/>
      <c r="C489" s="513"/>
      <c r="D489" s="513"/>
      <c r="E489" s="513"/>
      <c r="F489" s="513"/>
      <c r="G489" s="513"/>
      <c r="H489" s="513"/>
      <c r="I489" s="513"/>
      <c r="J489" s="513"/>
      <c r="K489" s="513"/>
      <c r="L489" s="513"/>
      <c r="M489" s="513"/>
      <c r="N489" s="513"/>
      <c r="O489" s="513"/>
      <c r="P489" s="513"/>
      <c r="Q489" s="513"/>
    </row>
    <row r="490" spans="1:17">
      <c r="A490" s="513"/>
      <c r="B490" s="513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</row>
    <row r="491" spans="1:17">
      <c r="A491" s="513"/>
      <c r="B491" s="513"/>
      <c r="C491" s="513"/>
      <c r="D491" s="513"/>
      <c r="E491" s="513"/>
      <c r="F491" s="513"/>
      <c r="G491" s="513"/>
      <c r="H491" s="513"/>
      <c r="I491" s="513"/>
      <c r="J491" s="513"/>
      <c r="K491" s="513"/>
      <c r="L491" s="513"/>
      <c r="M491" s="513"/>
      <c r="N491" s="513"/>
      <c r="O491" s="513"/>
      <c r="P491" s="513"/>
      <c r="Q491" s="513"/>
    </row>
    <row r="492" spans="1:17">
      <c r="A492" s="513"/>
      <c r="B492" s="513"/>
      <c r="C492" s="513"/>
      <c r="D492" s="513"/>
      <c r="E492" s="513"/>
      <c r="F492" s="513"/>
      <c r="G492" s="513"/>
      <c r="H492" s="513"/>
      <c r="I492" s="513"/>
      <c r="J492" s="513"/>
      <c r="K492" s="513"/>
      <c r="L492" s="513"/>
      <c r="M492" s="513"/>
      <c r="N492" s="513"/>
      <c r="O492" s="513"/>
      <c r="P492" s="513"/>
      <c r="Q492" s="513"/>
    </row>
    <row r="493" spans="1:17">
      <c r="A493" s="513"/>
      <c r="B493" s="513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</row>
    <row r="494" spans="1:17">
      <c r="A494" s="513"/>
      <c r="B494" s="513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</row>
    <row r="495" spans="1:17">
      <c r="A495" s="513"/>
      <c r="B495" s="513"/>
      <c r="C495" s="513"/>
      <c r="D495" s="513"/>
      <c r="E495" s="513"/>
      <c r="F495" s="513"/>
      <c r="G495" s="513"/>
      <c r="H495" s="513"/>
      <c r="I495" s="513"/>
      <c r="J495" s="513"/>
      <c r="K495" s="513"/>
      <c r="L495" s="513"/>
      <c r="M495" s="513"/>
      <c r="N495" s="513"/>
      <c r="O495" s="513"/>
      <c r="P495" s="513"/>
      <c r="Q495" s="513"/>
    </row>
    <row r="496" spans="1:17">
      <c r="A496" s="513"/>
      <c r="B496" s="513"/>
      <c r="C496" s="513"/>
      <c r="D496" s="513"/>
      <c r="E496" s="513"/>
      <c r="F496" s="513"/>
      <c r="G496" s="513"/>
      <c r="H496" s="513"/>
      <c r="I496" s="513"/>
      <c r="J496" s="513"/>
      <c r="K496" s="513"/>
      <c r="L496" s="513"/>
      <c r="M496" s="513"/>
      <c r="N496" s="513"/>
      <c r="O496" s="513"/>
      <c r="P496" s="513"/>
      <c r="Q496" s="513"/>
    </row>
    <row r="497" spans="1:17">
      <c r="A497" s="513"/>
      <c r="B497" s="513"/>
      <c r="C497" s="513"/>
      <c r="D497" s="513"/>
      <c r="E497" s="513"/>
      <c r="F497" s="513"/>
      <c r="G497" s="513"/>
      <c r="H497" s="513"/>
      <c r="I497" s="513"/>
      <c r="J497" s="513"/>
      <c r="K497" s="513"/>
      <c r="L497" s="513"/>
      <c r="M497" s="513"/>
      <c r="N497" s="513"/>
      <c r="O497" s="513"/>
      <c r="P497" s="513"/>
      <c r="Q497" s="513"/>
    </row>
    <row r="498" spans="1:17">
      <c r="A498" s="513"/>
      <c r="B498" s="513"/>
      <c r="C498" s="513"/>
      <c r="D498" s="513"/>
      <c r="E498" s="513"/>
      <c r="F498" s="513"/>
      <c r="G498" s="513"/>
      <c r="H498" s="513"/>
      <c r="I498" s="513"/>
      <c r="J498" s="513"/>
      <c r="K498" s="513"/>
      <c r="L498" s="513"/>
      <c r="M498" s="513"/>
      <c r="N498" s="513"/>
      <c r="O498" s="513"/>
      <c r="P498" s="513"/>
      <c r="Q498" s="513"/>
    </row>
    <row r="499" spans="1:17">
      <c r="A499" s="513"/>
      <c r="B499" s="513"/>
      <c r="C499" s="513"/>
      <c r="D499" s="513"/>
      <c r="E499" s="513"/>
      <c r="F499" s="513"/>
      <c r="G499" s="513"/>
      <c r="H499" s="513"/>
      <c r="I499" s="513"/>
      <c r="J499" s="513"/>
      <c r="K499" s="513"/>
      <c r="L499" s="513"/>
      <c r="M499" s="513"/>
      <c r="N499" s="513"/>
      <c r="O499" s="513"/>
      <c r="P499" s="513"/>
      <c r="Q499" s="513"/>
    </row>
    <row r="500" spans="1:17">
      <c r="A500" s="513"/>
      <c r="B500" s="513"/>
      <c r="C500" s="51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3"/>
      <c r="P500" s="513"/>
      <c r="Q500" s="513"/>
    </row>
    <row r="501" spans="1:17">
      <c r="A501" s="513"/>
      <c r="B501" s="513"/>
      <c r="C501" s="51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3"/>
      <c r="P501" s="513"/>
      <c r="Q501" s="513"/>
    </row>
    <row r="502" spans="1:17">
      <c r="A502" s="513"/>
      <c r="B502" s="513"/>
      <c r="C502" s="51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3"/>
      <c r="P502" s="513"/>
      <c r="Q502" s="513"/>
    </row>
    <row r="503" spans="1:17">
      <c r="A503" s="513"/>
      <c r="B503" s="513"/>
      <c r="C503" s="51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3"/>
      <c r="P503" s="513"/>
      <c r="Q503" s="513"/>
    </row>
    <row r="504" spans="1:17">
      <c r="A504" s="513"/>
      <c r="B504" s="513"/>
      <c r="C504" s="51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3"/>
      <c r="P504" s="513"/>
      <c r="Q504" s="513"/>
    </row>
    <row r="505" spans="1:17">
      <c r="A505" s="513"/>
      <c r="B505" s="513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</row>
    <row r="506" spans="1:17">
      <c r="A506" s="513"/>
      <c r="B506" s="513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3"/>
      <c r="P506" s="513"/>
      <c r="Q506" s="513"/>
    </row>
    <row r="507" spans="1:17">
      <c r="A507" s="513"/>
      <c r="B507" s="513"/>
      <c r="C507" s="51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3"/>
      <c r="P507" s="513"/>
      <c r="Q507" s="513"/>
    </row>
    <row r="508" spans="1:17">
      <c r="A508" s="513"/>
      <c r="B508" s="513"/>
      <c r="C508" s="51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</row>
    <row r="509" spans="1:17">
      <c r="A509" s="513"/>
      <c r="B509" s="513"/>
      <c r="C509" s="51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3"/>
      <c r="P509" s="513"/>
      <c r="Q509" s="513"/>
    </row>
    <row r="510" spans="1:17">
      <c r="A510" s="513"/>
      <c r="B510" s="513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</row>
    <row r="511" spans="1:17">
      <c r="A511" s="513"/>
      <c r="B511" s="513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</row>
    <row r="512" spans="1:17">
      <c r="A512" s="513"/>
      <c r="B512" s="513"/>
      <c r="C512" s="51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3"/>
      <c r="P512" s="513"/>
      <c r="Q512" s="513"/>
    </row>
    <row r="513" spans="1:17">
      <c r="A513" s="513"/>
      <c r="B513" s="513"/>
      <c r="C513" s="51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3"/>
      <c r="P513" s="513"/>
      <c r="Q513" s="513"/>
    </row>
    <row r="514" spans="1:17">
      <c r="A514" s="513"/>
      <c r="B514" s="513"/>
      <c r="C514" s="51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3"/>
      <c r="P514" s="513"/>
      <c r="Q514" s="513"/>
    </row>
    <row r="515" spans="1:17">
      <c r="A515" s="513"/>
      <c r="B515" s="513"/>
      <c r="C515" s="513"/>
      <c r="D515" s="513"/>
      <c r="E515" s="513"/>
      <c r="F515" s="513"/>
      <c r="G515" s="513"/>
      <c r="H515" s="513"/>
      <c r="I515" s="513"/>
      <c r="J515" s="513"/>
      <c r="K515" s="513"/>
      <c r="L515" s="513"/>
      <c r="M515" s="513"/>
      <c r="N515" s="513"/>
      <c r="O515" s="513"/>
      <c r="P515" s="513"/>
      <c r="Q515" s="513"/>
    </row>
    <row r="516" spans="1:17">
      <c r="A516" s="513"/>
      <c r="B516" s="513"/>
      <c r="C516" s="513"/>
      <c r="D516" s="513"/>
      <c r="E516" s="513"/>
      <c r="F516" s="513"/>
      <c r="G516" s="513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</row>
    <row r="517" spans="1:17">
      <c r="A517" s="513"/>
      <c r="B517" s="513"/>
      <c r="C517" s="513"/>
      <c r="D517" s="513"/>
      <c r="E517" s="513"/>
      <c r="F517" s="513"/>
      <c r="G517" s="513"/>
      <c r="H517" s="513"/>
      <c r="I517" s="513"/>
      <c r="J517" s="513"/>
      <c r="K517" s="513"/>
      <c r="L517" s="513"/>
      <c r="M517" s="513"/>
      <c r="N517" s="513"/>
      <c r="O517" s="513"/>
      <c r="P517" s="513"/>
      <c r="Q517" s="513"/>
    </row>
    <row r="518" spans="1:17">
      <c r="A518" s="513"/>
      <c r="B518" s="513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</row>
    <row r="519" spans="1:17">
      <c r="A519" s="513"/>
      <c r="B519" s="513"/>
      <c r="C519" s="513"/>
      <c r="D519" s="513"/>
      <c r="E519" s="513"/>
      <c r="F519" s="513"/>
      <c r="G519" s="513"/>
      <c r="H519" s="513"/>
      <c r="I519" s="513"/>
      <c r="J519" s="513"/>
      <c r="K519" s="513"/>
      <c r="L519" s="513"/>
      <c r="M519" s="513"/>
      <c r="N519" s="513"/>
      <c r="O519" s="513"/>
      <c r="P519" s="513"/>
      <c r="Q519" s="513"/>
    </row>
    <row r="520" spans="1:17">
      <c r="A520" s="513"/>
      <c r="B520" s="513"/>
      <c r="C520" s="513"/>
      <c r="D520" s="513"/>
      <c r="E520" s="513"/>
      <c r="F520" s="513"/>
      <c r="G520" s="513"/>
      <c r="H520" s="513"/>
      <c r="I520" s="513"/>
      <c r="J520" s="513"/>
      <c r="K520" s="513"/>
      <c r="L520" s="513"/>
      <c r="M520" s="513"/>
      <c r="N520" s="513"/>
      <c r="O520" s="513"/>
      <c r="P520" s="513"/>
      <c r="Q520" s="513"/>
    </row>
    <row r="521" spans="1:17">
      <c r="A521" s="513"/>
      <c r="B521" s="513"/>
      <c r="C521" s="513"/>
      <c r="D521" s="513"/>
      <c r="E521" s="513"/>
      <c r="F521" s="513"/>
      <c r="G521" s="513"/>
      <c r="H521" s="513"/>
      <c r="I521" s="513"/>
      <c r="J521" s="513"/>
      <c r="K521" s="513"/>
      <c r="L521" s="513"/>
      <c r="M521" s="513"/>
      <c r="N521" s="513"/>
      <c r="O521" s="513"/>
      <c r="P521" s="513"/>
      <c r="Q521" s="513"/>
    </row>
    <row r="522" spans="1:17">
      <c r="A522" s="513"/>
      <c r="B522" s="513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</row>
    <row r="523" spans="1:17">
      <c r="A523" s="513"/>
      <c r="B523" s="513"/>
      <c r="C523" s="513"/>
      <c r="D523" s="513"/>
      <c r="E523" s="513"/>
      <c r="F523" s="513"/>
      <c r="G523" s="513"/>
      <c r="H523" s="513"/>
      <c r="I523" s="513"/>
      <c r="J523" s="513"/>
      <c r="K523" s="513"/>
      <c r="L523" s="513"/>
      <c r="M523" s="513"/>
      <c r="N523" s="513"/>
      <c r="O523" s="513"/>
      <c r="P523" s="513"/>
      <c r="Q523" s="513"/>
    </row>
    <row r="524" spans="1:17">
      <c r="A524" s="513"/>
      <c r="B524" s="513"/>
      <c r="C524" s="513"/>
      <c r="D524" s="513"/>
      <c r="E524" s="513"/>
      <c r="F524" s="513"/>
      <c r="G524" s="513"/>
      <c r="H524" s="513"/>
      <c r="I524" s="513"/>
      <c r="J524" s="513"/>
      <c r="K524" s="513"/>
      <c r="L524" s="513"/>
      <c r="M524" s="513"/>
      <c r="N524" s="513"/>
      <c r="O524" s="513"/>
      <c r="P524" s="513"/>
      <c r="Q524" s="513"/>
    </row>
    <row r="525" spans="1:17">
      <c r="A525" s="513"/>
      <c r="B525" s="513"/>
      <c r="C525" s="513"/>
      <c r="D525" s="513"/>
      <c r="E525" s="513"/>
      <c r="F525" s="513"/>
      <c r="G525" s="513"/>
      <c r="H525" s="513"/>
      <c r="I525" s="513"/>
      <c r="J525" s="513"/>
      <c r="K525" s="513"/>
      <c r="L525" s="513"/>
      <c r="M525" s="513"/>
      <c r="N525" s="513"/>
      <c r="O525" s="513"/>
      <c r="P525" s="513"/>
      <c r="Q525" s="513"/>
    </row>
    <row r="526" spans="1:17">
      <c r="A526" s="513"/>
      <c r="B526" s="513"/>
      <c r="C526" s="513"/>
      <c r="D526" s="513"/>
      <c r="E526" s="513"/>
      <c r="F526" s="513"/>
      <c r="G526" s="513"/>
      <c r="H526" s="513"/>
      <c r="I526" s="513"/>
      <c r="J526" s="513"/>
      <c r="K526" s="513"/>
      <c r="L526" s="513"/>
      <c r="M526" s="513"/>
      <c r="N526" s="513"/>
      <c r="O526" s="513"/>
      <c r="P526" s="513"/>
      <c r="Q526" s="513"/>
    </row>
    <row r="527" spans="1:17">
      <c r="A527" s="513"/>
      <c r="B527" s="513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</row>
    <row r="528" spans="1:17">
      <c r="A528" s="513"/>
      <c r="B528" s="513"/>
      <c r="C528" s="513"/>
      <c r="D528" s="513"/>
      <c r="E528" s="513"/>
      <c r="F528" s="513"/>
      <c r="G528" s="513"/>
      <c r="H528" s="513"/>
      <c r="I528" s="513"/>
      <c r="J528" s="513"/>
      <c r="K528" s="513"/>
      <c r="L528" s="513"/>
      <c r="M528" s="513"/>
      <c r="N528" s="513"/>
      <c r="O528" s="513"/>
      <c r="P528" s="513"/>
      <c r="Q528" s="513"/>
    </row>
    <row r="529" spans="1:17">
      <c r="A529" s="513"/>
      <c r="B529" s="513"/>
      <c r="C529" s="513"/>
      <c r="D529" s="513"/>
      <c r="E529" s="513"/>
      <c r="F529" s="513"/>
      <c r="G529" s="513"/>
      <c r="H529" s="513"/>
      <c r="I529" s="513"/>
      <c r="J529" s="513"/>
      <c r="K529" s="513"/>
      <c r="L529" s="513"/>
      <c r="M529" s="513"/>
      <c r="N529" s="513"/>
      <c r="O529" s="513"/>
      <c r="P529" s="513"/>
      <c r="Q529" s="513"/>
    </row>
    <row r="530" spans="1:17">
      <c r="A530" s="513"/>
      <c r="B530" s="513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</row>
    <row r="531" spans="1:17">
      <c r="A531" s="513"/>
      <c r="B531" s="513"/>
      <c r="C531" s="513"/>
      <c r="D531" s="513"/>
      <c r="E531" s="513"/>
      <c r="F531" s="513"/>
      <c r="G531" s="513"/>
      <c r="H531" s="513"/>
      <c r="I531" s="513"/>
      <c r="J531" s="513"/>
      <c r="K531" s="513"/>
      <c r="L531" s="513"/>
      <c r="M531" s="513"/>
      <c r="N531" s="513"/>
      <c r="O531" s="513"/>
      <c r="P531" s="513"/>
      <c r="Q531" s="513"/>
    </row>
    <row r="532" spans="1:17">
      <c r="A532" s="513"/>
      <c r="B532" s="513"/>
      <c r="C532" s="513"/>
      <c r="D532" s="513"/>
      <c r="E532" s="513"/>
      <c r="F532" s="513"/>
      <c r="G532" s="513"/>
      <c r="H532" s="513"/>
      <c r="I532" s="513"/>
      <c r="J532" s="513"/>
      <c r="K532" s="513"/>
      <c r="L532" s="513"/>
      <c r="M532" s="513"/>
      <c r="N532" s="513"/>
      <c r="O532" s="513"/>
      <c r="P532" s="513"/>
      <c r="Q532" s="513"/>
    </row>
    <row r="533" spans="1:17">
      <c r="A533" s="513"/>
      <c r="B533" s="513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</row>
    <row r="534" spans="1:17">
      <c r="A534" s="513"/>
      <c r="B534" s="513"/>
      <c r="C534" s="513"/>
      <c r="D534" s="513"/>
      <c r="E534" s="513"/>
      <c r="F534" s="513"/>
      <c r="G534" s="513"/>
      <c r="H534" s="513"/>
      <c r="I534" s="513"/>
      <c r="J534" s="513"/>
      <c r="K534" s="513"/>
      <c r="L534" s="513"/>
      <c r="M534" s="513"/>
      <c r="N534" s="513"/>
      <c r="O534" s="513"/>
      <c r="P534" s="513"/>
      <c r="Q534" s="513"/>
    </row>
    <row r="535" spans="1:17">
      <c r="A535" s="513"/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</row>
    <row r="536" spans="1:17">
      <c r="A536" s="513"/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</row>
    <row r="537" spans="1:17">
      <c r="A537" s="513"/>
      <c r="B537" s="513"/>
      <c r="C537" s="513"/>
      <c r="D537" s="513"/>
      <c r="E537" s="513"/>
      <c r="F537" s="513"/>
      <c r="G537" s="513"/>
      <c r="H537" s="513"/>
      <c r="I537" s="513"/>
      <c r="J537" s="513"/>
      <c r="K537" s="513"/>
      <c r="L537" s="513"/>
      <c r="M537" s="513"/>
      <c r="N537" s="513"/>
      <c r="O537" s="513"/>
      <c r="P537" s="513"/>
      <c r="Q537" s="513"/>
    </row>
    <row r="538" spans="1:17">
      <c r="A538" s="513"/>
      <c r="B538" s="513"/>
      <c r="C538" s="513"/>
      <c r="D538" s="513"/>
      <c r="E538" s="513"/>
      <c r="F538" s="513"/>
      <c r="G538" s="513"/>
      <c r="H538" s="513"/>
      <c r="I538" s="513"/>
      <c r="J538" s="513"/>
      <c r="K538" s="513"/>
      <c r="L538" s="513"/>
      <c r="M538" s="513"/>
      <c r="N538" s="513"/>
      <c r="O538" s="513"/>
      <c r="P538" s="513"/>
      <c r="Q538" s="513"/>
    </row>
    <row r="539" spans="1:17">
      <c r="A539" s="513"/>
      <c r="B539" s="513"/>
      <c r="C539" s="513"/>
      <c r="D539" s="513"/>
      <c r="E539" s="513"/>
      <c r="F539" s="513"/>
      <c r="G539" s="513"/>
      <c r="H539" s="513"/>
      <c r="I539" s="513"/>
      <c r="J539" s="513"/>
      <c r="K539" s="513"/>
      <c r="L539" s="513"/>
      <c r="M539" s="513"/>
      <c r="N539" s="513"/>
      <c r="O539" s="513"/>
      <c r="P539" s="513"/>
      <c r="Q539" s="513"/>
    </row>
    <row r="540" spans="1:17">
      <c r="A540" s="513"/>
      <c r="B540" s="513"/>
      <c r="C540" s="513"/>
      <c r="D540" s="513"/>
      <c r="E540" s="513"/>
      <c r="F540" s="513"/>
      <c r="G540" s="513"/>
      <c r="H540" s="513"/>
      <c r="I540" s="513"/>
      <c r="J540" s="513"/>
      <c r="K540" s="513"/>
      <c r="L540" s="513"/>
      <c r="M540" s="513"/>
      <c r="N540" s="513"/>
      <c r="O540" s="513"/>
      <c r="P540" s="513"/>
      <c r="Q540" s="513"/>
    </row>
    <row r="541" spans="1:17">
      <c r="A541" s="513"/>
      <c r="B541" s="513"/>
      <c r="C541" s="513"/>
      <c r="D541" s="513"/>
      <c r="E541" s="513"/>
      <c r="F541" s="513"/>
      <c r="G541" s="513"/>
      <c r="H541" s="513"/>
      <c r="I541" s="513"/>
      <c r="J541" s="513"/>
      <c r="K541" s="513"/>
      <c r="L541" s="513"/>
      <c r="M541" s="513"/>
      <c r="N541" s="513"/>
      <c r="O541" s="513"/>
      <c r="P541" s="513"/>
      <c r="Q541" s="513"/>
    </row>
    <row r="542" spans="1:17">
      <c r="A542" s="513"/>
      <c r="B542" s="513"/>
      <c r="C542" s="513"/>
      <c r="D542" s="513"/>
      <c r="E542" s="513"/>
      <c r="F542" s="513"/>
      <c r="G542" s="513"/>
      <c r="H542" s="513"/>
      <c r="I542" s="513"/>
      <c r="J542" s="513"/>
      <c r="K542" s="513"/>
      <c r="L542" s="513"/>
      <c r="M542" s="513"/>
      <c r="N542" s="513"/>
      <c r="O542" s="513"/>
      <c r="P542" s="513"/>
      <c r="Q542" s="513"/>
    </row>
    <row r="543" spans="1:17">
      <c r="A543" s="513"/>
      <c r="B543" s="513"/>
      <c r="C543" s="513"/>
      <c r="D543" s="513"/>
      <c r="E543" s="513"/>
      <c r="F543" s="513"/>
      <c r="G543" s="513"/>
      <c r="H543" s="513"/>
      <c r="I543" s="513"/>
      <c r="J543" s="513"/>
      <c r="K543" s="513"/>
      <c r="L543" s="513"/>
      <c r="M543" s="513"/>
      <c r="N543" s="513"/>
      <c r="O543" s="513"/>
      <c r="P543" s="513"/>
      <c r="Q543" s="513"/>
    </row>
    <row r="544" spans="1:17">
      <c r="A544" s="513"/>
      <c r="B544" s="513"/>
      <c r="C544" s="513"/>
      <c r="D544" s="513"/>
      <c r="E544" s="513"/>
      <c r="F544" s="513"/>
      <c r="G544" s="513"/>
      <c r="H544" s="513"/>
      <c r="I544" s="513"/>
      <c r="J544" s="513"/>
      <c r="K544" s="513"/>
      <c r="L544" s="513"/>
      <c r="M544" s="513"/>
      <c r="N544" s="513"/>
      <c r="O544" s="513"/>
      <c r="P544" s="513"/>
      <c r="Q544" s="513"/>
    </row>
    <row r="545" spans="1:17">
      <c r="A545" s="513"/>
      <c r="B545" s="513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</row>
    <row r="546" spans="1:17">
      <c r="A546" s="513"/>
      <c r="B546" s="513"/>
      <c r="C546" s="513"/>
      <c r="D546" s="513"/>
      <c r="E546" s="513"/>
      <c r="F546" s="513"/>
      <c r="G546" s="513"/>
      <c r="H546" s="513"/>
      <c r="I546" s="513"/>
      <c r="J546" s="513"/>
      <c r="K546" s="513"/>
      <c r="L546" s="513"/>
      <c r="M546" s="513"/>
      <c r="N546" s="513"/>
      <c r="O546" s="513"/>
      <c r="P546" s="513"/>
      <c r="Q546" s="513"/>
    </row>
    <row r="547" spans="1:17">
      <c r="A547" s="513"/>
      <c r="B547" s="513"/>
      <c r="C547" s="513"/>
      <c r="D547" s="513"/>
      <c r="E547" s="513"/>
      <c r="F547" s="513"/>
      <c r="G547" s="513"/>
      <c r="H547" s="513"/>
      <c r="I547" s="513"/>
      <c r="J547" s="513"/>
      <c r="K547" s="513"/>
      <c r="L547" s="513"/>
      <c r="M547" s="513"/>
      <c r="N547" s="513"/>
      <c r="O547" s="513"/>
      <c r="P547" s="513"/>
      <c r="Q547" s="513"/>
    </row>
    <row r="548" spans="1:17">
      <c r="A548" s="513"/>
      <c r="B548" s="513"/>
      <c r="C548" s="513"/>
      <c r="D548" s="513"/>
      <c r="E548" s="513"/>
      <c r="F548" s="513"/>
      <c r="G548" s="513"/>
      <c r="H548" s="513"/>
      <c r="I548" s="513"/>
      <c r="J548" s="513"/>
      <c r="K548" s="513"/>
      <c r="L548" s="513"/>
      <c r="M548" s="513"/>
      <c r="N548" s="513"/>
      <c r="O548" s="513"/>
      <c r="P548" s="513"/>
      <c r="Q548" s="513"/>
    </row>
    <row r="549" spans="1:17">
      <c r="A549" s="513"/>
      <c r="B549" s="513"/>
      <c r="C549" s="513"/>
      <c r="D549" s="513"/>
      <c r="E549" s="513"/>
      <c r="F549" s="513"/>
      <c r="G549" s="513"/>
      <c r="H549" s="513"/>
      <c r="I549" s="513"/>
      <c r="J549" s="513"/>
      <c r="K549" s="513"/>
      <c r="L549" s="513"/>
      <c r="M549" s="513"/>
      <c r="N549" s="513"/>
      <c r="O549" s="513"/>
      <c r="P549" s="513"/>
      <c r="Q549" s="513"/>
    </row>
    <row r="550" spans="1:17">
      <c r="A550" s="513"/>
      <c r="B550" s="513"/>
      <c r="C550" s="513"/>
      <c r="D550" s="513"/>
      <c r="E550" s="513"/>
      <c r="F550" s="513"/>
      <c r="G550" s="513"/>
      <c r="H550" s="513"/>
      <c r="I550" s="513"/>
      <c r="J550" s="513"/>
      <c r="K550" s="513"/>
      <c r="L550" s="513"/>
      <c r="M550" s="513"/>
      <c r="N550" s="513"/>
      <c r="O550" s="513"/>
      <c r="P550" s="513"/>
      <c r="Q550" s="513"/>
    </row>
    <row r="551" spans="1:17">
      <c r="A551" s="513"/>
      <c r="B551" s="513"/>
      <c r="C551" s="513"/>
      <c r="D551" s="513"/>
      <c r="E551" s="513"/>
      <c r="F551" s="513"/>
      <c r="G551" s="513"/>
      <c r="H551" s="513"/>
      <c r="I551" s="513"/>
      <c r="J551" s="513"/>
      <c r="K551" s="513"/>
      <c r="L551" s="513"/>
      <c r="M551" s="513"/>
      <c r="N551" s="513"/>
      <c r="O551" s="513"/>
      <c r="P551" s="513"/>
      <c r="Q551" s="513"/>
    </row>
    <row r="552" spans="1:17">
      <c r="A552" s="513"/>
      <c r="B552" s="513"/>
      <c r="C552" s="513"/>
      <c r="D552" s="513"/>
      <c r="E552" s="513"/>
      <c r="F552" s="513"/>
      <c r="G552" s="513"/>
      <c r="H552" s="513"/>
      <c r="I552" s="513"/>
      <c r="J552" s="513"/>
      <c r="K552" s="513"/>
      <c r="L552" s="513"/>
      <c r="M552" s="513"/>
      <c r="N552" s="513"/>
      <c r="O552" s="513"/>
      <c r="P552" s="513"/>
      <c r="Q552" s="513"/>
    </row>
    <row r="553" spans="1:17">
      <c r="A553" s="513"/>
      <c r="B553" s="513"/>
      <c r="C553" s="513"/>
      <c r="D553" s="513"/>
      <c r="E553" s="513"/>
      <c r="F553" s="513"/>
      <c r="G553" s="513"/>
      <c r="H553" s="513"/>
      <c r="I553" s="513"/>
      <c r="J553" s="513"/>
      <c r="K553" s="513"/>
      <c r="L553" s="513"/>
      <c r="M553" s="513"/>
      <c r="N553" s="513"/>
      <c r="O553" s="513"/>
      <c r="P553" s="513"/>
      <c r="Q553" s="513"/>
    </row>
    <row r="554" spans="1:17">
      <c r="A554" s="513"/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</row>
    <row r="555" spans="1:17">
      <c r="A555" s="513"/>
      <c r="B555" s="513"/>
      <c r="C555" s="513"/>
      <c r="D555" s="513"/>
      <c r="E555" s="513"/>
      <c r="F555" s="513"/>
      <c r="G555" s="513"/>
      <c r="H555" s="513"/>
      <c r="I555" s="513"/>
      <c r="J555" s="513"/>
      <c r="K555" s="513"/>
      <c r="L555" s="513"/>
      <c r="M555" s="513"/>
      <c r="N555" s="513"/>
      <c r="O555" s="513"/>
      <c r="P555" s="513"/>
      <c r="Q555" s="513"/>
    </row>
    <row r="556" spans="1:17">
      <c r="A556" s="513"/>
      <c r="B556" s="513"/>
      <c r="C556" s="513"/>
      <c r="D556" s="513"/>
      <c r="E556" s="513"/>
      <c r="F556" s="513"/>
      <c r="G556" s="513"/>
      <c r="H556" s="513"/>
      <c r="I556" s="513"/>
      <c r="J556" s="513"/>
      <c r="K556" s="513"/>
      <c r="L556" s="513"/>
      <c r="M556" s="513"/>
      <c r="N556" s="513"/>
      <c r="O556" s="513"/>
      <c r="P556" s="513"/>
      <c r="Q556" s="513"/>
    </row>
    <row r="557" spans="1:17">
      <c r="A557" s="513"/>
      <c r="B557" s="513"/>
      <c r="C557" s="513"/>
      <c r="D557" s="513"/>
      <c r="E557" s="513"/>
      <c r="F557" s="513"/>
      <c r="G557" s="513"/>
      <c r="H557" s="513"/>
      <c r="I557" s="513"/>
      <c r="J557" s="513"/>
      <c r="K557" s="513"/>
      <c r="L557" s="513"/>
      <c r="M557" s="513"/>
      <c r="N557" s="513"/>
      <c r="O557" s="513"/>
      <c r="P557" s="513"/>
      <c r="Q557" s="513"/>
    </row>
    <row r="558" spans="1:17">
      <c r="A558" s="513"/>
      <c r="B558" s="513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</row>
    <row r="559" spans="1:17">
      <c r="A559" s="513"/>
      <c r="B559" s="513"/>
      <c r="C559" s="51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3"/>
      <c r="P559" s="513"/>
      <c r="Q559" s="513"/>
    </row>
    <row r="560" spans="1:17">
      <c r="A560" s="513"/>
      <c r="B560" s="513"/>
      <c r="C560" s="51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3"/>
      <c r="P560" s="513"/>
      <c r="Q560" s="513"/>
    </row>
    <row r="561" spans="1:17">
      <c r="A561" s="513"/>
      <c r="B561" s="513"/>
      <c r="C561" s="51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3"/>
      <c r="P561" s="513"/>
      <c r="Q561" s="513"/>
    </row>
    <row r="562" spans="1:17">
      <c r="A562" s="513"/>
      <c r="B562" s="513"/>
      <c r="C562" s="51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3"/>
      <c r="P562" s="513"/>
      <c r="Q562" s="513"/>
    </row>
    <row r="563" spans="1:17">
      <c r="A563" s="513"/>
      <c r="B563" s="513"/>
      <c r="C563" s="51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3"/>
      <c r="P563" s="513"/>
      <c r="Q563" s="513"/>
    </row>
    <row r="564" spans="1:17">
      <c r="A564" s="513"/>
      <c r="B564" s="513"/>
      <c r="C564" s="51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3"/>
      <c r="P564" s="513"/>
      <c r="Q564" s="513"/>
    </row>
    <row r="565" spans="1:17">
      <c r="A565" s="513"/>
      <c r="B565" s="513"/>
      <c r="C565" s="51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3"/>
      <c r="P565" s="513"/>
      <c r="Q565" s="513"/>
    </row>
    <row r="566" spans="1:17">
      <c r="A566" s="513"/>
      <c r="B566" s="513"/>
      <c r="C566" s="51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3"/>
      <c r="P566" s="513"/>
      <c r="Q566" s="513"/>
    </row>
    <row r="567" spans="1:17">
      <c r="A567" s="513"/>
      <c r="B567" s="513"/>
      <c r="C567" s="51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3"/>
      <c r="P567" s="513"/>
      <c r="Q567" s="513"/>
    </row>
    <row r="568" spans="1:17">
      <c r="A568" s="513"/>
      <c r="B568" s="513"/>
      <c r="C568" s="51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3"/>
      <c r="P568" s="513"/>
      <c r="Q568" s="513"/>
    </row>
    <row r="569" spans="1:17">
      <c r="A569" s="513"/>
      <c r="B569" s="513"/>
      <c r="C569" s="51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3"/>
      <c r="P569" s="513"/>
      <c r="Q569" s="513"/>
    </row>
    <row r="570" spans="1:17">
      <c r="A570" s="513"/>
      <c r="B570" s="513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3"/>
      <c r="P570" s="513"/>
      <c r="Q570" s="513"/>
    </row>
    <row r="571" spans="1:17">
      <c r="A571" s="513"/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</row>
    <row r="572" spans="1:17">
      <c r="A572" s="513"/>
      <c r="B572" s="513"/>
      <c r="C572" s="51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3"/>
      <c r="P572" s="513"/>
      <c r="Q572" s="513"/>
    </row>
    <row r="573" spans="1:17">
      <c r="A573" s="513"/>
      <c r="B573" s="513"/>
      <c r="C573" s="513"/>
      <c r="D573" s="513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</row>
    <row r="574" spans="1:17">
      <c r="A574" s="513"/>
      <c r="B574" s="513"/>
      <c r="C574" s="513"/>
      <c r="D574" s="513"/>
      <c r="E574" s="513"/>
      <c r="F574" s="513"/>
      <c r="G574" s="513"/>
      <c r="H574" s="513"/>
      <c r="I574" s="513"/>
      <c r="J574" s="513"/>
      <c r="K574" s="513"/>
      <c r="L574" s="513"/>
      <c r="M574" s="513"/>
      <c r="N574" s="513"/>
      <c r="O574" s="513"/>
      <c r="P574" s="513"/>
      <c r="Q574" s="513"/>
    </row>
    <row r="575" spans="1:17">
      <c r="A575" s="513"/>
      <c r="B575" s="513"/>
      <c r="C575" s="513"/>
      <c r="D575" s="513"/>
      <c r="E575" s="513"/>
      <c r="F575" s="513"/>
      <c r="G575" s="513"/>
      <c r="H575" s="513"/>
      <c r="I575" s="513"/>
      <c r="J575" s="513"/>
      <c r="K575" s="513"/>
      <c r="L575" s="513"/>
      <c r="M575" s="513"/>
      <c r="N575" s="513"/>
      <c r="O575" s="513"/>
      <c r="P575" s="513"/>
      <c r="Q575" s="513"/>
    </row>
    <row r="576" spans="1:17">
      <c r="A576" s="513"/>
      <c r="B576" s="513"/>
      <c r="C576" s="513"/>
      <c r="D576" s="513"/>
      <c r="E576" s="513"/>
      <c r="F576" s="513"/>
      <c r="G576" s="513"/>
      <c r="H576" s="513"/>
      <c r="I576" s="513"/>
      <c r="J576" s="513"/>
      <c r="K576" s="513"/>
      <c r="L576" s="513"/>
      <c r="M576" s="513"/>
      <c r="N576" s="513"/>
      <c r="O576" s="513"/>
      <c r="P576" s="513"/>
      <c r="Q576" s="513"/>
    </row>
    <row r="577" spans="1:17">
      <c r="A577" s="513"/>
      <c r="B577" s="513"/>
      <c r="C577" s="513"/>
      <c r="D577" s="513"/>
      <c r="E577" s="513"/>
      <c r="F577" s="513"/>
      <c r="G577" s="513"/>
      <c r="H577" s="513"/>
      <c r="I577" s="513"/>
      <c r="J577" s="513"/>
      <c r="K577" s="513"/>
      <c r="L577" s="513"/>
      <c r="M577" s="513"/>
      <c r="N577" s="513"/>
      <c r="O577" s="513"/>
      <c r="P577" s="513"/>
      <c r="Q577" s="513"/>
    </row>
    <row r="578" spans="1:17">
      <c r="A578" s="513"/>
      <c r="B578" s="513"/>
      <c r="C578" s="513"/>
      <c r="D578" s="513"/>
      <c r="E578" s="513"/>
      <c r="F578" s="513"/>
      <c r="G578" s="513"/>
      <c r="H578" s="513"/>
      <c r="I578" s="513"/>
      <c r="J578" s="513"/>
      <c r="K578" s="513"/>
      <c r="L578" s="513"/>
      <c r="M578" s="513"/>
      <c r="N578" s="513"/>
      <c r="O578" s="513"/>
      <c r="P578" s="513"/>
      <c r="Q578" s="513"/>
    </row>
    <row r="579" spans="1:17">
      <c r="A579" s="513"/>
      <c r="B579" s="513"/>
      <c r="C579" s="513"/>
      <c r="D579" s="513"/>
      <c r="E579" s="513"/>
      <c r="F579" s="513"/>
      <c r="G579" s="513"/>
      <c r="H579" s="513"/>
      <c r="I579" s="513"/>
      <c r="J579" s="513"/>
      <c r="K579" s="513"/>
      <c r="L579" s="513"/>
      <c r="M579" s="513"/>
      <c r="N579" s="513"/>
      <c r="O579" s="513"/>
      <c r="P579" s="513"/>
      <c r="Q579" s="513"/>
    </row>
    <row r="580" spans="1:17">
      <c r="A580" s="513"/>
      <c r="B580" s="513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</row>
    <row r="581" spans="1:17">
      <c r="A581" s="513"/>
      <c r="B581" s="513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</row>
    <row r="582" spans="1:17">
      <c r="A582" s="513"/>
      <c r="B582" s="513"/>
      <c r="C582" s="513"/>
      <c r="D582" s="513"/>
      <c r="E582" s="513"/>
      <c r="F582" s="513"/>
      <c r="G582" s="513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</row>
    <row r="583" spans="1:17">
      <c r="A583" s="513"/>
      <c r="B583" s="513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</row>
    <row r="584" spans="1:17">
      <c r="A584" s="513"/>
      <c r="B584" s="513"/>
      <c r="C584" s="513"/>
      <c r="D584" s="513"/>
      <c r="E584" s="513"/>
      <c r="F584" s="513"/>
      <c r="G584" s="513"/>
      <c r="H584" s="513"/>
      <c r="I584" s="513"/>
      <c r="J584" s="513"/>
      <c r="K584" s="513"/>
      <c r="L584" s="513"/>
      <c r="M584" s="513"/>
      <c r="N584" s="513"/>
      <c r="O584" s="513"/>
      <c r="P584" s="513"/>
      <c r="Q584" s="513"/>
    </row>
    <row r="585" spans="1:17">
      <c r="A585" s="513"/>
      <c r="B585" s="513"/>
      <c r="C585" s="513"/>
      <c r="D585" s="513"/>
      <c r="E585" s="513"/>
      <c r="F585" s="513"/>
      <c r="G585" s="513"/>
      <c r="H585" s="513"/>
      <c r="I585" s="513"/>
      <c r="J585" s="513"/>
      <c r="K585" s="513"/>
      <c r="L585" s="513"/>
      <c r="M585" s="513"/>
      <c r="N585" s="513"/>
      <c r="O585" s="513"/>
      <c r="P585" s="513"/>
      <c r="Q585" s="513"/>
    </row>
    <row r="586" spans="1:17">
      <c r="A586" s="513"/>
      <c r="B586" s="513"/>
      <c r="C586" s="513"/>
      <c r="D586" s="513"/>
      <c r="E586" s="513"/>
      <c r="F586" s="513"/>
      <c r="G586" s="513"/>
      <c r="H586" s="513"/>
      <c r="I586" s="513"/>
      <c r="J586" s="513"/>
      <c r="K586" s="513"/>
      <c r="L586" s="513"/>
      <c r="M586" s="513"/>
      <c r="N586" s="513"/>
      <c r="O586" s="513"/>
      <c r="P586" s="513"/>
      <c r="Q586" s="513"/>
    </row>
    <row r="587" spans="1:17">
      <c r="A587" s="513"/>
      <c r="B587" s="513"/>
      <c r="C587" s="513"/>
      <c r="D587" s="513"/>
      <c r="E587" s="513"/>
      <c r="F587" s="513"/>
      <c r="G587" s="513"/>
      <c r="H587" s="513"/>
      <c r="I587" s="513"/>
      <c r="J587" s="513"/>
      <c r="K587" s="513"/>
      <c r="L587" s="513"/>
      <c r="M587" s="513"/>
      <c r="N587" s="513"/>
      <c r="O587" s="513"/>
      <c r="P587" s="513"/>
      <c r="Q587" s="513"/>
    </row>
    <row r="588" spans="1:17">
      <c r="A588" s="513"/>
      <c r="B588" s="513"/>
      <c r="C588" s="513"/>
      <c r="D588" s="513"/>
      <c r="E588" s="513"/>
      <c r="F588" s="513"/>
      <c r="G588" s="513"/>
      <c r="H588" s="513"/>
      <c r="I588" s="513"/>
      <c r="J588" s="513"/>
      <c r="K588" s="513"/>
      <c r="L588" s="513"/>
      <c r="M588" s="513"/>
      <c r="N588" s="513"/>
      <c r="O588" s="513"/>
      <c r="P588" s="513"/>
      <c r="Q588" s="513"/>
    </row>
    <row r="589" spans="1:17">
      <c r="A589" s="513"/>
      <c r="B589" s="513"/>
      <c r="C589" s="513"/>
      <c r="D589" s="513"/>
      <c r="E589" s="513"/>
      <c r="F589" s="513"/>
      <c r="G589" s="513"/>
      <c r="H589" s="513"/>
      <c r="I589" s="513"/>
      <c r="J589" s="513"/>
      <c r="K589" s="513"/>
      <c r="L589" s="513"/>
      <c r="M589" s="513"/>
      <c r="N589" s="513"/>
      <c r="O589" s="513"/>
      <c r="P589" s="513"/>
      <c r="Q589" s="513"/>
    </row>
    <row r="590" spans="1:17">
      <c r="A590" s="513"/>
      <c r="B590" s="513"/>
      <c r="C590" s="513"/>
      <c r="D590" s="513"/>
      <c r="E590" s="513"/>
      <c r="F590" s="513"/>
      <c r="G590" s="513"/>
      <c r="H590" s="513"/>
      <c r="I590" s="513"/>
      <c r="J590" s="513"/>
      <c r="K590" s="513"/>
      <c r="L590" s="513"/>
      <c r="M590" s="513"/>
      <c r="N590" s="513"/>
      <c r="O590" s="513"/>
      <c r="P590" s="513"/>
      <c r="Q590" s="513"/>
    </row>
    <row r="591" spans="1:17">
      <c r="A591" s="513"/>
      <c r="B591" s="513"/>
      <c r="C591" s="513"/>
      <c r="D591" s="513"/>
      <c r="E591" s="513"/>
      <c r="F591" s="513"/>
      <c r="G591" s="513"/>
      <c r="H591" s="513"/>
      <c r="I591" s="513"/>
      <c r="J591" s="513"/>
      <c r="K591" s="513"/>
      <c r="L591" s="513"/>
      <c r="M591" s="513"/>
      <c r="N591" s="513"/>
      <c r="O591" s="513"/>
      <c r="P591" s="513"/>
      <c r="Q591" s="513"/>
    </row>
    <row r="592" spans="1:17">
      <c r="A592" s="513"/>
      <c r="B592" s="513"/>
      <c r="C592" s="513"/>
      <c r="D592" s="513"/>
      <c r="E592" s="513"/>
      <c r="F592" s="513"/>
      <c r="G592" s="513"/>
      <c r="H592" s="513"/>
      <c r="I592" s="513"/>
      <c r="J592" s="513"/>
      <c r="K592" s="513"/>
      <c r="L592" s="513"/>
      <c r="M592" s="513"/>
      <c r="N592" s="513"/>
      <c r="O592" s="513"/>
      <c r="P592" s="513"/>
      <c r="Q592" s="513"/>
    </row>
    <row r="593" spans="1:17">
      <c r="A593" s="513"/>
      <c r="B593" s="513"/>
      <c r="C593" s="513"/>
      <c r="D593" s="513"/>
      <c r="E593" s="513"/>
      <c r="F593" s="513"/>
      <c r="G593" s="513"/>
      <c r="H593" s="513"/>
      <c r="I593" s="513"/>
      <c r="J593" s="513"/>
      <c r="K593" s="513"/>
      <c r="L593" s="513"/>
      <c r="M593" s="513"/>
      <c r="N593" s="513"/>
      <c r="O593" s="513"/>
      <c r="P593" s="513"/>
      <c r="Q593" s="513"/>
    </row>
    <row r="594" spans="1:17">
      <c r="A594" s="513"/>
      <c r="B594" s="513"/>
      <c r="C594" s="513"/>
      <c r="D594" s="513"/>
      <c r="E594" s="513"/>
      <c r="F594" s="513"/>
      <c r="G594" s="513"/>
      <c r="H594" s="513"/>
      <c r="I594" s="513"/>
      <c r="J594" s="513"/>
      <c r="K594" s="513"/>
      <c r="L594" s="513"/>
      <c r="M594" s="513"/>
      <c r="N594" s="513"/>
      <c r="O594" s="513"/>
      <c r="P594" s="513"/>
      <c r="Q594" s="513"/>
    </row>
    <row r="595" spans="1:17">
      <c r="A595" s="513"/>
      <c r="B595" s="513"/>
      <c r="C595" s="513"/>
      <c r="D595" s="513"/>
      <c r="E595" s="513"/>
      <c r="F595" s="513"/>
      <c r="G595" s="513"/>
      <c r="H595" s="513"/>
      <c r="I595" s="513"/>
      <c r="J595" s="513"/>
      <c r="K595" s="513"/>
      <c r="L595" s="513"/>
      <c r="M595" s="513"/>
      <c r="N595" s="513"/>
      <c r="O595" s="513"/>
      <c r="P595" s="513"/>
      <c r="Q595" s="513"/>
    </row>
    <row r="596" spans="1:17">
      <c r="A596" s="513"/>
      <c r="B596" s="513"/>
      <c r="C596" s="513"/>
      <c r="D596" s="513"/>
      <c r="E596" s="513"/>
      <c r="F596" s="513"/>
      <c r="G596" s="513"/>
      <c r="H596" s="513"/>
      <c r="I596" s="513"/>
      <c r="J596" s="513"/>
      <c r="K596" s="513"/>
      <c r="L596" s="513"/>
      <c r="M596" s="513"/>
      <c r="N596" s="513"/>
      <c r="O596" s="513"/>
      <c r="P596" s="513"/>
      <c r="Q596" s="513"/>
    </row>
    <row r="597" spans="1:17">
      <c r="A597" s="513"/>
      <c r="B597" s="513"/>
      <c r="C597" s="513"/>
      <c r="D597" s="513"/>
      <c r="E597" s="513"/>
      <c r="F597" s="513"/>
      <c r="G597" s="513"/>
      <c r="H597" s="513"/>
      <c r="I597" s="513"/>
      <c r="J597" s="513"/>
      <c r="K597" s="513"/>
      <c r="L597" s="513"/>
      <c r="M597" s="513"/>
      <c r="N597" s="513"/>
      <c r="O597" s="513"/>
      <c r="P597" s="513"/>
      <c r="Q597" s="513"/>
    </row>
    <row r="598" spans="1:17">
      <c r="A598" s="513"/>
      <c r="B598" s="513"/>
      <c r="C598" s="513"/>
      <c r="D598" s="513"/>
      <c r="E598" s="513"/>
      <c r="F598" s="513"/>
      <c r="G598" s="513"/>
      <c r="H598" s="513"/>
      <c r="I598" s="513"/>
      <c r="J598" s="513"/>
      <c r="K598" s="513"/>
      <c r="L598" s="513"/>
      <c r="M598" s="513"/>
      <c r="N598" s="513"/>
      <c r="O598" s="513"/>
      <c r="P598" s="513"/>
      <c r="Q598" s="513"/>
    </row>
    <row r="599" spans="1:17">
      <c r="A599" s="513"/>
      <c r="B599" s="513"/>
      <c r="C599" s="513"/>
      <c r="D599" s="513"/>
      <c r="E599" s="513"/>
      <c r="F599" s="513"/>
      <c r="G599" s="513"/>
      <c r="H599" s="513"/>
      <c r="I599" s="513"/>
      <c r="J599" s="513"/>
      <c r="K599" s="513"/>
      <c r="L599" s="513"/>
      <c r="M599" s="513"/>
      <c r="N599" s="513"/>
      <c r="O599" s="513"/>
      <c r="P599" s="513"/>
      <c r="Q599" s="513"/>
    </row>
    <row r="600" spans="1:17">
      <c r="A600" s="513"/>
      <c r="B600" s="513"/>
      <c r="C600" s="513"/>
      <c r="D600" s="513"/>
      <c r="E600" s="513"/>
      <c r="F600" s="513"/>
      <c r="G600" s="513"/>
      <c r="H600" s="513"/>
      <c r="I600" s="513"/>
      <c r="J600" s="513"/>
      <c r="K600" s="513"/>
      <c r="L600" s="513"/>
      <c r="M600" s="513"/>
      <c r="N600" s="513"/>
      <c r="O600" s="513"/>
      <c r="P600" s="513"/>
      <c r="Q600" s="513"/>
    </row>
    <row r="601" spans="1:17">
      <c r="A601" s="513"/>
      <c r="B601" s="513"/>
      <c r="C601" s="513"/>
      <c r="D601" s="513"/>
      <c r="E601" s="513"/>
      <c r="F601" s="513"/>
      <c r="G601" s="513"/>
      <c r="H601" s="513"/>
      <c r="I601" s="513"/>
      <c r="J601" s="513"/>
      <c r="K601" s="513"/>
      <c r="L601" s="513"/>
      <c r="M601" s="513"/>
      <c r="N601" s="513"/>
      <c r="O601" s="513"/>
      <c r="P601" s="513"/>
      <c r="Q601" s="513"/>
    </row>
    <row r="602" spans="1:17">
      <c r="A602" s="513"/>
      <c r="B602" s="513"/>
      <c r="C602" s="513"/>
      <c r="D602" s="513"/>
      <c r="E602" s="513"/>
      <c r="F602" s="513"/>
      <c r="G602" s="513"/>
      <c r="H602" s="513"/>
      <c r="I602" s="513"/>
      <c r="J602" s="513"/>
      <c r="K602" s="513"/>
      <c r="L602" s="513"/>
      <c r="M602" s="513"/>
      <c r="N602" s="513"/>
      <c r="O602" s="513"/>
      <c r="P602" s="513"/>
      <c r="Q602" s="513"/>
    </row>
    <row r="603" spans="1:17">
      <c r="A603" s="513"/>
      <c r="B603" s="513"/>
      <c r="C603" s="513"/>
      <c r="D603" s="513"/>
      <c r="E603" s="513"/>
      <c r="F603" s="513"/>
      <c r="G603" s="513"/>
      <c r="H603" s="513"/>
      <c r="I603" s="513"/>
      <c r="J603" s="513"/>
      <c r="K603" s="513"/>
      <c r="L603" s="513"/>
      <c r="M603" s="513"/>
      <c r="N603" s="513"/>
      <c r="O603" s="513"/>
      <c r="P603" s="513"/>
      <c r="Q603" s="513"/>
    </row>
    <row r="604" spans="1:17">
      <c r="A604" s="513"/>
      <c r="B604" s="513"/>
      <c r="C604" s="513"/>
      <c r="D604" s="513"/>
      <c r="E604" s="513"/>
      <c r="F604" s="513"/>
      <c r="G604" s="513"/>
      <c r="H604" s="513"/>
      <c r="I604" s="513"/>
      <c r="J604" s="513"/>
      <c r="K604" s="513"/>
      <c r="L604" s="513"/>
      <c r="M604" s="513"/>
      <c r="N604" s="513"/>
      <c r="O604" s="513"/>
      <c r="P604" s="513"/>
      <c r="Q604" s="513"/>
    </row>
    <row r="605" spans="1:17">
      <c r="A605" s="513"/>
      <c r="B605" s="513"/>
      <c r="C605" s="513"/>
      <c r="D605" s="513"/>
      <c r="E605" s="513"/>
      <c r="F605" s="513"/>
      <c r="G605" s="513"/>
      <c r="H605" s="513"/>
      <c r="I605" s="513"/>
      <c r="J605" s="513"/>
      <c r="K605" s="513"/>
      <c r="L605" s="513"/>
      <c r="M605" s="513"/>
      <c r="N605" s="513"/>
      <c r="O605" s="513"/>
      <c r="P605" s="513"/>
      <c r="Q605" s="513"/>
    </row>
    <row r="606" spans="1:17">
      <c r="A606" s="513"/>
      <c r="B606" s="513"/>
      <c r="C606" s="513"/>
      <c r="D606" s="513"/>
      <c r="E606" s="513"/>
      <c r="F606" s="513"/>
      <c r="G606" s="513"/>
      <c r="H606" s="513"/>
      <c r="I606" s="513"/>
      <c r="J606" s="513"/>
      <c r="K606" s="513"/>
      <c r="L606" s="513"/>
      <c r="M606" s="513"/>
      <c r="N606" s="513"/>
      <c r="O606" s="513"/>
      <c r="P606" s="513"/>
      <c r="Q606" s="513"/>
    </row>
    <row r="607" spans="1:17">
      <c r="A607" s="513"/>
      <c r="B607" s="513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</row>
    <row r="608" spans="1:17">
      <c r="A608" s="513"/>
      <c r="B608" s="513"/>
      <c r="C608" s="513"/>
      <c r="D608" s="513"/>
      <c r="E608" s="513"/>
      <c r="F608" s="513"/>
      <c r="G608" s="513"/>
      <c r="H608" s="513"/>
      <c r="I608" s="513"/>
      <c r="J608" s="513"/>
      <c r="K608" s="513"/>
      <c r="L608" s="513"/>
      <c r="M608" s="513"/>
      <c r="N608" s="513"/>
      <c r="O608" s="513"/>
      <c r="P608" s="513"/>
      <c r="Q608" s="513"/>
    </row>
    <row r="609" spans="1:17">
      <c r="A609" s="513"/>
      <c r="B609" s="513"/>
      <c r="C609" s="513"/>
      <c r="D609" s="513"/>
      <c r="E609" s="513"/>
      <c r="F609" s="513"/>
      <c r="G609" s="513"/>
      <c r="H609" s="513"/>
      <c r="I609" s="513"/>
      <c r="J609" s="513"/>
      <c r="K609" s="513"/>
      <c r="L609" s="513"/>
      <c r="M609" s="513"/>
      <c r="N609" s="513"/>
      <c r="O609" s="513"/>
      <c r="P609" s="513"/>
      <c r="Q609" s="513"/>
    </row>
    <row r="610" spans="1:17">
      <c r="A610" s="513"/>
      <c r="B610" s="513"/>
      <c r="C610" s="513"/>
      <c r="D610" s="513"/>
      <c r="E610" s="513"/>
      <c r="F610" s="513"/>
      <c r="G610" s="513"/>
      <c r="H610" s="513"/>
      <c r="I610" s="513"/>
      <c r="J610" s="513"/>
      <c r="K610" s="513"/>
      <c r="L610" s="513"/>
      <c r="M610" s="513"/>
      <c r="N610" s="513"/>
      <c r="O610" s="513"/>
      <c r="P610" s="513"/>
      <c r="Q610" s="513"/>
    </row>
    <row r="611" spans="1:17">
      <c r="A611" s="513"/>
      <c r="B611" s="513"/>
      <c r="C611" s="513"/>
      <c r="D611" s="513"/>
      <c r="E611" s="513"/>
      <c r="F611" s="513"/>
      <c r="G611" s="513"/>
      <c r="H611" s="513"/>
      <c r="I611" s="513"/>
      <c r="J611" s="513"/>
      <c r="K611" s="513"/>
      <c r="L611" s="513"/>
      <c r="M611" s="513"/>
      <c r="N611" s="513"/>
      <c r="O611" s="513"/>
      <c r="P611" s="513"/>
      <c r="Q611" s="513"/>
    </row>
    <row r="612" spans="1:17">
      <c r="A612" s="513"/>
      <c r="B612" s="513"/>
      <c r="C612" s="513"/>
      <c r="D612" s="513"/>
      <c r="E612" s="513"/>
      <c r="F612" s="513"/>
      <c r="G612" s="513"/>
      <c r="H612" s="513"/>
      <c r="I612" s="513"/>
      <c r="J612" s="513"/>
      <c r="K612" s="513"/>
      <c r="L612" s="513"/>
      <c r="M612" s="513"/>
      <c r="N612" s="513"/>
      <c r="O612" s="513"/>
      <c r="P612" s="513"/>
      <c r="Q612" s="513"/>
    </row>
    <row r="613" spans="1:17">
      <c r="A613" s="513"/>
      <c r="B613" s="513"/>
      <c r="C613" s="513"/>
      <c r="D613" s="513"/>
      <c r="E613" s="513"/>
      <c r="F613" s="513"/>
      <c r="G613" s="513"/>
      <c r="H613" s="513"/>
      <c r="I613" s="513"/>
      <c r="J613" s="513"/>
      <c r="K613" s="513"/>
      <c r="L613" s="513"/>
      <c r="M613" s="513"/>
      <c r="N613" s="513"/>
      <c r="O613" s="513"/>
      <c r="P613" s="513"/>
      <c r="Q613" s="513"/>
    </row>
    <row r="614" spans="1:17">
      <c r="A614" s="513"/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</row>
    <row r="615" spans="1:17">
      <c r="A615" s="513"/>
      <c r="B615" s="513"/>
      <c r="C615" s="513"/>
      <c r="D615" s="513"/>
      <c r="E615" s="513"/>
      <c r="F615" s="513"/>
      <c r="G615" s="513"/>
      <c r="H615" s="513"/>
      <c r="I615" s="513"/>
      <c r="J615" s="513"/>
      <c r="K615" s="513"/>
      <c r="L615" s="513"/>
      <c r="M615" s="513"/>
      <c r="N615" s="513"/>
      <c r="O615" s="513"/>
      <c r="P615" s="513"/>
      <c r="Q615" s="513"/>
    </row>
    <row r="616" spans="1:17">
      <c r="A616" s="513"/>
      <c r="B616" s="513"/>
      <c r="C616" s="51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3"/>
      <c r="P616" s="513"/>
      <c r="Q616" s="513"/>
    </row>
    <row r="617" spans="1:17">
      <c r="A617" s="513"/>
      <c r="B617" s="513"/>
      <c r="C617" s="51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3"/>
      <c r="P617" s="513"/>
      <c r="Q617" s="513"/>
    </row>
    <row r="618" spans="1:17">
      <c r="A618" s="513"/>
      <c r="B618" s="513"/>
      <c r="C618" s="51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3"/>
      <c r="P618" s="513"/>
      <c r="Q618" s="513"/>
    </row>
    <row r="619" spans="1:17">
      <c r="A619" s="513"/>
      <c r="B619" s="513"/>
      <c r="C619" s="51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3"/>
      <c r="P619" s="513"/>
      <c r="Q619" s="513"/>
    </row>
    <row r="620" spans="1:17">
      <c r="A620" s="513"/>
      <c r="B620" s="513"/>
      <c r="C620" s="51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3"/>
      <c r="P620" s="513"/>
      <c r="Q620" s="513"/>
    </row>
    <row r="621" spans="1:17">
      <c r="A621" s="513"/>
      <c r="B621" s="513"/>
      <c r="C621" s="51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3"/>
      <c r="P621" s="513"/>
      <c r="Q621" s="513"/>
    </row>
    <row r="622" spans="1:17">
      <c r="A622" s="513"/>
      <c r="B622" s="513"/>
      <c r="C622" s="51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3"/>
      <c r="P622" s="513"/>
      <c r="Q622" s="513"/>
    </row>
    <row r="623" spans="1:17">
      <c r="A623" s="513"/>
      <c r="B623" s="513"/>
      <c r="C623" s="51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3"/>
      <c r="P623" s="513"/>
      <c r="Q623" s="513"/>
    </row>
    <row r="624" spans="1:17">
      <c r="A624" s="513"/>
      <c r="B624" s="513"/>
      <c r="C624" s="51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3"/>
      <c r="P624" s="513"/>
      <c r="Q624" s="513"/>
    </row>
    <row r="625" spans="1:17">
      <c r="A625" s="513"/>
      <c r="B625" s="513"/>
      <c r="C625" s="51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3"/>
      <c r="P625" s="513"/>
      <c r="Q625" s="513"/>
    </row>
    <row r="626" spans="1:17">
      <c r="A626" s="513"/>
      <c r="B626" s="513"/>
      <c r="C626" s="51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3"/>
      <c r="P626" s="513"/>
      <c r="Q626" s="513"/>
    </row>
    <row r="627" spans="1:17">
      <c r="A627" s="513"/>
      <c r="B627" s="513"/>
      <c r="C627" s="51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3"/>
      <c r="P627" s="513"/>
      <c r="Q627" s="513"/>
    </row>
    <row r="628" spans="1:17">
      <c r="A628" s="513"/>
      <c r="B628" s="513"/>
      <c r="C628" s="51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3"/>
      <c r="P628" s="513"/>
      <c r="Q628" s="513"/>
    </row>
    <row r="629" spans="1:17">
      <c r="A629" s="513"/>
      <c r="B629" s="513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</row>
    <row r="630" spans="1:17">
      <c r="A630" s="513"/>
      <c r="B630" s="513"/>
      <c r="C630" s="51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3"/>
      <c r="P630" s="513"/>
      <c r="Q630" s="513"/>
    </row>
    <row r="631" spans="1:17">
      <c r="A631" s="513"/>
      <c r="B631" s="513"/>
      <c r="C631" s="513"/>
      <c r="D631" s="513"/>
      <c r="E631" s="513"/>
      <c r="F631" s="513"/>
      <c r="G631" s="513"/>
      <c r="H631" s="513"/>
      <c r="I631" s="513"/>
      <c r="J631" s="513"/>
      <c r="K631" s="513"/>
      <c r="L631" s="513"/>
      <c r="M631" s="513"/>
      <c r="N631" s="513"/>
      <c r="O631" s="513"/>
      <c r="P631" s="513"/>
      <c r="Q631" s="513"/>
    </row>
    <row r="632" spans="1:17">
      <c r="A632" s="513"/>
      <c r="B632" s="513"/>
      <c r="C632" s="513"/>
      <c r="D632" s="513"/>
      <c r="E632" s="513"/>
      <c r="F632" s="513"/>
      <c r="G632" s="513"/>
      <c r="H632" s="513"/>
      <c r="I632" s="513"/>
      <c r="J632" s="513"/>
      <c r="K632" s="513"/>
      <c r="L632" s="513"/>
      <c r="M632" s="513"/>
      <c r="N632" s="513"/>
      <c r="O632" s="513"/>
      <c r="P632" s="513"/>
      <c r="Q632" s="513"/>
    </row>
    <row r="633" spans="1:17">
      <c r="A633" s="513"/>
      <c r="B633" s="513"/>
      <c r="C633" s="513"/>
      <c r="D633" s="513"/>
      <c r="E633" s="513"/>
      <c r="F633" s="513"/>
      <c r="G633" s="513"/>
      <c r="H633" s="513"/>
      <c r="I633" s="513"/>
      <c r="J633" s="513"/>
      <c r="K633" s="513"/>
      <c r="L633" s="513"/>
      <c r="M633" s="513"/>
      <c r="N633" s="513"/>
      <c r="O633" s="513"/>
      <c r="P633" s="513"/>
      <c r="Q633" s="513"/>
    </row>
    <row r="634" spans="1:17">
      <c r="A634" s="513"/>
      <c r="B634" s="513"/>
      <c r="C634" s="513"/>
      <c r="D634" s="513"/>
      <c r="E634" s="513"/>
      <c r="F634" s="513"/>
      <c r="G634" s="513"/>
      <c r="H634" s="513"/>
      <c r="I634" s="513"/>
      <c r="J634" s="513"/>
      <c r="K634" s="513"/>
      <c r="L634" s="513"/>
      <c r="M634" s="513"/>
      <c r="N634" s="513"/>
      <c r="O634" s="513"/>
      <c r="P634" s="513"/>
      <c r="Q634" s="513"/>
    </row>
    <row r="635" spans="1:17">
      <c r="A635" s="513"/>
      <c r="B635" s="513"/>
      <c r="C635" s="513"/>
      <c r="D635" s="513"/>
      <c r="E635" s="513"/>
      <c r="F635" s="513"/>
      <c r="G635" s="513"/>
      <c r="H635" s="513"/>
      <c r="I635" s="513"/>
      <c r="J635" s="513"/>
      <c r="K635" s="513"/>
      <c r="L635" s="513"/>
      <c r="M635" s="513"/>
      <c r="N635" s="513"/>
      <c r="O635" s="513"/>
      <c r="P635" s="513"/>
      <c r="Q635" s="513"/>
    </row>
    <row r="636" spans="1:17">
      <c r="A636" s="513"/>
      <c r="B636" s="513"/>
      <c r="C636" s="513"/>
      <c r="D636" s="513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</row>
    <row r="637" spans="1:17">
      <c r="A637" s="513"/>
      <c r="B637" s="513"/>
      <c r="C637" s="513"/>
      <c r="D637" s="513"/>
      <c r="E637" s="513"/>
      <c r="F637" s="513"/>
      <c r="G637" s="513"/>
      <c r="H637" s="513"/>
      <c r="I637" s="513"/>
      <c r="J637" s="513"/>
      <c r="K637" s="513"/>
      <c r="L637" s="513"/>
      <c r="M637" s="513"/>
      <c r="N637" s="513"/>
      <c r="O637" s="513"/>
      <c r="P637" s="513"/>
      <c r="Q637" s="513"/>
    </row>
    <row r="638" spans="1:17">
      <c r="A638" s="513"/>
      <c r="B638" s="513"/>
      <c r="C638" s="513"/>
      <c r="D638" s="513"/>
      <c r="E638" s="513"/>
      <c r="F638" s="513"/>
      <c r="G638" s="513"/>
      <c r="H638" s="513"/>
      <c r="I638" s="513"/>
      <c r="J638" s="513"/>
      <c r="K638" s="513"/>
      <c r="L638" s="513"/>
      <c r="M638" s="513"/>
      <c r="N638" s="513"/>
      <c r="O638" s="513"/>
      <c r="P638" s="513"/>
      <c r="Q638" s="513"/>
    </row>
    <row r="639" spans="1:17">
      <c r="A639" s="513"/>
      <c r="B639" s="513"/>
      <c r="C639" s="513"/>
      <c r="D639" s="513"/>
      <c r="E639" s="513"/>
      <c r="F639" s="513"/>
      <c r="G639" s="513"/>
      <c r="H639" s="513"/>
      <c r="I639" s="513"/>
      <c r="J639" s="513"/>
      <c r="K639" s="513"/>
      <c r="L639" s="513"/>
      <c r="M639" s="513"/>
      <c r="N639" s="513"/>
      <c r="O639" s="513"/>
      <c r="P639" s="513"/>
      <c r="Q639" s="513"/>
    </row>
    <row r="640" spans="1:17">
      <c r="A640" s="513"/>
      <c r="B640" s="513"/>
      <c r="C640" s="513"/>
      <c r="D640" s="513"/>
      <c r="E640" s="513"/>
      <c r="F640" s="513"/>
      <c r="G640" s="513"/>
      <c r="H640" s="513"/>
      <c r="I640" s="513"/>
      <c r="J640" s="513"/>
      <c r="K640" s="513"/>
      <c r="L640" s="513"/>
      <c r="M640" s="513"/>
      <c r="N640" s="513"/>
      <c r="O640" s="513"/>
      <c r="P640" s="513"/>
      <c r="Q640" s="513"/>
    </row>
    <row r="641" spans="1:17">
      <c r="A641" s="513"/>
      <c r="B641" s="513"/>
      <c r="C641" s="513"/>
      <c r="D641" s="513"/>
      <c r="E641" s="513"/>
      <c r="F641" s="513"/>
      <c r="G641" s="513"/>
      <c r="H641" s="513"/>
      <c r="I641" s="513"/>
      <c r="J641" s="513"/>
      <c r="K641" s="513"/>
      <c r="L641" s="513"/>
      <c r="M641" s="513"/>
      <c r="N641" s="513"/>
      <c r="O641" s="513"/>
      <c r="P641" s="513"/>
      <c r="Q641" s="513"/>
    </row>
    <row r="642" spans="1:17">
      <c r="A642" s="513"/>
      <c r="B642" s="513"/>
      <c r="C642" s="513"/>
      <c r="D642" s="513"/>
      <c r="E642" s="513"/>
      <c r="F642" s="513"/>
      <c r="G642" s="513"/>
      <c r="H642" s="513"/>
      <c r="I642" s="513"/>
      <c r="J642" s="513"/>
      <c r="K642" s="513"/>
      <c r="L642" s="513"/>
      <c r="M642" s="513"/>
      <c r="N642" s="513"/>
      <c r="O642" s="513"/>
      <c r="P642" s="513"/>
      <c r="Q642" s="513"/>
    </row>
    <row r="643" spans="1:17">
      <c r="A643" s="513"/>
      <c r="B643" s="513"/>
      <c r="C643" s="513"/>
      <c r="D643" s="513"/>
      <c r="E643" s="513"/>
      <c r="F643" s="513"/>
      <c r="G643" s="513"/>
      <c r="H643" s="513"/>
      <c r="I643" s="513"/>
      <c r="J643" s="513"/>
      <c r="K643" s="513"/>
      <c r="L643" s="513"/>
      <c r="M643" s="513"/>
      <c r="N643" s="513"/>
      <c r="O643" s="513"/>
      <c r="P643" s="513"/>
      <c r="Q643" s="513"/>
    </row>
    <row r="644" spans="1:17">
      <c r="A644" s="513"/>
      <c r="B644" s="513"/>
      <c r="C644" s="513"/>
      <c r="D644" s="513"/>
      <c r="E644" s="513"/>
      <c r="F644" s="513"/>
      <c r="G644" s="513"/>
      <c r="H644" s="513"/>
      <c r="I644" s="513"/>
      <c r="J644" s="513"/>
      <c r="K644" s="513"/>
      <c r="L644" s="513"/>
      <c r="M644" s="513"/>
      <c r="N644" s="513"/>
      <c r="O644" s="513"/>
      <c r="P644" s="513"/>
      <c r="Q644" s="513"/>
    </row>
    <row r="645" spans="1:17">
      <c r="A645" s="513"/>
      <c r="B645" s="513"/>
      <c r="C645" s="513"/>
      <c r="D645" s="513"/>
      <c r="E645" s="513"/>
      <c r="F645" s="513"/>
      <c r="G645" s="513"/>
      <c r="H645" s="513"/>
      <c r="I645" s="513"/>
      <c r="J645" s="513"/>
      <c r="K645" s="513"/>
      <c r="L645" s="513"/>
      <c r="M645" s="513"/>
      <c r="N645" s="513"/>
      <c r="O645" s="513"/>
      <c r="P645" s="513"/>
      <c r="Q645" s="513"/>
    </row>
    <row r="646" spans="1:17">
      <c r="A646" s="513"/>
      <c r="B646" s="513"/>
      <c r="C646" s="513"/>
      <c r="D646" s="513"/>
      <c r="E646" s="513"/>
      <c r="F646" s="513"/>
      <c r="G646" s="513"/>
      <c r="H646" s="513"/>
      <c r="I646" s="513"/>
      <c r="J646" s="513"/>
      <c r="K646" s="513"/>
      <c r="L646" s="513"/>
      <c r="M646" s="513"/>
      <c r="N646" s="513"/>
      <c r="O646" s="513"/>
      <c r="P646" s="513"/>
      <c r="Q646" s="513"/>
    </row>
    <row r="647" spans="1:17">
      <c r="A647" s="513"/>
      <c r="B647" s="513"/>
      <c r="C647" s="513"/>
      <c r="D647" s="513"/>
      <c r="E647" s="513"/>
      <c r="F647" s="513"/>
      <c r="G647" s="513"/>
      <c r="H647" s="513"/>
      <c r="I647" s="513"/>
      <c r="J647" s="513"/>
      <c r="K647" s="513"/>
      <c r="L647" s="513"/>
      <c r="M647" s="513"/>
      <c r="N647" s="513"/>
      <c r="O647" s="513"/>
      <c r="P647" s="513"/>
      <c r="Q647" s="513"/>
    </row>
    <row r="648" spans="1:17">
      <c r="A648" s="513"/>
      <c r="B648" s="513"/>
      <c r="C648" s="513"/>
      <c r="D648" s="513"/>
      <c r="E648" s="513"/>
      <c r="F648" s="513"/>
      <c r="G648" s="513"/>
      <c r="H648" s="513"/>
      <c r="I648" s="513"/>
      <c r="J648" s="513"/>
      <c r="K648" s="513"/>
      <c r="L648" s="513"/>
      <c r="M648" s="513"/>
      <c r="N648" s="513"/>
      <c r="O648" s="513"/>
      <c r="P648" s="513"/>
      <c r="Q648" s="513"/>
    </row>
    <row r="649" spans="1:17">
      <c r="A649" s="513"/>
      <c r="B649" s="513"/>
      <c r="C649" s="513"/>
      <c r="D649" s="513"/>
      <c r="E649" s="513"/>
      <c r="F649" s="513"/>
      <c r="G649" s="513"/>
      <c r="H649" s="513"/>
      <c r="I649" s="513"/>
      <c r="J649" s="513"/>
      <c r="K649" s="513"/>
      <c r="L649" s="513"/>
      <c r="M649" s="513"/>
      <c r="N649" s="513"/>
      <c r="O649" s="513"/>
      <c r="P649" s="513"/>
      <c r="Q649" s="513"/>
    </row>
    <row r="650" spans="1:17">
      <c r="A650" s="513"/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</row>
    <row r="651" spans="1:17">
      <c r="A651" s="513"/>
      <c r="B651" s="513"/>
      <c r="C651" s="513"/>
      <c r="D651" s="513"/>
      <c r="E651" s="513"/>
      <c r="F651" s="513"/>
      <c r="G651" s="513"/>
      <c r="H651" s="513"/>
      <c r="I651" s="513"/>
      <c r="J651" s="513"/>
      <c r="K651" s="513"/>
      <c r="L651" s="513"/>
      <c r="M651" s="513"/>
      <c r="N651" s="513"/>
      <c r="O651" s="513"/>
      <c r="P651" s="513"/>
      <c r="Q651" s="513"/>
    </row>
    <row r="652" spans="1:17">
      <c r="A652" s="513"/>
      <c r="B652" s="513"/>
      <c r="C652" s="513"/>
      <c r="D652" s="513"/>
      <c r="E652" s="513"/>
      <c r="F652" s="513"/>
      <c r="G652" s="513"/>
      <c r="H652" s="513"/>
      <c r="I652" s="513"/>
      <c r="J652" s="513"/>
      <c r="K652" s="513"/>
      <c r="L652" s="513"/>
      <c r="M652" s="513"/>
      <c r="N652" s="513"/>
      <c r="O652" s="513"/>
      <c r="P652" s="513"/>
      <c r="Q652" s="513"/>
    </row>
    <row r="653" spans="1:17">
      <c r="A653" s="513"/>
      <c r="B653" s="513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</row>
    <row r="654" spans="1:17">
      <c r="A654" s="513"/>
      <c r="B654" s="513"/>
      <c r="C654" s="513"/>
      <c r="D654" s="513"/>
      <c r="E654" s="513"/>
      <c r="F654" s="513"/>
      <c r="G654" s="513"/>
      <c r="H654" s="513"/>
      <c r="I654" s="513"/>
      <c r="J654" s="513"/>
      <c r="K654" s="513"/>
      <c r="L654" s="513"/>
      <c r="M654" s="513"/>
      <c r="N654" s="513"/>
      <c r="O654" s="513"/>
      <c r="P654" s="513"/>
      <c r="Q654" s="513"/>
    </row>
    <row r="655" spans="1:17">
      <c r="A655" s="513"/>
      <c r="B655" s="513"/>
      <c r="C655" s="513"/>
      <c r="D655" s="513"/>
      <c r="E655" s="513"/>
      <c r="F655" s="513"/>
      <c r="G655" s="513"/>
      <c r="H655" s="513"/>
      <c r="I655" s="513"/>
      <c r="J655" s="513"/>
      <c r="K655" s="513"/>
      <c r="L655" s="513"/>
      <c r="M655" s="513"/>
      <c r="N655" s="513"/>
      <c r="O655" s="513"/>
      <c r="P655" s="513"/>
      <c r="Q655" s="513"/>
    </row>
    <row r="656" spans="1:17">
      <c r="A656" s="513"/>
      <c r="B656" s="513"/>
      <c r="C656" s="513"/>
      <c r="D656" s="513"/>
      <c r="E656" s="513"/>
      <c r="F656" s="513"/>
      <c r="G656" s="513"/>
      <c r="H656" s="513"/>
      <c r="I656" s="513"/>
      <c r="J656" s="513"/>
      <c r="K656" s="513"/>
      <c r="L656" s="513"/>
      <c r="M656" s="513"/>
      <c r="N656" s="513"/>
      <c r="O656" s="513"/>
      <c r="P656" s="513"/>
      <c r="Q656" s="513"/>
    </row>
    <row r="657" spans="1:17">
      <c r="A657" s="513"/>
      <c r="B657" s="513"/>
      <c r="C657" s="513"/>
      <c r="D657" s="513"/>
      <c r="E657" s="513"/>
      <c r="F657" s="513"/>
      <c r="G657" s="513"/>
      <c r="H657" s="513"/>
      <c r="I657" s="513"/>
      <c r="J657" s="513"/>
      <c r="K657" s="513"/>
      <c r="L657" s="513"/>
      <c r="M657" s="513"/>
      <c r="N657" s="513"/>
      <c r="O657" s="513"/>
      <c r="P657" s="513"/>
      <c r="Q657" s="513"/>
    </row>
    <row r="658" spans="1:17">
      <c r="A658" s="513"/>
      <c r="B658" s="513"/>
      <c r="C658" s="513"/>
      <c r="D658" s="513"/>
      <c r="E658" s="513"/>
      <c r="F658" s="513"/>
      <c r="G658" s="513"/>
      <c r="H658" s="513"/>
      <c r="I658" s="513"/>
      <c r="J658" s="513"/>
      <c r="K658" s="513"/>
      <c r="L658" s="513"/>
      <c r="M658" s="513"/>
      <c r="N658" s="513"/>
      <c r="O658" s="513"/>
      <c r="P658" s="513"/>
      <c r="Q658" s="513"/>
    </row>
    <row r="659" spans="1:17">
      <c r="A659" s="513"/>
      <c r="B659" s="513"/>
      <c r="C659" s="513"/>
      <c r="D659" s="513"/>
      <c r="E659" s="513"/>
      <c r="F659" s="513"/>
      <c r="G659" s="513"/>
      <c r="H659" s="513"/>
      <c r="I659" s="513"/>
      <c r="J659" s="513"/>
      <c r="K659" s="513"/>
      <c r="L659" s="513"/>
      <c r="M659" s="513"/>
      <c r="N659" s="513"/>
      <c r="O659" s="513"/>
      <c r="P659" s="513"/>
      <c r="Q659" s="513"/>
    </row>
    <row r="660" spans="1:17">
      <c r="A660" s="513"/>
      <c r="B660" s="513"/>
      <c r="C660" s="513"/>
      <c r="D660" s="513"/>
      <c r="E660" s="513"/>
      <c r="F660" s="513"/>
      <c r="G660" s="513"/>
      <c r="H660" s="513"/>
      <c r="I660" s="513"/>
      <c r="J660" s="513"/>
      <c r="K660" s="513"/>
      <c r="L660" s="513"/>
      <c r="M660" s="513"/>
      <c r="N660" s="513"/>
      <c r="O660" s="513"/>
      <c r="P660" s="513"/>
      <c r="Q660" s="513"/>
    </row>
    <row r="661" spans="1:17">
      <c r="A661" s="513"/>
      <c r="B661" s="513"/>
      <c r="C661" s="513"/>
      <c r="D661" s="513"/>
      <c r="E661" s="513"/>
      <c r="F661" s="513"/>
      <c r="G661" s="513"/>
      <c r="H661" s="513"/>
      <c r="I661" s="513"/>
      <c r="J661" s="513"/>
      <c r="K661" s="513"/>
      <c r="L661" s="513"/>
      <c r="M661" s="513"/>
      <c r="N661" s="513"/>
      <c r="O661" s="513"/>
      <c r="P661" s="513"/>
      <c r="Q661" s="513"/>
    </row>
    <row r="662" spans="1:17">
      <c r="A662" s="513"/>
      <c r="B662" s="513"/>
      <c r="C662" s="513"/>
      <c r="D662" s="513"/>
      <c r="E662" s="513"/>
      <c r="F662" s="513"/>
      <c r="G662" s="513"/>
      <c r="H662" s="513"/>
      <c r="I662" s="513"/>
      <c r="J662" s="513"/>
      <c r="K662" s="513"/>
      <c r="L662" s="513"/>
      <c r="M662" s="513"/>
      <c r="N662" s="513"/>
      <c r="O662" s="513"/>
      <c r="P662" s="513"/>
      <c r="Q662" s="513"/>
    </row>
    <row r="663" spans="1:17">
      <c r="A663" s="513"/>
      <c r="B663" s="513"/>
      <c r="C663" s="513"/>
      <c r="D663" s="513"/>
      <c r="E663" s="513"/>
      <c r="F663" s="513"/>
      <c r="G663" s="513"/>
      <c r="H663" s="513"/>
      <c r="I663" s="513"/>
      <c r="J663" s="513"/>
      <c r="K663" s="513"/>
      <c r="L663" s="513"/>
      <c r="M663" s="513"/>
      <c r="N663" s="513"/>
      <c r="O663" s="513"/>
      <c r="P663" s="513"/>
      <c r="Q663" s="513"/>
    </row>
    <row r="664" spans="1:17">
      <c r="A664" s="513"/>
      <c r="B664" s="513"/>
      <c r="C664" s="513"/>
      <c r="D664" s="513"/>
      <c r="E664" s="513"/>
      <c r="F664" s="513"/>
      <c r="G664" s="513"/>
      <c r="H664" s="513"/>
      <c r="I664" s="513"/>
      <c r="J664" s="513"/>
      <c r="K664" s="513"/>
      <c r="L664" s="513"/>
      <c r="M664" s="513"/>
      <c r="N664" s="513"/>
      <c r="O664" s="513"/>
      <c r="P664" s="513"/>
      <c r="Q664" s="513"/>
    </row>
    <row r="665" spans="1:17">
      <c r="A665" s="513"/>
      <c r="B665" s="513"/>
      <c r="C665" s="513"/>
      <c r="D665" s="513"/>
      <c r="E665" s="513"/>
      <c r="F665" s="513"/>
      <c r="G665" s="513"/>
      <c r="H665" s="513"/>
      <c r="I665" s="513"/>
      <c r="J665" s="513"/>
      <c r="K665" s="513"/>
      <c r="L665" s="513"/>
      <c r="M665" s="513"/>
      <c r="N665" s="513"/>
      <c r="O665" s="513"/>
      <c r="P665" s="513"/>
      <c r="Q665" s="513"/>
    </row>
    <row r="666" spans="1:17">
      <c r="A666" s="513"/>
      <c r="B666" s="513"/>
      <c r="C666" s="513"/>
      <c r="D666" s="513"/>
      <c r="E666" s="513"/>
      <c r="F666" s="513"/>
      <c r="G666" s="513"/>
      <c r="H666" s="513"/>
      <c r="I666" s="513"/>
      <c r="J666" s="513"/>
      <c r="K666" s="513"/>
      <c r="L666" s="513"/>
      <c r="M666" s="513"/>
      <c r="N666" s="513"/>
      <c r="O666" s="513"/>
      <c r="P666" s="513"/>
      <c r="Q666" s="513"/>
    </row>
    <row r="667" spans="1:17">
      <c r="A667" s="513"/>
      <c r="B667" s="513"/>
      <c r="C667" s="513"/>
      <c r="D667" s="513"/>
      <c r="E667" s="513"/>
      <c r="F667" s="513"/>
      <c r="G667" s="513"/>
      <c r="H667" s="513"/>
      <c r="I667" s="513"/>
      <c r="J667" s="513"/>
      <c r="K667" s="513"/>
      <c r="L667" s="513"/>
      <c r="M667" s="513"/>
      <c r="N667" s="513"/>
      <c r="O667" s="513"/>
      <c r="P667" s="513"/>
      <c r="Q667" s="513"/>
    </row>
    <row r="668" spans="1:17">
      <c r="A668" s="513"/>
      <c r="B668" s="513"/>
      <c r="C668" s="513"/>
      <c r="D668" s="513"/>
      <c r="E668" s="513"/>
      <c r="F668" s="513"/>
      <c r="G668" s="513"/>
      <c r="H668" s="513"/>
      <c r="I668" s="513"/>
      <c r="J668" s="513"/>
      <c r="K668" s="513"/>
      <c r="L668" s="513"/>
      <c r="M668" s="513"/>
      <c r="N668" s="513"/>
      <c r="O668" s="513"/>
      <c r="P668" s="513"/>
      <c r="Q668" s="513"/>
    </row>
    <row r="669" spans="1:17">
      <c r="A669" s="513"/>
      <c r="B669" s="513"/>
      <c r="C669" s="513"/>
      <c r="D669" s="513"/>
      <c r="E669" s="513"/>
      <c r="F669" s="513"/>
      <c r="G669" s="513"/>
      <c r="H669" s="513"/>
      <c r="I669" s="513"/>
      <c r="J669" s="513"/>
      <c r="K669" s="513"/>
      <c r="L669" s="513"/>
      <c r="M669" s="513"/>
      <c r="N669" s="513"/>
      <c r="O669" s="513"/>
      <c r="P669" s="513"/>
      <c r="Q669" s="513"/>
    </row>
    <row r="670" spans="1:17">
      <c r="A670" s="513"/>
      <c r="B670" s="513"/>
      <c r="C670" s="513"/>
      <c r="D670" s="513"/>
      <c r="E670" s="513"/>
      <c r="F670" s="513"/>
      <c r="G670" s="513"/>
      <c r="H670" s="513"/>
      <c r="I670" s="513"/>
      <c r="J670" s="513"/>
      <c r="K670" s="513"/>
      <c r="L670" s="513"/>
      <c r="M670" s="513"/>
      <c r="N670" s="513"/>
      <c r="O670" s="513"/>
      <c r="P670" s="513"/>
      <c r="Q670" s="513"/>
    </row>
    <row r="671" spans="1:17">
      <c r="A671" s="513"/>
      <c r="B671" s="513"/>
      <c r="C671" s="513"/>
      <c r="D671" s="513"/>
      <c r="E671" s="513"/>
      <c r="F671" s="513"/>
      <c r="G671" s="513"/>
      <c r="H671" s="513"/>
      <c r="I671" s="513"/>
      <c r="J671" s="513"/>
      <c r="K671" s="513"/>
      <c r="L671" s="513"/>
      <c r="M671" s="513"/>
      <c r="N671" s="513"/>
      <c r="O671" s="513"/>
      <c r="P671" s="513"/>
      <c r="Q671" s="513"/>
    </row>
    <row r="672" spans="1:17">
      <c r="A672" s="513"/>
      <c r="B672" s="513"/>
      <c r="C672" s="513"/>
      <c r="D672" s="513"/>
      <c r="E672" s="513"/>
      <c r="F672" s="513"/>
      <c r="G672" s="513"/>
      <c r="H672" s="513"/>
      <c r="I672" s="513"/>
      <c r="J672" s="513"/>
      <c r="K672" s="513"/>
      <c r="L672" s="513"/>
      <c r="M672" s="513"/>
      <c r="N672" s="513"/>
      <c r="O672" s="513"/>
      <c r="P672" s="513"/>
      <c r="Q672" s="513"/>
    </row>
    <row r="673" spans="1:17">
      <c r="A673" s="513"/>
      <c r="B673" s="513"/>
      <c r="C673" s="513"/>
      <c r="D673" s="513"/>
      <c r="E673" s="513"/>
      <c r="F673" s="513"/>
      <c r="G673" s="513"/>
      <c r="H673" s="513"/>
      <c r="I673" s="513"/>
      <c r="J673" s="513"/>
      <c r="K673" s="513"/>
      <c r="L673" s="513"/>
      <c r="M673" s="513"/>
      <c r="N673" s="513"/>
      <c r="O673" s="513"/>
      <c r="P673" s="513"/>
      <c r="Q673" s="513"/>
    </row>
    <row r="674" spans="1:17">
      <c r="A674" s="513"/>
      <c r="B674" s="513"/>
      <c r="C674" s="51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3"/>
      <c r="P674" s="513"/>
      <c r="Q674" s="513"/>
    </row>
    <row r="675" spans="1:17">
      <c r="A675" s="513"/>
      <c r="B675" s="513"/>
      <c r="C675" s="51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3"/>
      <c r="P675" s="513"/>
      <c r="Q675" s="513"/>
    </row>
    <row r="676" spans="1:17">
      <c r="A676" s="513"/>
      <c r="B676" s="513"/>
      <c r="C676" s="51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3"/>
      <c r="P676" s="513"/>
      <c r="Q676" s="513"/>
    </row>
    <row r="677" spans="1:17">
      <c r="A677" s="513"/>
      <c r="B677" s="513"/>
      <c r="C677" s="51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3"/>
      <c r="P677" s="513"/>
      <c r="Q677" s="513"/>
    </row>
    <row r="678" spans="1:17">
      <c r="A678" s="513"/>
      <c r="B678" s="513"/>
      <c r="C678" s="51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3"/>
      <c r="P678" s="513"/>
      <c r="Q678" s="513"/>
    </row>
    <row r="679" spans="1:17">
      <c r="A679" s="513"/>
      <c r="B679" s="513"/>
      <c r="C679" s="51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3"/>
      <c r="P679" s="513"/>
      <c r="Q679" s="513"/>
    </row>
    <row r="680" spans="1:17">
      <c r="A680" s="513"/>
      <c r="B680" s="513"/>
      <c r="C680" s="51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3"/>
      <c r="P680" s="513"/>
      <c r="Q680" s="513"/>
    </row>
    <row r="681" spans="1:17">
      <c r="A681" s="513"/>
      <c r="B681" s="513"/>
      <c r="C681" s="51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3"/>
      <c r="P681" s="513"/>
      <c r="Q681" s="513"/>
    </row>
    <row r="682" spans="1:17">
      <c r="A682" s="513"/>
      <c r="B682" s="513"/>
      <c r="C682" s="51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3"/>
      <c r="P682" s="513"/>
      <c r="Q682" s="513"/>
    </row>
    <row r="683" spans="1:17">
      <c r="A683" s="513"/>
      <c r="B683" s="513"/>
      <c r="C683" s="51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3"/>
      <c r="P683" s="513"/>
      <c r="Q683" s="513"/>
    </row>
    <row r="684" spans="1:17">
      <c r="A684" s="513"/>
      <c r="B684" s="513"/>
      <c r="C684" s="51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3"/>
      <c r="P684" s="513"/>
      <c r="Q684" s="513"/>
    </row>
    <row r="685" spans="1:17">
      <c r="A685" s="513"/>
      <c r="B685" s="513"/>
      <c r="C685" s="51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3"/>
      <c r="P685" s="513"/>
      <c r="Q685" s="513"/>
    </row>
    <row r="686" spans="1:17">
      <c r="A686" s="513"/>
      <c r="B686" s="513"/>
      <c r="C686" s="51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3"/>
      <c r="P686" s="513"/>
      <c r="Q686" s="513"/>
    </row>
    <row r="687" spans="1:17">
      <c r="A687" s="513"/>
      <c r="B687" s="513"/>
      <c r="C687" s="51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3"/>
      <c r="P687" s="513"/>
      <c r="Q687" s="513"/>
    </row>
    <row r="688" spans="1:17">
      <c r="A688" s="513"/>
      <c r="B688" s="513"/>
      <c r="C688" s="51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3"/>
      <c r="P688" s="513"/>
      <c r="Q688" s="513"/>
    </row>
    <row r="689" spans="1:17">
      <c r="A689" s="513"/>
      <c r="B689" s="513"/>
      <c r="C689" s="513"/>
      <c r="D689" s="513"/>
      <c r="E689" s="513"/>
      <c r="F689" s="513"/>
      <c r="G689" s="513"/>
      <c r="H689" s="513"/>
      <c r="I689" s="513"/>
      <c r="J689" s="513"/>
      <c r="K689" s="513"/>
      <c r="L689" s="513"/>
      <c r="M689" s="513"/>
      <c r="N689" s="513"/>
      <c r="O689" s="513"/>
      <c r="P689" s="513"/>
      <c r="Q689" s="513"/>
    </row>
    <row r="690" spans="1:17">
      <c r="A690" s="513"/>
      <c r="B690" s="513"/>
      <c r="C690" s="513"/>
      <c r="D690" s="513"/>
      <c r="E690" s="513"/>
      <c r="F690" s="513"/>
      <c r="G690" s="513"/>
      <c r="H690" s="513"/>
      <c r="I690" s="513"/>
      <c r="J690" s="513"/>
      <c r="K690" s="513"/>
      <c r="L690" s="513"/>
      <c r="M690" s="513"/>
      <c r="N690" s="513"/>
      <c r="O690" s="513"/>
      <c r="P690" s="513"/>
      <c r="Q690" s="513"/>
    </row>
    <row r="691" spans="1:17">
      <c r="A691" s="513"/>
      <c r="B691" s="513"/>
      <c r="C691" s="513"/>
      <c r="D691" s="513"/>
      <c r="E691" s="513"/>
      <c r="F691" s="513"/>
      <c r="G691" s="513"/>
      <c r="H691" s="513"/>
      <c r="I691" s="513"/>
      <c r="J691" s="513"/>
      <c r="K691" s="513"/>
      <c r="L691" s="513"/>
      <c r="M691" s="513"/>
      <c r="N691" s="513"/>
      <c r="O691" s="513"/>
      <c r="P691" s="513"/>
      <c r="Q691" s="513"/>
    </row>
    <row r="692" spans="1:17">
      <c r="A692" s="513"/>
      <c r="B692" s="513"/>
      <c r="C692" s="513"/>
      <c r="D692" s="513"/>
      <c r="E692" s="513"/>
      <c r="F692" s="513"/>
      <c r="G692" s="513"/>
      <c r="H692" s="513"/>
      <c r="I692" s="513"/>
      <c r="J692" s="513"/>
      <c r="K692" s="513"/>
      <c r="L692" s="513"/>
      <c r="M692" s="513"/>
      <c r="N692" s="513"/>
      <c r="O692" s="513"/>
      <c r="P692" s="513"/>
      <c r="Q692" s="513"/>
    </row>
    <row r="693" spans="1:17">
      <c r="A693" s="513"/>
      <c r="B693" s="513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</row>
    <row r="694" spans="1:17">
      <c r="A694" s="513"/>
      <c r="B694" s="513"/>
      <c r="C694" s="513"/>
      <c r="D694" s="513"/>
      <c r="E694" s="513"/>
      <c r="F694" s="513"/>
      <c r="G694" s="513"/>
      <c r="H694" s="513"/>
      <c r="I694" s="513"/>
      <c r="J694" s="513"/>
      <c r="K694" s="513"/>
      <c r="L694" s="513"/>
      <c r="M694" s="513"/>
      <c r="N694" s="513"/>
      <c r="O694" s="513"/>
      <c r="P694" s="513"/>
      <c r="Q694" s="513"/>
    </row>
    <row r="695" spans="1:17">
      <c r="A695" s="513"/>
      <c r="B695" s="513"/>
      <c r="C695" s="513"/>
      <c r="D695" s="513"/>
      <c r="E695" s="513"/>
      <c r="F695" s="513"/>
      <c r="G695" s="513"/>
      <c r="H695" s="513"/>
      <c r="I695" s="513"/>
      <c r="J695" s="513"/>
      <c r="K695" s="513"/>
      <c r="L695" s="513"/>
      <c r="M695" s="513"/>
      <c r="N695" s="513"/>
      <c r="O695" s="513"/>
      <c r="P695" s="513"/>
      <c r="Q695" s="513"/>
    </row>
    <row r="696" spans="1:17">
      <c r="A696" s="513"/>
      <c r="B696" s="513"/>
      <c r="C696" s="513"/>
      <c r="D696" s="513"/>
      <c r="E696" s="513"/>
      <c r="F696" s="513"/>
      <c r="G696" s="513"/>
      <c r="H696" s="513"/>
      <c r="I696" s="513"/>
      <c r="J696" s="513"/>
      <c r="K696" s="513"/>
      <c r="L696" s="513"/>
      <c r="M696" s="513"/>
      <c r="N696" s="513"/>
      <c r="O696" s="513"/>
      <c r="P696" s="513"/>
      <c r="Q696" s="513"/>
    </row>
    <row r="697" spans="1:17">
      <c r="A697" s="513"/>
      <c r="B697" s="513"/>
      <c r="C697" s="513"/>
      <c r="D697" s="513"/>
      <c r="E697" s="513"/>
      <c r="F697" s="513"/>
      <c r="G697" s="513"/>
      <c r="H697" s="513"/>
      <c r="I697" s="513"/>
      <c r="J697" s="513"/>
      <c r="K697" s="513"/>
      <c r="L697" s="513"/>
      <c r="M697" s="513"/>
      <c r="N697" s="513"/>
      <c r="O697" s="513"/>
      <c r="P697" s="513"/>
      <c r="Q697" s="513"/>
    </row>
    <row r="698" spans="1:17">
      <c r="A698" s="513"/>
      <c r="B698" s="513"/>
      <c r="C698" s="513"/>
      <c r="D698" s="513"/>
      <c r="E698" s="513"/>
      <c r="F698" s="513"/>
      <c r="G698" s="513"/>
      <c r="H698" s="513"/>
      <c r="I698" s="513"/>
      <c r="J698" s="513"/>
      <c r="K698" s="513"/>
      <c r="L698" s="513"/>
      <c r="M698" s="513"/>
      <c r="N698" s="513"/>
      <c r="O698" s="513"/>
      <c r="P698" s="513"/>
      <c r="Q698" s="513"/>
    </row>
    <row r="699" spans="1:17">
      <c r="A699" s="513"/>
      <c r="B699" s="513"/>
      <c r="C699" s="513"/>
      <c r="D699" s="513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</row>
    <row r="700" spans="1:17">
      <c r="A700" s="513"/>
      <c r="B700" s="513"/>
      <c r="C700" s="513"/>
      <c r="D700" s="513"/>
      <c r="E700" s="513"/>
      <c r="F700" s="513"/>
      <c r="G700" s="513"/>
      <c r="H700" s="513"/>
      <c r="I700" s="513"/>
      <c r="J700" s="513"/>
      <c r="K700" s="513"/>
      <c r="L700" s="513"/>
      <c r="M700" s="513"/>
      <c r="N700" s="513"/>
      <c r="O700" s="513"/>
      <c r="P700" s="513"/>
      <c r="Q700" s="513"/>
    </row>
    <row r="701" spans="1:17">
      <c r="A701" s="513"/>
      <c r="B701" s="513"/>
      <c r="C701" s="513"/>
      <c r="D701" s="513"/>
      <c r="E701" s="513"/>
      <c r="F701" s="513"/>
      <c r="G701" s="513"/>
      <c r="H701" s="513"/>
      <c r="I701" s="513"/>
      <c r="J701" s="513"/>
      <c r="K701" s="513"/>
      <c r="L701" s="513"/>
      <c r="M701" s="513"/>
      <c r="N701" s="513"/>
      <c r="O701" s="513"/>
      <c r="P701" s="513"/>
      <c r="Q701" s="513"/>
    </row>
    <row r="702" spans="1:17">
      <c r="A702" s="513"/>
      <c r="B702" s="513"/>
      <c r="C702" s="513"/>
      <c r="D702" s="513"/>
      <c r="E702" s="513"/>
      <c r="F702" s="513"/>
      <c r="G702" s="513"/>
      <c r="H702" s="513"/>
      <c r="I702" s="513"/>
      <c r="J702" s="513"/>
      <c r="K702" s="513"/>
      <c r="L702" s="513"/>
      <c r="M702" s="513"/>
      <c r="N702" s="513"/>
      <c r="O702" s="513"/>
      <c r="P702" s="513"/>
      <c r="Q702" s="513"/>
    </row>
    <row r="703" spans="1:17">
      <c r="A703" s="513"/>
      <c r="B703" s="513"/>
      <c r="C703" s="513"/>
      <c r="D703" s="513"/>
      <c r="E703" s="513"/>
      <c r="F703" s="513"/>
      <c r="G703" s="513"/>
      <c r="H703" s="513"/>
      <c r="I703" s="513"/>
      <c r="J703" s="513"/>
      <c r="K703" s="513"/>
      <c r="L703" s="513"/>
      <c r="M703" s="513"/>
      <c r="N703" s="513"/>
      <c r="O703" s="513"/>
      <c r="P703" s="513"/>
      <c r="Q703" s="513"/>
    </row>
    <row r="704" spans="1:17">
      <c r="A704" s="513"/>
      <c r="B704" s="513"/>
      <c r="C704" s="513"/>
      <c r="D704" s="513"/>
      <c r="E704" s="513"/>
      <c r="F704" s="513"/>
      <c r="G704" s="513"/>
      <c r="H704" s="513"/>
      <c r="I704" s="513"/>
      <c r="J704" s="513"/>
      <c r="K704" s="513"/>
      <c r="L704" s="513"/>
      <c r="M704" s="513"/>
      <c r="N704" s="513"/>
      <c r="O704" s="513"/>
      <c r="P704" s="513"/>
      <c r="Q704" s="513"/>
    </row>
    <row r="705" spans="1:17">
      <c r="A705" s="513"/>
      <c r="B705" s="513"/>
      <c r="C705" s="513"/>
      <c r="D705" s="513"/>
      <c r="E705" s="513"/>
      <c r="F705" s="513"/>
      <c r="G705" s="513"/>
      <c r="H705" s="513"/>
      <c r="I705" s="513"/>
      <c r="J705" s="513"/>
      <c r="K705" s="513"/>
      <c r="L705" s="513"/>
      <c r="M705" s="513"/>
      <c r="N705" s="513"/>
      <c r="O705" s="513"/>
      <c r="P705" s="513"/>
      <c r="Q705" s="513"/>
    </row>
    <row r="706" spans="1:17">
      <c r="A706" s="513"/>
      <c r="B706" s="513"/>
      <c r="C706" s="513"/>
      <c r="D706" s="513"/>
      <c r="E706" s="513"/>
      <c r="F706" s="513"/>
      <c r="G706" s="513"/>
      <c r="H706" s="513"/>
      <c r="I706" s="513"/>
      <c r="J706" s="513"/>
      <c r="K706" s="513"/>
      <c r="L706" s="513"/>
      <c r="M706" s="513"/>
      <c r="N706" s="513"/>
      <c r="O706" s="513"/>
      <c r="P706" s="513"/>
      <c r="Q706" s="513"/>
    </row>
    <row r="707" spans="1:17">
      <c r="A707" s="513"/>
      <c r="B707" s="513"/>
      <c r="C707" s="513"/>
      <c r="D707" s="513"/>
      <c r="E707" s="513"/>
      <c r="F707" s="513"/>
      <c r="G707" s="513"/>
      <c r="H707" s="513"/>
      <c r="I707" s="513"/>
      <c r="J707" s="513"/>
      <c r="K707" s="513"/>
      <c r="L707" s="513"/>
      <c r="M707" s="513"/>
      <c r="N707" s="513"/>
      <c r="O707" s="513"/>
      <c r="P707" s="513"/>
      <c r="Q707" s="513"/>
    </row>
    <row r="708" spans="1:17">
      <c r="A708" s="513"/>
      <c r="B708" s="513"/>
      <c r="C708" s="513"/>
      <c r="D708" s="513"/>
      <c r="E708" s="513"/>
      <c r="F708" s="513"/>
      <c r="G708" s="513"/>
      <c r="H708" s="513"/>
      <c r="I708" s="513"/>
      <c r="J708" s="513"/>
      <c r="K708" s="513"/>
      <c r="L708" s="513"/>
      <c r="M708" s="513"/>
      <c r="N708" s="513"/>
      <c r="O708" s="513"/>
      <c r="P708" s="513"/>
      <c r="Q708" s="513"/>
    </row>
    <row r="709" spans="1:17">
      <c r="A709" s="513"/>
      <c r="B709" s="513"/>
      <c r="C709" s="513"/>
      <c r="D709" s="513"/>
      <c r="E709" s="513"/>
      <c r="F709" s="513"/>
      <c r="G709" s="513"/>
      <c r="H709" s="513"/>
      <c r="I709" s="513"/>
      <c r="J709" s="513"/>
      <c r="K709" s="513"/>
      <c r="L709" s="513"/>
      <c r="M709" s="513"/>
      <c r="N709" s="513"/>
      <c r="O709" s="513"/>
      <c r="P709" s="513"/>
      <c r="Q709" s="513"/>
    </row>
    <row r="710" spans="1:17">
      <c r="A710" s="513"/>
      <c r="B710" s="513"/>
      <c r="C710" s="513"/>
      <c r="D710" s="513"/>
      <c r="E710" s="513"/>
      <c r="F710" s="513"/>
      <c r="G710" s="513"/>
      <c r="H710" s="513"/>
      <c r="I710" s="513"/>
      <c r="J710" s="513"/>
      <c r="K710" s="513"/>
      <c r="L710" s="513"/>
      <c r="M710" s="513"/>
      <c r="N710" s="513"/>
      <c r="O710" s="513"/>
      <c r="P710" s="513"/>
      <c r="Q710" s="513"/>
    </row>
    <row r="711" spans="1:17">
      <c r="A711" s="513"/>
      <c r="B711" s="513"/>
      <c r="C711" s="513"/>
      <c r="D711" s="513"/>
      <c r="E711" s="513"/>
      <c r="F711" s="513"/>
      <c r="G711" s="513"/>
      <c r="H711" s="513"/>
      <c r="I711" s="513"/>
      <c r="J711" s="513"/>
      <c r="K711" s="513"/>
      <c r="L711" s="513"/>
      <c r="M711" s="513"/>
      <c r="N711" s="513"/>
      <c r="O711" s="513"/>
      <c r="P711" s="513"/>
      <c r="Q711" s="513"/>
    </row>
    <row r="712" spans="1:17">
      <c r="A712" s="513"/>
      <c r="B712" s="513"/>
      <c r="C712" s="513"/>
      <c r="D712" s="513"/>
      <c r="E712" s="513"/>
      <c r="F712" s="513"/>
      <c r="G712" s="513"/>
      <c r="H712" s="513"/>
      <c r="I712" s="513"/>
      <c r="J712" s="513"/>
      <c r="K712" s="513"/>
      <c r="L712" s="513"/>
      <c r="M712" s="513"/>
      <c r="N712" s="513"/>
      <c r="O712" s="513"/>
      <c r="P712" s="513"/>
      <c r="Q712" s="513"/>
    </row>
    <row r="713" spans="1:17">
      <c r="A713" s="513"/>
      <c r="B713" s="513"/>
      <c r="C713" s="513"/>
      <c r="D713" s="513"/>
      <c r="E713" s="513"/>
      <c r="F713" s="513"/>
      <c r="G713" s="513"/>
      <c r="H713" s="513"/>
      <c r="I713" s="513"/>
      <c r="J713" s="513"/>
      <c r="K713" s="513"/>
      <c r="L713" s="513"/>
      <c r="M713" s="513"/>
      <c r="N713" s="513"/>
      <c r="O713" s="513"/>
      <c r="P713" s="513"/>
      <c r="Q713" s="513"/>
    </row>
    <row r="714" spans="1:17">
      <c r="A714" s="513"/>
      <c r="B714" s="513"/>
      <c r="C714" s="513"/>
      <c r="D714" s="513"/>
      <c r="E714" s="513"/>
      <c r="F714" s="513"/>
      <c r="G714" s="513"/>
      <c r="H714" s="513"/>
      <c r="I714" s="513"/>
      <c r="J714" s="513"/>
      <c r="K714" s="513"/>
      <c r="L714" s="513"/>
      <c r="M714" s="513"/>
      <c r="N714" s="513"/>
      <c r="O714" s="513"/>
      <c r="P714" s="513"/>
      <c r="Q714" s="513"/>
    </row>
    <row r="715" spans="1:17">
      <c r="A715" s="513"/>
      <c r="B715" s="513"/>
      <c r="C715" s="513"/>
      <c r="D715" s="513"/>
      <c r="E715" s="513"/>
      <c r="F715" s="513"/>
      <c r="G715" s="513"/>
      <c r="H715" s="513"/>
      <c r="I715" s="513"/>
      <c r="J715" s="513"/>
      <c r="K715" s="513"/>
      <c r="L715" s="513"/>
      <c r="M715" s="513"/>
      <c r="N715" s="513"/>
      <c r="O715" s="513"/>
      <c r="P715" s="513"/>
      <c r="Q715" s="513"/>
    </row>
    <row r="716" spans="1:17">
      <c r="A716" s="513"/>
      <c r="B716" s="513"/>
      <c r="C716" s="513"/>
      <c r="D716" s="513"/>
      <c r="E716" s="513"/>
      <c r="F716" s="513"/>
      <c r="G716" s="513"/>
      <c r="H716" s="513"/>
      <c r="I716" s="513"/>
      <c r="J716" s="513"/>
      <c r="K716" s="513"/>
      <c r="L716" s="513"/>
      <c r="M716" s="513"/>
      <c r="N716" s="513"/>
      <c r="O716" s="513"/>
      <c r="P716" s="513"/>
      <c r="Q716" s="513"/>
    </row>
    <row r="717" spans="1:17">
      <c r="A717" s="513"/>
      <c r="B717" s="513"/>
      <c r="C717" s="513"/>
      <c r="D717" s="513"/>
      <c r="E717" s="513"/>
      <c r="F717" s="513"/>
      <c r="G717" s="513"/>
      <c r="H717" s="513"/>
      <c r="I717" s="513"/>
      <c r="J717" s="513"/>
      <c r="K717" s="513"/>
      <c r="L717" s="513"/>
      <c r="M717" s="513"/>
      <c r="N717" s="513"/>
      <c r="O717" s="513"/>
      <c r="P717" s="513"/>
      <c r="Q717" s="513"/>
    </row>
    <row r="718" spans="1:17">
      <c r="A718" s="513"/>
      <c r="B718" s="513"/>
      <c r="C718" s="513"/>
      <c r="D718" s="513"/>
      <c r="E718" s="513"/>
      <c r="F718" s="513"/>
      <c r="G718" s="513"/>
      <c r="H718" s="513"/>
      <c r="I718" s="513"/>
      <c r="J718" s="513"/>
      <c r="K718" s="513"/>
      <c r="L718" s="513"/>
      <c r="M718" s="513"/>
      <c r="N718" s="513"/>
      <c r="O718" s="513"/>
      <c r="P718" s="513"/>
      <c r="Q718" s="513"/>
    </row>
    <row r="719" spans="1:17">
      <c r="A719" s="513"/>
      <c r="B719" s="513"/>
      <c r="C719" s="513"/>
      <c r="D719" s="513"/>
      <c r="E719" s="513"/>
      <c r="F719" s="513"/>
      <c r="G719" s="513"/>
      <c r="H719" s="513"/>
      <c r="I719" s="513"/>
      <c r="J719" s="513"/>
      <c r="K719" s="513"/>
      <c r="L719" s="513"/>
      <c r="M719" s="513"/>
      <c r="N719" s="513"/>
      <c r="O719" s="513"/>
      <c r="P719" s="513"/>
      <c r="Q719" s="513"/>
    </row>
    <row r="720" spans="1:17">
      <c r="A720" s="513"/>
      <c r="B720" s="513"/>
      <c r="C720" s="513"/>
      <c r="D720" s="513"/>
      <c r="E720" s="513"/>
      <c r="F720" s="513"/>
      <c r="G720" s="513"/>
      <c r="H720" s="513"/>
      <c r="I720" s="513"/>
      <c r="J720" s="513"/>
      <c r="K720" s="513"/>
      <c r="L720" s="513"/>
      <c r="M720" s="513"/>
      <c r="N720" s="513"/>
      <c r="O720" s="513"/>
      <c r="P720" s="513"/>
      <c r="Q720" s="513"/>
    </row>
    <row r="721" spans="1:17">
      <c r="A721" s="513"/>
      <c r="B721" s="513"/>
      <c r="C721" s="513"/>
      <c r="D721" s="513"/>
      <c r="E721" s="513"/>
      <c r="F721" s="513"/>
      <c r="G721" s="513"/>
      <c r="H721" s="513"/>
      <c r="I721" s="513"/>
      <c r="J721" s="513"/>
      <c r="K721" s="513"/>
      <c r="L721" s="513"/>
      <c r="M721" s="513"/>
      <c r="N721" s="513"/>
      <c r="O721" s="513"/>
      <c r="P721" s="513"/>
      <c r="Q721" s="513"/>
    </row>
    <row r="722" spans="1:17">
      <c r="A722" s="513"/>
      <c r="B722" s="513"/>
      <c r="C722" s="513"/>
      <c r="D722" s="513"/>
      <c r="E722" s="513"/>
      <c r="F722" s="513"/>
      <c r="G722" s="513"/>
      <c r="H722" s="513"/>
      <c r="I722" s="513"/>
      <c r="J722" s="513"/>
      <c r="K722" s="513"/>
      <c r="L722" s="513"/>
      <c r="M722" s="513"/>
      <c r="N722" s="513"/>
      <c r="O722" s="513"/>
      <c r="P722" s="513"/>
      <c r="Q722" s="513"/>
    </row>
    <row r="723" spans="1:17">
      <c r="A723" s="513"/>
      <c r="B723" s="513"/>
      <c r="C723" s="513"/>
      <c r="D723" s="513"/>
      <c r="E723" s="513"/>
      <c r="F723" s="513"/>
      <c r="G723" s="513"/>
      <c r="H723" s="513"/>
      <c r="I723" s="513"/>
      <c r="J723" s="513"/>
      <c r="K723" s="513"/>
      <c r="L723" s="513"/>
      <c r="M723" s="513"/>
      <c r="N723" s="513"/>
      <c r="O723" s="513"/>
      <c r="P723" s="513"/>
      <c r="Q723" s="513"/>
    </row>
    <row r="724" spans="1:17">
      <c r="A724" s="513"/>
      <c r="B724" s="513"/>
      <c r="C724" s="513"/>
      <c r="D724" s="513"/>
      <c r="E724" s="513"/>
      <c r="F724" s="513"/>
      <c r="G724" s="513"/>
      <c r="H724" s="513"/>
      <c r="I724" s="513"/>
      <c r="J724" s="513"/>
      <c r="K724" s="513"/>
      <c r="L724" s="513"/>
      <c r="M724" s="513"/>
      <c r="N724" s="513"/>
      <c r="O724" s="513"/>
      <c r="P724" s="513"/>
      <c r="Q724" s="513"/>
    </row>
    <row r="725" spans="1:17">
      <c r="A725" s="513"/>
      <c r="B725" s="513"/>
      <c r="C725" s="513"/>
      <c r="D725" s="513"/>
      <c r="E725" s="513"/>
      <c r="F725" s="513"/>
      <c r="G725" s="513"/>
      <c r="H725" s="513"/>
      <c r="I725" s="513"/>
      <c r="J725" s="513"/>
      <c r="K725" s="513"/>
      <c r="L725" s="513"/>
      <c r="M725" s="513"/>
      <c r="N725" s="513"/>
      <c r="O725" s="513"/>
      <c r="P725" s="513"/>
      <c r="Q725" s="513"/>
    </row>
    <row r="726" spans="1:17">
      <c r="A726" s="513"/>
      <c r="B726" s="513"/>
      <c r="C726" s="513"/>
      <c r="D726" s="513"/>
      <c r="E726" s="513"/>
      <c r="F726" s="513"/>
      <c r="G726" s="513"/>
      <c r="H726" s="513"/>
      <c r="I726" s="513"/>
      <c r="J726" s="513"/>
      <c r="K726" s="513"/>
      <c r="L726" s="513"/>
      <c r="M726" s="513"/>
      <c r="N726" s="513"/>
      <c r="O726" s="513"/>
      <c r="P726" s="513"/>
      <c r="Q726" s="513"/>
    </row>
    <row r="727" spans="1:17">
      <c r="A727" s="513"/>
      <c r="B727" s="513"/>
      <c r="C727" s="513"/>
      <c r="D727" s="513"/>
      <c r="E727" s="513"/>
      <c r="F727" s="513"/>
      <c r="G727" s="513"/>
      <c r="H727" s="513"/>
      <c r="I727" s="513"/>
      <c r="J727" s="513"/>
      <c r="K727" s="513"/>
      <c r="L727" s="513"/>
      <c r="M727" s="513"/>
      <c r="N727" s="513"/>
      <c r="O727" s="513"/>
      <c r="P727" s="513"/>
      <c r="Q727" s="513"/>
    </row>
    <row r="728" spans="1:17">
      <c r="A728" s="513"/>
      <c r="B728" s="513"/>
      <c r="C728" s="513"/>
      <c r="D728" s="513"/>
      <c r="E728" s="513"/>
      <c r="F728" s="513"/>
      <c r="G728" s="513"/>
      <c r="H728" s="513"/>
      <c r="I728" s="513"/>
      <c r="J728" s="513"/>
      <c r="K728" s="513"/>
      <c r="L728" s="513"/>
      <c r="M728" s="513"/>
      <c r="N728" s="513"/>
      <c r="O728" s="513"/>
      <c r="P728" s="513"/>
      <c r="Q728" s="513"/>
    </row>
    <row r="729" spans="1:17">
      <c r="A729" s="513"/>
      <c r="B729" s="513"/>
      <c r="C729" s="513"/>
      <c r="D729" s="513"/>
      <c r="E729" s="513"/>
      <c r="F729" s="513"/>
      <c r="G729" s="513"/>
      <c r="H729" s="513"/>
      <c r="I729" s="513"/>
      <c r="J729" s="513"/>
      <c r="K729" s="513"/>
      <c r="L729" s="513"/>
      <c r="M729" s="513"/>
      <c r="N729" s="513"/>
      <c r="O729" s="513"/>
      <c r="P729" s="513"/>
      <c r="Q729" s="513"/>
    </row>
    <row r="730" spans="1:17">
      <c r="A730" s="513"/>
      <c r="B730" s="513"/>
      <c r="C730" s="513"/>
      <c r="D730" s="513"/>
      <c r="E730" s="513"/>
      <c r="F730" s="513"/>
      <c r="G730" s="513"/>
      <c r="H730" s="513"/>
      <c r="I730" s="513"/>
      <c r="J730" s="513"/>
      <c r="K730" s="513"/>
      <c r="L730" s="513"/>
      <c r="M730" s="513"/>
      <c r="N730" s="513"/>
      <c r="O730" s="513"/>
      <c r="P730" s="513"/>
      <c r="Q730" s="513"/>
    </row>
    <row r="731" spans="1:17">
      <c r="A731" s="513"/>
      <c r="B731" s="513"/>
      <c r="C731" s="513"/>
      <c r="D731" s="513"/>
      <c r="E731" s="513"/>
      <c r="F731" s="513"/>
      <c r="G731" s="513"/>
      <c r="H731" s="513"/>
      <c r="I731" s="513"/>
      <c r="J731" s="513"/>
      <c r="K731" s="513"/>
      <c r="L731" s="513"/>
      <c r="M731" s="513"/>
      <c r="N731" s="513"/>
      <c r="O731" s="513"/>
      <c r="P731" s="513"/>
      <c r="Q731" s="513"/>
    </row>
    <row r="732" spans="1:17">
      <c r="A732" s="513"/>
      <c r="B732" s="513"/>
      <c r="C732" s="51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3"/>
      <c r="P732" s="513"/>
      <c r="Q732" s="513"/>
    </row>
    <row r="733" spans="1:17">
      <c r="A733" s="513"/>
      <c r="B733" s="513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</row>
    <row r="734" spans="1:17">
      <c r="A734" s="513"/>
      <c r="B734" s="513"/>
      <c r="C734" s="51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3"/>
      <c r="P734" s="513"/>
      <c r="Q734" s="513"/>
    </row>
    <row r="735" spans="1:17">
      <c r="A735" s="513"/>
      <c r="B735" s="513"/>
      <c r="C735" s="51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3"/>
      <c r="P735" s="513"/>
      <c r="Q735" s="513"/>
    </row>
    <row r="736" spans="1:17">
      <c r="A736" s="513"/>
      <c r="B736" s="513"/>
      <c r="C736" s="51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3"/>
      <c r="P736" s="513"/>
      <c r="Q736" s="513"/>
    </row>
    <row r="737" spans="1:17">
      <c r="A737" s="513"/>
      <c r="B737" s="513"/>
      <c r="C737" s="51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3"/>
      <c r="P737" s="513"/>
      <c r="Q737" s="513"/>
    </row>
    <row r="738" spans="1:17">
      <c r="A738" s="513"/>
      <c r="B738" s="513"/>
      <c r="C738" s="51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3"/>
      <c r="P738" s="513"/>
      <c r="Q738" s="513"/>
    </row>
    <row r="739" spans="1:17">
      <c r="A739" s="513"/>
      <c r="B739" s="513"/>
      <c r="C739" s="51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3"/>
      <c r="P739" s="513"/>
      <c r="Q739" s="513"/>
    </row>
    <row r="740" spans="1:17">
      <c r="A740" s="513"/>
      <c r="B740" s="513"/>
      <c r="C740" s="51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3"/>
      <c r="P740" s="513"/>
      <c r="Q740" s="513"/>
    </row>
    <row r="741" spans="1:17">
      <c r="A741" s="513"/>
      <c r="B741" s="513"/>
      <c r="C741" s="51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3"/>
      <c r="P741" s="513"/>
      <c r="Q741" s="513"/>
    </row>
    <row r="742" spans="1:17">
      <c r="A742" s="513"/>
      <c r="B742" s="513"/>
      <c r="C742" s="51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3"/>
      <c r="P742" s="513"/>
      <c r="Q742" s="513"/>
    </row>
    <row r="743" spans="1:17">
      <c r="A743" s="513"/>
      <c r="B743" s="513"/>
      <c r="C743" s="51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3"/>
      <c r="P743" s="513"/>
      <c r="Q743" s="513"/>
    </row>
    <row r="744" spans="1:17">
      <c r="A744" s="513"/>
      <c r="B744" s="513"/>
      <c r="C744" s="51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3"/>
      <c r="P744" s="513"/>
      <c r="Q744" s="513"/>
    </row>
    <row r="745" spans="1:17">
      <c r="A745" s="513"/>
      <c r="B745" s="513"/>
      <c r="C745" s="51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3"/>
      <c r="P745" s="513"/>
      <c r="Q745" s="513"/>
    </row>
    <row r="746" spans="1:17">
      <c r="A746" s="513"/>
      <c r="B746" s="513"/>
      <c r="C746" s="51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3"/>
      <c r="P746" s="513"/>
      <c r="Q746" s="513"/>
    </row>
    <row r="747" spans="1:17">
      <c r="A747" s="513"/>
      <c r="B747" s="513"/>
      <c r="C747" s="513"/>
      <c r="D747" s="513"/>
      <c r="E747" s="513"/>
      <c r="F747" s="513"/>
      <c r="G747" s="513"/>
      <c r="H747" s="513"/>
      <c r="I747" s="513"/>
      <c r="J747" s="513"/>
      <c r="K747" s="513"/>
      <c r="L747" s="513"/>
      <c r="M747" s="513"/>
      <c r="N747" s="513"/>
      <c r="O747" s="513"/>
      <c r="P747" s="513"/>
      <c r="Q747" s="513"/>
    </row>
    <row r="748" spans="1:17">
      <c r="A748" s="513"/>
      <c r="B748" s="513"/>
      <c r="C748" s="513"/>
      <c r="D748" s="513"/>
      <c r="E748" s="513"/>
      <c r="F748" s="513"/>
      <c r="G748" s="513"/>
      <c r="H748" s="513"/>
      <c r="I748" s="513"/>
      <c r="J748" s="513"/>
      <c r="K748" s="513"/>
      <c r="L748" s="513"/>
      <c r="M748" s="513"/>
      <c r="N748" s="513"/>
      <c r="O748" s="513"/>
      <c r="P748" s="513"/>
      <c r="Q748" s="513"/>
    </row>
    <row r="749" spans="1:17">
      <c r="A749" s="513"/>
      <c r="B749" s="513"/>
      <c r="C749" s="513"/>
      <c r="D749" s="513"/>
      <c r="E749" s="513"/>
      <c r="F749" s="513"/>
      <c r="G749" s="513"/>
      <c r="H749" s="513"/>
      <c r="I749" s="513"/>
      <c r="J749" s="513"/>
      <c r="K749" s="513"/>
      <c r="L749" s="513"/>
      <c r="M749" s="513"/>
      <c r="N749" s="513"/>
      <c r="O749" s="513"/>
      <c r="P749" s="513"/>
      <c r="Q749" s="513"/>
    </row>
    <row r="750" spans="1:17">
      <c r="A750" s="513"/>
      <c r="B750" s="513"/>
      <c r="C750" s="513"/>
      <c r="D750" s="513"/>
      <c r="E750" s="513"/>
      <c r="F750" s="513"/>
      <c r="G750" s="513"/>
      <c r="H750" s="513"/>
      <c r="I750" s="513"/>
      <c r="J750" s="513"/>
      <c r="K750" s="513"/>
      <c r="L750" s="513"/>
      <c r="M750" s="513"/>
      <c r="N750" s="513"/>
      <c r="O750" s="513"/>
      <c r="P750" s="513"/>
      <c r="Q750" s="513"/>
    </row>
    <row r="751" spans="1:17">
      <c r="A751" s="513"/>
      <c r="B751" s="513"/>
      <c r="C751" s="513"/>
      <c r="D751" s="513"/>
      <c r="E751" s="513"/>
      <c r="F751" s="513"/>
      <c r="G751" s="513"/>
      <c r="H751" s="513"/>
      <c r="I751" s="513"/>
      <c r="J751" s="513"/>
      <c r="K751" s="513"/>
      <c r="L751" s="513"/>
      <c r="M751" s="513"/>
      <c r="N751" s="513"/>
      <c r="O751" s="513"/>
      <c r="P751" s="513"/>
      <c r="Q751" s="513"/>
    </row>
    <row r="752" spans="1:17">
      <c r="A752" s="513"/>
      <c r="B752" s="513"/>
      <c r="C752" s="513"/>
      <c r="D752" s="513"/>
      <c r="E752" s="513"/>
      <c r="F752" s="513"/>
      <c r="G752" s="513"/>
      <c r="H752" s="513"/>
      <c r="I752" s="513"/>
      <c r="J752" s="513"/>
      <c r="K752" s="513"/>
      <c r="L752" s="513"/>
      <c r="M752" s="513"/>
      <c r="N752" s="513"/>
      <c r="O752" s="513"/>
      <c r="P752" s="513"/>
      <c r="Q752" s="513"/>
    </row>
    <row r="753" spans="1:17">
      <c r="A753" s="513"/>
      <c r="B753" s="513"/>
      <c r="C753" s="513"/>
      <c r="D753" s="513"/>
      <c r="E753" s="513"/>
      <c r="F753" s="513"/>
      <c r="G753" s="513"/>
      <c r="H753" s="513"/>
      <c r="I753" s="513"/>
      <c r="J753" s="513"/>
      <c r="K753" s="513"/>
      <c r="L753" s="513"/>
      <c r="M753" s="513"/>
      <c r="N753" s="513"/>
      <c r="O753" s="513"/>
      <c r="P753" s="513"/>
      <c r="Q753" s="513"/>
    </row>
    <row r="754" spans="1:17">
      <c r="A754" s="513"/>
      <c r="B754" s="513"/>
      <c r="C754" s="513"/>
      <c r="D754" s="513"/>
      <c r="E754" s="513"/>
      <c r="F754" s="513"/>
      <c r="G754" s="513"/>
      <c r="H754" s="513"/>
      <c r="I754" s="513"/>
      <c r="J754" s="513"/>
      <c r="K754" s="513"/>
      <c r="L754" s="513"/>
      <c r="M754" s="513"/>
      <c r="N754" s="513"/>
      <c r="O754" s="513"/>
      <c r="P754" s="513"/>
      <c r="Q754" s="513"/>
    </row>
    <row r="755" spans="1:17">
      <c r="A755" s="513"/>
      <c r="B755" s="513"/>
      <c r="C755" s="513"/>
      <c r="D755" s="513"/>
      <c r="E755" s="513"/>
      <c r="F755" s="513"/>
      <c r="G755" s="513"/>
      <c r="H755" s="513"/>
      <c r="I755" s="513"/>
      <c r="J755" s="513"/>
      <c r="K755" s="513"/>
      <c r="L755" s="513"/>
      <c r="M755" s="513"/>
      <c r="N755" s="513"/>
      <c r="O755" s="513"/>
      <c r="P755" s="513"/>
      <c r="Q755" s="513"/>
    </row>
    <row r="756" spans="1:17">
      <c r="A756" s="513"/>
      <c r="B756" s="513"/>
      <c r="C756" s="513"/>
      <c r="D756" s="513"/>
      <c r="E756" s="513"/>
      <c r="F756" s="513"/>
      <c r="G756" s="513"/>
      <c r="H756" s="513"/>
      <c r="I756" s="513"/>
      <c r="J756" s="513"/>
      <c r="K756" s="513"/>
      <c r="L756" s="513"/>
      <c r="M756" s="513"/>
      <c r="N756" s="513"/>
      <c r="O756" s="513"/>
      <c r="P756" s="513"/>
      <c r="Q756" s="513"/>
    </row>
    <row r="757" spans="1:17">
      <c r="A757" s="513"/>
      <c r="B757" s="513"/>
      <c r="C757" s="513"/>
      <c r="D757" s="513"/>
      <c r="E757" s="513"/>
      <c r="F757" s="513"/>
      <c r="G757" s="513"/>
      <c r="H757" s="513"/>
      <c r="I757" s="513"/>
      <c r="J757" s="513"/>
      <c r="K757" s="513"/>
      <c r="L757" s="513"/>
      <c r="M757" s="513"/>
      <c r="N757" s="513"/>
      <c r="O757" s="513"/>
      <c r="P757" s="513"/>
      <c r="Q757" s="513"/>
    </row>
    <row r="758" spans="1:17">
      <c r="A758" s="513"/>
      <c r="B758" s="513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</row>
    <row r="759" spans="1:17">
      <c r="A759" s="513"/>
      <c r="B759" s="513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</row>
    <row r="760" spans="1:17">
      <c r="A760" s="513"/>
      <c r="B760" s="513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</row>
    <row r="761" spans="1:17">
      <c r="A761" s="513"/>
      <c r="B761" s="513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</row>
    <row r="762" spans="1:17">
      <c r="A762" s="513"/>
      <c r="B762" s="513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</row>
    <row r="763" spans="1:17">
      <c r="A763" s="513"/>
      <c r="B763" s="513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</row>
    <row r="764" spans="1:17">
      <c r="A764" s="513"/>
      <c r="B764" s="513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</row>
    <row r="765" spans="1:17">
      <c r="A765" s="513"/>
      <c r="B765" s="513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</row>
    <row r="766" spans="1:17">
      <c r="A766" s="513"/>
      <c r="B766" s="513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</row>
    <row r="767" spans="1:17">
      <c r="A767" s="513"/>
      <c r="B767" s="513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</row>
    <row r="768" spans="1:17">
      <c r="A768" s="513"/>
      <c r="B768" s="513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</row>
    <row r="769" spans="1:17">
      <c r="A769" s="513"/>
      <c r="B769" s="513"/>
      <c r="C769" s="513"/>
      <c r="D769" s="513"/>
      <c r="E769" s="513"/>
      <c r="F769" s="513"/>
      <c r="G769" s="513"/>
      <c r="H769" s="513"/>
      <c r="I769" s="513"/>
      <c r="J769" s="513"/>
      <c r="K769" s="513"/>
      <c r="L769" s="513"/>
      <c r="M769" s="513"/>
      <c r="N769" s="513"/>
      <c r="O769" s="513"/>
      <c r="P769" s="513"/>
      <c r="Q769" s="513"/>
    </row>
    <row r="770" spans="1:17">
      <c r="A770" s="513"/>
      <c r="B770" s="513"/>
      <c r="C770" s="513"/>
      <c r="D770" s="513"/>
      <c r="E770" s="513"/>
      <c r="F770" s="513"/>
      <c r="G770" s="513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</row>
    <row r="771" spans="1:17">
      <c r="A771" s="513"/>
      <c r="B771" s="513"/>
      <c r="C771" s="513"/>
      <c r="D771" s="513"/>
      <c r="E771" s="513"/>
      <c r="F771" s="513"/>
      <c r="G771" s="513"/>
      <c r="H771" s="513"/>
      <c r="I771" s="513"/>
      <c r="J771" s="513"/>
      <c r="K771" s="513"/>
      <c r="L771" s="513"/>
      <c r="M771" s="513"/>
      <c r="N771" s="513"/>
      <c r="O771" s="513"/>
      <c r="P771" s="513"/>
      <c r="Q771" s="513"/>
    </row>
    <row r="772" spans="1:17">
      <c r="A772" s="513"/>
      <c r="B772" s="513"/>
      <c r="C772" s="513"/>
      <c r="D772" s="513"/>
      <c r="E772" s="513"/>
      <c r="F772" s="513"/>
      <c r="G772" s="513"/>
      <c r="H772" s="513"/>
      <c r="I772" s="513"/>
      <c r="J772" s="513"/>
      <c r="K772" s="513"/>
      <c r="L772" s="513"/>
      <c r="M772" s="513"/>
      <c r="N772" s="513"/>
      <c r="O772" s="513"/>
      <c r="P772" s="513"/>
      <c r="Q772" s="513"/>
    </row>
    <row r="773" spans="1:17">
      <c r="A773" s="513"/>
      <c r="B773" s="513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</row>
    <row r="774" spans="1:17">
      <c r="A774" s="513"/>
      <c r="B774" s="513"/>
      <c r="C774" s="513"/>
      <c r="D774" s="513"/>
      <c r="E774" s="513"/>
      <c r="F774" s="513"/>
      <c r="G774" s="513"/>
      <c r="H774" s="513"/>
      <c r="I774" s="513"/>
      <c r="J774" s="513"/>
      <c r="K774" s="513"/>
      <c r="L774" s="513"/>
      <c r="M774" s="513"/>
      <c r="N774" s="513"/>
      <c r="O774" s="513"/>
      <c r="P774" s="513"/>
      <c r="Q774" s="513"/>
    </row>
    <row r="775" spans="1:17">
      <c r="A775" s="513"/>
      <c r="B775" s="513"/>
      <c r="C775" s="513"/>
      <c r="D775" s="513"/>
      <c r="E775" s="513"/>
      <c r="F775" s="513"/>
      <c r="G775" s="513"/>
      <c r="H775" s="513"/>
      <c r="I775" s="513"/>
      <c r="J775" s="513"/>
      <c r="K775" s="513"/>
      <c r="L775" s="513"/>
      <c r="M775" s="513"/>
      <c r="N775" s="513"/>
      <c r="O775" s="513"/>
      <c r="P775" s="513"/>
      <c r="Q775" s="513"/>
    </row>
    <row r="776" spans="1:17">
      <c r="A776" s="513"/>
      <c r="B776" s="513"/>
      <c r="C776" s="513"/>
      <c r="D776" s="513"/>
      <c r="E776" s="513"/>
      <c r="F776" s="513"/>
      <c r="G776" s="513"/>
      <c r="H776" s="513"/>
      <c r="I776" s="513"/>
      <c r="J776" s="513"/>
      <c r="K776" s="513"/>
      <c r="L776" s="513"/>
      <c r="M776" s="513"/>
      <c r="N776" s="513"/>
      <c r="O776" s="513"/>
      <c r="P776" s="513"/>
      <c r="Q776" s="513"/>
    </row>
    <row r="777" spans="1:17">
      <c r="A777" s="513"/>
      <c r="B777" s="513"/>
      <c r="C777" s="513"/>
      <c r="D777" s="513"/>
      <c r="E777" s="513"/>
      <c r="F777" s="513"/>
      <c r="G777" s="513"/>
      <c r="H777" s="513"/>
      <c r="I777" s="513"/>
      <c r="J777" s="513"/>
      <c r="K777" s="513"/>
      <c r="L777" s="513"/>
      <c r="M777" s="513"/>
      <c r="N777" s="513"/>
      <c r="O777" s="513"/>
      <c r="P777" s="513"/>
      <c r="Q777" s="513"/>
    </row>
    <row r="778" spans="1:17">
      <c r="A778" s="513"/>
      <c r="B778" s="513"/>
      <c r="C778" s="513"/>
      <c r="D778" s="513"/>
      <c r="E778" s="513"/>
      <c r="F778" s="513"/>
      <c r="G778" s="513"/>
      <c r="H778" s="513"/>
      <c r="I778" s="513"/>
      <c r="J778" s="513"/>
      <c r="K778" s="513"/>
      <c r="L778" s="513"/>
      <c r="M778" s="513"/>
      <c r="N778" s="513"/>
      <c r="O778" s="513"/>
      <c r="P778" s="513"/>
      <c r="Q778" s="513"/>
    </row>
    <row r="779" spans="1:17">
      <c r="A779" s="513"/>
      <c r="B779" s="513"/>
      <c r="C779" s="513"/>
      <c r="D779" s="513"/>
      <c r="E779" s="513"/>
      <c r="F779" s="513"/>
      <c r="G779" s="513"/>
      <c r="H779" s="513"/>
      <c r="I779" s="513"/>
      <c r="J779" s="513"/>
      <c r="K779" s="513"/>
      <c r="L779" s="513"/>
      <c r="M779" s="513"/>
      <c r="N779" s="513"/>
      <c r="O779" s="513"/>
      <c r="P779" s="513"/>
      <c r="Q779" s="513"/>
    </row>
    <row r="780" spans="1:17">
      <c r="A780" s="513"/>
      <c r="B780" s="513"/>
      <c r="C780" s="513"/>
      <c r="D780" s="513"/>
      <c r="E780" s="513"/>
      <c r="F780" s="513"/>
      <c r="G780" s="513"/>
      <c r="H780" s="513"/>
      <c r="I780" s="513"/>
      <c r="J780" s="513"/>
      <c r="K780" s="513"/>
      <c r="L780" s="513"/>
      <c r="M780" s="513"/>
      <c r="N780" s="513"/>
      <c r="O780" s="513"/>
      <c r="P780" s="513"/>
      <c r="Q780" s="513"/>
    </row>
    <row r="781" spans="1:17">
      <c r="A781" s="513"/>
      <c r="B781" s="513"/>
      <c r="C781" s="513"/>
      <c r="D781" s="513"/>
      <c r="E781" s="513"/>
      <c r="F781" s="513"/>
      <c r="G781" s="513"/>
      <c r="H781" s="513"/>
      <c r="I781" s="513"/>
      <c r="J781" s="513"/>
      <c r="K781" s="513"/>
      <c r="L781" s="513"/>
      <c r="M781" s="513"/>
      <c r="N781" s="513"/>
      <c r="O781" s="513"/>
      <c r="P781" s="513"/>
      <c r="Q781" s="513"/>
    </row>
    <row r="782" spans="1:17">
      <c r="A782" s="513"/>
      <c r="B782" s="513"/>
      <c r="C782" s="513"/>
      <c r="D782" s="513"/>
      <c r="E782" s="513"/>
      <c r="F782" s="513"/>
      <c r="G782" s="513"/>
      <c r="H782" s="513"/>
      <c r="I782" s="513"/>
      <c r="J782" s="513"/>
      <c r="K782" s="513"/>
      <c r="L782" s="513"/>
      <c r="M782" s="513"/>
      <c r="N782" s="513"/>
      <c r="O782" s="513"/>
      <c r="P782" s="513"/>
      <c r="Q782" s="513"/>
    </row>
    <row r="783" spans="1:17">
      <c r="A783" s="513"/>
      <c r="B783" s="513"/>
      <c r="C783" s="513"/>
      <c r="D783" s="513"/>
      <c r="E783" s="513"/>
      <c r="F783" s="513"/>
      <c r="G783" s="513"/>
      <c r="H783" s="513"/>
      <c r="I783" s="513"/>
      <c r="J783" s="513"/>
      <c r="K783" s="513"/>
      <c r="L783" s="513"/>
      <c r="M783" s="513"/>
      <c r="N783" s="513"/>
      <c r="O783" s="513"/>
      <c r="P783" s="513"/>
      <c r="Q783" s="513"/>
    </row>
    <row r="784" spans="1:17">
      <c r="A784" s="513"/>
      <c r="B784" s="513"/>
      <c r="C784" s="513"/>
      <c r="D784" s="513"/>
      <c r="E784" s="513"/>
      <c r="F784" s="513"/>
      <c r="G784" s="513"/>
      <c r="H784" s="513"/>
      <c r="I784" s="513"/>
      <c r="J784" s="513"/>
      <c r="K784" s="513"/>
      <c r="L784" s="513"/>
      <c r="M784" s="513"/>
      <c r="N784" s="513"/>
      <c r="O784" s="513"/>
      <c r="P784" s="513"/>
      <c r="Q784" s="513"/>
    </row>
    <row r="785" spans="1:17">
      <c r="A785" s="513"/>
      <c r="B785" s="513"/>
      <c r="C785" s="513"/>
      <c r="D785" s="513"/>
      <c r="E785" s="513"/>
      <c r="F785" s="513"/>
      <c r="G785" s="513"/>
      <c r="H785" s="513"/>
      <c r="I785" s="513"/>
      <c r="J785" s="513"/>
      <c r="K785" s="513"/>
      <c r="L785" s="513"/>
      <c r="M785" s="513"/>
      <c r="N785" s="513"/>
      <c r="O785" s="513"/>
      <c r="P785" s="513"/>
      <c r="Q785" s="513"/>
    </row>
    <row r="786" spans="1:17">
      <c r="A786" s="513"/>
      <c r="B786" s="513"/>
      <c r="C786" s="513"/>
      <c r="D786" s="513"/>
      <c r="E786" s="513"/>
      <c r="F786" s="513"/>
      <c r="G786" s="513"/>
      <c r="H786" s="513"/>
      <c r="I786" s="513"/>
      <c r="J786" s="513"/>
      <c r="K786" s="513"/>
      <c r="L786" s="513"/>
      <c r="M786" s="513"/>
      <c r="N786" s="513"/>
      <c r="O786" s="513"/>
      <c r="P786" s="513"/>
      <c r="Q786" s="513"/>
    </row>
    <row r="787" spans="1:17">
      <c r="A787" s="513"/>
      <c r="B787" s="513"/>
      <c r="C787" s="513"/>
      <c r="D787" s="513"/>
      <c r="E787" s="513"/>
      <c r="F787" s="513"/>
      <c r="G787" s="513"/>
      <c r="H787" s="513"/>
      <c r="I787" s="513"/>
      <c r="J787" s="513"/>
      <c r="K787" s="513"/>
      <c r="L787" s="513"/>
      <c r="M787" s="513"/>
      <c r="N787" s="513"/>
      <c r="O787" s="513"/>
      <c r="P787" s="513"/>
      <c r="Q787" s="513"/>
    </row>
    <row r="788" spans="1:17">
      <c r="A788" s="513"/>
      <c r="B788" s="513"/>
      <c r="C788" s="513"/>
      <c r="D788" s="513"/>
      <c r="E788" s="513"/>
      <c r="F788" s="513"/>
      <c r="G788" s="513"/>
      <c r="H788" s="513"/>
      <c r="I788" s="513"/>
      <c r="J788" s="513"/>
      <c r="K788" s="513"/>
      <c r="L788" s="513"/>
      <c r="M788" s="513"/>
      <c r="N788" s="513"/>
      <c r="O788" s="513"/>
      <c r="P788" s="513"/>
      <c r="Q788" s="513"/>
    </row>
    <row r="789" spans="1:17">
      <c r="A789" s="513"/>
      <c r="B789" s="513"/>
      <c r="C789" s="513"/>
      <c r="D789" s="513"/>
      <c r="E789" s="513"/>
      <c r="F789" s="513"/>
      <c r="G789" s="513"/>
      <c r="H789" s="513"/>
      <c r="I789" s="513"/>
      <c r="J789" s="513"/>
      <c r="K789" s="513"/>
      <c r="L789" s="513"/>
      <c r="M789" s="513"/>
      <c r="N789" s="513"/>
      <c r="O789" s="513"/>
      <c r="P789" s="513"/>
      <c r="Q789" s="513"/>
    </row>
    <row r="790" spans="1:17">
      <c r="A790" s="513"/>
      <c r="B790" s="513"/>
      <c r="C790" s="513"/>
      <c r="D790" s="513"/>
      <c r="E790" s="513"/>
      <c r="F790" s="513"/>
      <c r="G790" s="513"/>
      <c r="H790" s="513"/>
      <c r="I790" s="513"/>
      <c r="J790" s="513"/>
      <c r="K790" s="513"/>
      <c r="L790" s="513"/>
      <c r="M790" s="513"/>
      <c r="N790" s="513"/>
      <c r="O790" s="513"/>
      <c r="P790" s="513"/>
      <c r="Q790" s="513"/>
    </row>
    <row r="791" spans="1:17">
      <c r="A791" s="513"/>
      <c r="B791" s="513"/>
      <c r="C791" s="513"/>
      <c r="D791" s="513"/>
      <c r="E791" s="513"/>
      <c r="F791" s="513"/>
      <c r="G791" s="513"/>
      <c r="H791" s="513"/>
      <c r="I791" s="513"/>
      <c r="J791" s="513"/>
      <c r="K791" s="513"/>
      <c r="L791" s="513"/>
      <c r="M791" s="513"/>
      <c r="N791" s="513"/>
      <c r="O791" s="513"/>
      <c r="P791" s="513"/>
      <c r="Q791" s="513"/>
    </row>
    <row r="792" spans="1:17">
      <c r="A792" s="513"/>
      <c r="B792" s="513"/>
      <c r="C792" s="513"/>
      <c r="D792" s="513"/>
      <c r="E792" s="513"/>
      <c r="F792" s="513"/>
      <c r="G792" s="513"/>
      <c r="H792" s="513"/>
      <c r="I792" s="513"/>
      <c r="J792" s="513"/>
      <c r="K792" s="513"/>
      <c r="L792" s="513"/>
      <c r="M792" s="513"/>
      <c r="N792" s="513"/>
      <c r="O792" s="513"/>
      <c r="P792" s="513"/>
      <c r="Q792" s="513"/>
    </row>
    <row r="793" spans="1:17">
      <c r="A793" s="513"/>
      <c r="B793" s="513"/>
      <c r="C793" s="513"/>
      <c r="D793" s="513"/>
      <c r="E793" s="513"/>
      <c r="F793" s="513"/>
      <c r="G793" s="513"/>
      <c r="H793" s="513"/>
      <c r="I793" s="513"/>
      <c r="J793" s="513"/>
      <c r="K793" s="513"/>
      <c r="L793" s="513"/>
      <c r="M793" s="513"/>
      <c r="N793" s="513"/>
      <c r="O793" s="513"/>
      <c r="P793" s="513"/>
      <c r="Q793" s="513"/>
    </row>
    <row r="794" spans="1:17">
      <c r="A794" s="513"/>
      <c r="B794" s="513"/>
      <c r="C794" s="513"/>
      <c r="D794" s="513"/>
      <c r="E794" s="513"/>
      <c r="F794" s="513"/>
      <c r="G794" s="513"/>
      <c r="H794" s="513"/>
      <c r="I794" s="513"/>
      <c r="J794" s="513"/>
      <c r="K794" s="513"/>
      <c r="L794" s="513"/>
      <c r="M794" s="513"/>
      <c r="N794" s="513"/>
      <c r="O794" s="513"/>
      <c r="P794" s="513"/>
      <c r="Q794" s="513"/>
    </row>
    <row r="795" spans="1:17">
      <c r="A795" s="513"/>
      <c r="B795" s="513"/>
      <c r="C795" s="513"/>
      <c r="D795" s="513"/>
      <c r="E795" s="513"/>
      <c r="F795" s="513"/>
      <c r="G795" s="513"/>
      <c r="H795" s="513"/>
      <c r="I795" s="513"/>
      <c r="J795" s="513"/>
      <c r="K795" s="513"/>
      <c r="L795" s="513"/>
      <c r="M795" s="513"/>
      <c r="N795" s="513"/>
      <c r="O795" s="513"/>
      <c r="P795" s="513"/>
      <c r="Q795" s="513"/>
    </row>
    <row r="796" spans="1:17">
      <c r="A796" s="513"/>
      <c r="B796" s="513"/>
      <c r="C796" s="513"/>
      <c r="D796" s="513"/>
      <c r="E796" s="513"/>
      <c r="F796" s="513"/>
      <c r="G796" s="513"/>
      <c r="H796" s="513"/>
      <c r="I796" s="513"/>
      <c r="J796" s="513"/>
      <c r="K796" s="513"/>
      <c r="L796" s="513"/>
      <c r="M796" s="513"/>
      <c r="N796" s="513"/>
      <c r="O796" s="513"/>
      <c r="P796" s="513"/>
      <c r="Q796" s="513"/>
    </row>
    <row r="797" spans="1:17">
      <c r="A797" s="513"/>
      <c r="B797" s="513"/>
      <c r="C797" s="513"/>
      <c r="D797" s="513"/>
      <c r="E797" s="513"/>
      <c r="F797" s="513"/>
      <c r="G797" s="513"/>
      <c r="H797" s="513"/>
      <c r="I797" s="513"/>
      <c r="J797" s="513"/>
      <c r="K797" s="513"/>
      <c r="L797" s="513"/>
      <c r="M797" s="513"/>
      <c r="N797" s="513"/>
      <c r="O797" s="513"/>
      <c r="P797" s="513"/>
      <c r="Q797" s="513"/>
    </row>
    <row r="798" spans="1:17">
      <c r="A798" s="513"/>
      <c r="B798" s="513"/>
      <c r="C798" s="513"/>
      <c r="D798" s="513"/>
      <c r="E798" s="513"/>
      <c r="F798" s="513"/>
      <c r="G798" s="513"/>
      <c r="H798" s="513"/>
      <c r="I798" s="513"/>
      <c r="J798" s="513"/>
      <c r="K798" s="513"/>
      <c r="L798" s="513"/>
      <c r="M798" s="513"/>
      <c r="N798" s="513"/>
      <c r="O798" s="513"/>
      <c r="P798" s="513"/>
      <c r="Q798" s="513"/>
    </row>
    <row r="799" spans="1:17">
      <c r="A799" s="513"/>
      <c r="B799" s="513"/>
      <c r="C799" s="513"/>
      <c r="D799" s="513"/>
      <c r="E799" s="513"/>
      <c r="F799" s="513"/>
      <c r="G799" s="513"/>
      <c r="H799" s="513"/>
      <c r="I799" s="513"/>
      <c r="J799" s="513"/>
      <c r="K799" s="513"/>
      <c r="L799" s="513"/>
      <c r="M799" s="513"/>
      <c r="N799" s="513"/>
      <c r="O799" s="513"/>
      <c r="P799" s="513"/>
      <c r="Q799" s="513"/>
    </row>
    <row r="800" spans="1:17">
      <c r="A800" s="513"/>
      <c r="B800" s="513"/>
      <c r="C800" s="513"/>
      <c r="D800" s="513"/>
      <c r="E800" s="513"/>
      <c r="F800" s="513"/>
      <c r="G800" s="513"/>
      <c r="H800" s="513"/>
      <c r="I800" s="513"/>
      <c r="J800" s="513"/>
      <c r="K800" s="513"/>
      <c r="L800" s="513"/>
      <c r="M800" s="513"/>
      <c r="N800" s="513"/>
      <c r="O800" s="513"/>
      <c r="P800" s="513"/>
      <c r="Q800" s="513"/>
    </row>
    <row r="801" spans="1:17">
      <c r="A801" s="513"/>
      <c r="B801" s="513"/>
      <c r="C801" s="513"/>
      <c r="D801" s="513"/>
      <c r="E801" s="513"/>
      <c r="F801" s="513"/>
      <c r="G801" s="513"/>
      <c r="H801" s="513"/>
      <c r="I801" s="513"/>
      <c r="J801" s="513"/>
      <c r="K801" s="513"/>
      <c r="L801" s="513"/>
      <c r="M801" s="513"/>
      <c r="N801" s="513"/>
      <c r="O801" s="513"/>
      <c r="P801" s="513"/>
      <c r="Q801" s="513"/>
    </row>
    <row r="802" spans="1:17">
      <c r="A802" s="513"/>
      <c r="B802" s="513"/>
      <c r="C802" s="513"/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</row>
    <row r="803" spans="1:17">
      <c r="A803" s="513"/>
      <c r="B803" s="513"/>
      <c r="C803" s="513"/>
      <c r="D803" s="513"/>
      <c r="E803" s="513"/>
      <c r="F803" s="513"/>
      <c r="G803" s="513"/>
      <c r="H803" s="513"/>
      <c r="I803" s="513"/>
      <c r="J803" s="513"/>
      <c r="K803" s="513"/>
      <c r="L803" s="513"/>
      <c r="M803" s="513"/>
      <c r="N803" s="513"/>
      <c r="O803" s="513"/>
      <c r="P803" s="513"/>
      <c r="Q803" s="513"/>
    </row>
    <row r="804" spans="1:17">
      <c r="A804" s="513"/>
      <c r="B804" s="513"/>
      <c r="C804" s="513"/>
      <c r="D804" s="513"/>
      <c r="E804" s="513"/>
      <c r="F804" s="513"/>
      <c r="G804" s="513"/>
      <c r="H804" s="513"/>
      <c r="I804" s="513"/>
      <c r="J804" s="513"/>
      <c r="K804" s="513"/>
      <c r="L804" s="513"/>
      <c r="M804" s="513"/>
      <c r="N804" s="513"/>
      <c r="O804" s="513"/>
      <c r="P804" s="513"/>
      <c r="Q804" s="513"/>
    </row>
    <row r="805" spans="1:17">
      <c r="A805" s="513"/>
      <c r="B805" s="513"/>
      <c r="C805" s="513"/>
      <c r="D805" s="513"/>
      <c r="E805" s="513"/>
      <c r="F805" s="513"/>
      <c r="G805" s="513"/>
      <c r="H805" s="513"/>
      <c r="I805" s="513"/>
      <c r="J805" s="513"/>
      <c r="K805" s="513"/>
      <c r="L805" s="513"/>
      <c r="M805" s="513"/>
      <c r="N805" s="513"/>
      <c r="O805" s="513"/>
      <c r="P805" s="513"/>
      <c r="Q805" s="513"/>
    </row>
    <row r="806" spans="1:17">
      <c r="A806" s="513"/>
      <c r="B806" s="513"/>
      <c r="C806" s="513"/>
      <c r="D806" s="513"/>
      <c r="E806" s="513"/>
      <c r="F806" s="513"/>
      <c r="G806" s="513"/>
      <c r="H806" s="513"/>
      <c r="I806" s="513"/>
      <c r="J806" s="513"/>
      <c r="K806" s="513"/>
      <c r="L806" s="513"/>
      <c r="M806" s="513"/>
      <c r="N806" s="513"/>
      <c r="O806" s="513"/>
      <c r="P806" s="513"/>
      <c r="Q806" s="513"/>
    </row>
    <row r="807" spans="1:17">
      <c r="A807" s="513"/>
      <c r="B807" s="513"/>
      <c r="C807" s="513"/>
      <c r="D807" s="513"/>
      <c r="E807" s="513"/>
      <c r="F807" s="513"/>
      <c r="G807" s="513"/>
      <c r="H807" s="513"/>
      <c r="I807" s="513"/>
      <c r="J807" s="513"/>
      <c r="K807" s="513"/>
      <c r="L807" s="513"/>
      <c r="M807" s="513"/>
      <c r="N807" s="513"/>
      <c r="O807" s="513"/>
      <c r="P807" s="513"/>
      <c r="Q807" s="513"/>
    </row>
    <row r="808" spans="1:17">
      <c r="A808" s="513"/>
      <c r="B808" s="513"/>
      <c r="C808" s="513"/>
      <c r="D808" s="513"/>
      <c r="E808" s="513"/>
      <c r="F808" s="513"/>
      <c r="G808" s="513"/>
      <c r="H808" s="513"/>
      <c r="I808" s="513"/>
      <c r="J808" s="513"/>
      <c r="K808" s="513"/>
      <c r="L808" s="513"/>
      <c r="M808" s="513"/>
      <c r="N808" s="513"/>
      <c r="O808" s="513"/>
      <c r="P808" s="513"/>
      <c r="Q808" s="513"/>
    </row>
    <row r="809" spans="1:17">
      <c r="A809" s="513"/>
      <c r="B809" s="513"/>
      <c r="C809" s="513"/>
      <c r="D809" s="513"/>
      <c r="E809" s="513"/>
      <c r="F809" s="513"/>
      <c r="G809" s="513"/>
      <c r="H809" s="513"/>
      <c r="I809" s="513"/>
      <c r="J809" s="513"/>
      <c r="K809" s="513"/>
      <c r="L809" s="513"/>
      <c r="M809" s="513"/>
      <c r="N809" s="513"/>
      <c r="O809" s="513"/>
      <c r="P809" s="513"/>
      <c r="Q809" s="513"/>
    </row>
    <row r="810" spans="1:17">
      <c r="A810" s="513"/>
      <c r="B810" s="513"/>
      <c r="C810" s="513"/>
      <c r="D810" s="513"/>
      <c r="E810" s="513"/>
      <c r="F810" s="513"/>
      <c r="G810" s="513"/>
      <c r="H810" s="513"/>
      <c r="I810" s="513"/>
      <c r="J810" s="513"/>
      <c r="K810" s="513"/>
      <c r="L810" s="513"/>
      <c r="M810" s="513"/>
      <c r="N810" s="513"/>
      <c r="O810" s="513"/>
      <c r="P810" s="513"/>
      <c r="Q810" s="513"/>
    </row>
    <row r="811" spans="1:17">
      <c r="A811" s="513"/>
      <c r="B811" s="513"/>
      <c r="C811" s="513"/>
      <c r="D811" s="513"/>
      <c r="E811" s="513"/>
      <c r="F811" s="513"/>
      <c r="G811" s="513"/>
      <c r="H811" s="513"/>
      <c r="I811" s="513"/>
      <c r="J811" s="513"/>
      <c r="K811" s="513"/>
      <c r="L811" s="513"/>
      <c r="M811" s="513"/>
      <c r="N811" s="513"/>
      <c r="O811" s="513"/>
      <c r="P811" s="513"/>
      <c r="Q811" s="513"/>
    </row>
    <row r="812" spans="1:17">
      <c r="A812" s="513"/>
      <c r="B812" s="513"/>
      <c r="C812" s="513"/>
      <c r="D812" s="513"/>
      <c r="E812" s="513"/>
      <c r="F812" s="513"/>
      <c r="G812" s="513"/>
      <c r="H812" s="513"/>
      <c r="I812" s="513"/>
      <c r="J812" s="513"/>
      <c r="K812" s="513"/>
      <c r="L812" s="513"/>
      <c r="M812" s="513"/>
      <c r="N812" s="513"/>
      <c r="O812" s="513"/>
      <c r="P812" s="513"/>
      <c r="Q812" s="513"/>
    </row>
    <row r="813" spans="1:17">
      <c r="A813" s="513"/>
      <c r="B813" s="513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</row>
    <row r="814" spans="1:17">
      <c r="A814" s="513"/>
      <c r="B814" s="513"/>
      <c r="C814" s="513"/>
      <c r="D814" s="513"/>
      <c r="E814" s="513"/>
      <c r="F814" s="513"/>
      <c r="G814" s="513"/>
      <c r="H814" s="513"/>
      <c r="I814" s="513"/>
      <c r="J814" s="513"/>
      <c r="K814" s="513"/>
      <c r="L814" s="513"/>
      <c r="M814" s="513"/>
      <c r="N814" s="513"/>
      <c r="O814" s="513"/>
      <c r="P814" s="513"/>
      <c r="Q814" s="513"/>
    </row>
    <row r="815" spans="1:17">
      <c r="A815" s="513"/>
      <c r="B815" s="513"/>
      <c r="C815" s="513"/>
      <c r="D815" s="513"/>
      <c r="E815" s="513"/>
      <c r="F815" s="513"/>
      <c r="G815" s="513"/>
      <c r="H815" s="513"/>
      <c r="I815" s="513"/>
      <c r="J815" s="513"/>
      <c r="K815" s="513"/>
      <c r="L815" s="513"/>
      <c r="M815" s="513"/>
      <c r="N815" s="513"/>
      <c r="O815" s="513"/>
      <c r="P815" s="513"/>
      <c r="Q815" s="513"/>
    </row>
    <row r="816" spans="1:17">
      <c r="A816" s="513"/>
      <c r="B816" s="513"/>
      <c r="C816" s="513"/>
      <c r="D816" s="513"/>
      <c r="E816" s="513"/>
      <c r="F816" s="513"/>
      <c r="G816" s="513"/>
      <c r="H816" s="513"/>
      <c r="I816" s="513"/>
      <c r="J816" s="513"/>
      <c r="K816" s="513"/>
      <c r="L816" s="513"/>
      <c r="M816" s="513"/>
      <c r="N816" s="513"/>
      <c r="O816" s="513"/>
      <c r="P816" s="513"/>
      <c r="Q816" s="513"/>
    </row>
    <row r="817" spans="1:17">
      <c r="A817" s="513"/>
      <c r="B817" s="513"/>
      <c r="C817" s="513"/>
      <c r="D817" s="513"/>
      <c r="E817" s="513"/>
      <c r="F817" s="513"/>
      <c r="G817" s="513"/>
      <c r="H817" s="513"/>
      <c r="I817" s="513"/>
      <c r="J817" s="513"/>
      <c r="K817" s="513"/>
      <c r="L817" s="513"/>
      <c r="M817" s="513"/>
      <c r="N817" s="513"/>
      <c r="O817" s="513"/>
      <c r="P817" s="513"/>
      <c r="Q817" s="513"/>
    </row>
    <row r="818" spans="1:17">
      <c r="A818" s="513"/>
      <c r="B818" s="513"/>
      <c r="C818" s="513"/>
      <c r="D818" s="513"/>
      <c r="E818" s="513"/>
      <c r="F818" s="513"/>
      <c r="G818" s="513"/>
      <c r="H818" s="513"/>
      <c r="I818" s="513"/>
      <c r="J818" s="513"/>
      <c r="K818" s="513"/>
      <c r="L818" s="513"/>
      <c r="M818" s="513"/>
      <c r="N818" s="513"/>
      <c r="O818" s="513"/>
      <c r="P818" s="513"/>
      <c r="Q818" s="513"/>
    </row>
    <row r="819" spans="1:17">
      <c r="A819" s="513"/>
      <c r="B819" s="513"/>
      <c r="C819" s="513"/>
      <c r="D819" s="513"/>
      <c r="E819" s="513"/>
      <c r="F819" s="513"/>
      <c r="G819" s="513"/>
      <c r="H819" s="513"/>
      <c r="I819" s="513"/>
      <c r="J819" s="513"/>
      <c r="K819" s="513"/>
      <c r="L819" s="513"/>
      <c r="M819" s="513"/>
      <c r="N819" s="513"/>
      <c r="O819" s="513"/>
      <c r="P819" s="513"/>
      <c r="Q819" s="513"/>
    </row>
    <row r="820" spans="1:17">
      <c r="A820" s="513"/>
      <c r="B820" s="513"/>
      <c r="C820" s="513"/>
      <c r="D820" s="513"/>
      <c r="E820" s="513"/>
      <c r="F820" s="513"/>
      <c r="G820" s="513"/>
      <c r="H820" s="513"/>
      <c r="I820" s="513"/>
      <c r="J820" s="513"/>
      <c r="K820" s="513"/>
      <c r="L820" s="513"/>
      <c r="M820" s="513"/>
      <c r="N820" s="513"/>
      <c r="O820" s="513"/>
      <c r="P820" s="513"/>
      <c r="Q820" s="513"/>
    </row>
    <row r="821" spans="1:17">
      <c r="A821" s="513"/>
      <c r="B821" s="513"/>
      <c r="C821" s="513"/>
      <c r="D821" s="513"/>
      <c r="E821" s="513"/>
      <c r="F821" s="513"/>
      <c r="G821" s="513"/>
      <c r="H821" s="513"/>
      <c r="I821" s="513"/>
      <c r="J821" s="513"/>
      <c r="K821" s="513"/>
      <c r="L821" s="513"/>
      <c r="M821" s="513"/>
      <c r="N821" s="513"/>
      <c r="O821" s="513"/>
      <c r="P821" s="513"/>
      <c r="Q821" s="513"/>
    </row>
    <row r="822" spans="1:17">
      <c r="A822" s="513"/>
      <c r="B822" s="513"/>
      <c r="C822" s="513"/>
      <c r="D822" s="513"/>
      <c r="E822" s="513"/>
      <c r="F822" s="513"/>
      <c r="G822" s="513"/>
      <c r="H822" s="513"/>
      <c r="I822" s="513"/>
      <c r="J822" s="513"/>
      <c r="K822" s="513"/>
      <c r="L822" s="513"/>
      <c r="M822" s="513"/>
      <c r="N822" s="513"/>
      <c r="O822" s="513"/>
      <c r="P822" s="513"/>
      <c r="Q822" s="513"/>
    </row>
    <row r="823" spans="1:17">
      <c r="A823" s="513"/>
      <c r="B823" s="513"/>
      <c r="C823" s="513"/>
      <c r="D823" s="513"/>
      <c r="E823" s="513"/>
      <c r="F823" s="513"/>
      <c r="G823" s="513"/>
      <c r="H823" s="513"/>
      <c r="I823" s="513"/>
      <c r="J823" s="513"/>
      <c r="K823" s="513"/>
      <c r="L823" s="513"/>
      <c r="M823" s="513"/>
      <c r="N823" s="513"/>
      <c r="O823" s="513"/>
      <c r="P823" s="513"/>
      <c r="Q823" s="513"/>
    </row>
    <row r="824" spans="1:17">
      <c r="A824" s="513"/>
      <c r="B824" s="513"/>
      <c r="C824" s="513"/>
      <c r="D824" s="513"/>
      <c r="E824" s="513"/>
      <c r="F824" s="513"/>
      <c r="G824" s="513"/>
      <c r="H824" s="513"/>
      <c r="I824" s="513"/>
      <c r="J824" s="513"/>
      <c r="K824" s="513"/>
      <c r="L824" s="513"/>
      <c r="M824" s="513"/>
      <c r="N824" s="513"/>
      <c r="O824" s="513"/>
      <c r="P824" s="513"/>
      <c r="Q824" s="513"/>
    </row>
    <row r="825" spans="1:17">
      <c r="A825" s="513"/>
      <c r="B825" s="513"/>
      <c r="C825" s="513"/>
      <c r="D825" s="513"/>
      <c r="E825" s="513"/>
      <c r="F825" s="513"/>
      <c r="G825" s="513"/>
      <c r="H825" s="513"/>
      <c r="I825" s="513"/>
      <c r="J825" s="513"/>
      <c r="K825" s="513"/>
      <c r="L825" s="513"/>
      <c r="M825" s="513"/>
      <c r="N825" s="513"/>
      <c r="O825" s="513"/>
      <c r="P825" s="513"/>
      <c r="Q825" s="513"/>
    </row>
    <row r="826" spans="1:17">
      <c r="A826" s="513"/>
      <c r="B826" s="513"/>
      <c r="C826" s="513"/>
      <c r="D826" s="513"/>
      <c r="E826" s="513"/>
      <c r="F826" s="513"/>
      <c r="G826" s="513"/>
      <c r="H826" s="513"/>
      <c r="I826" s="513"/>
      <c r="J826" s="513"/>
      <c r="K826" s="513"/>
      <c r="L826" s="513"/>
      <c r="M826" s="513"/>
      <c r="N826" s="513"/>
      <c r="O826" s="513"/>
      <c r="P826" s="513"/>
      <c r="Q826" s="513"/>
    </row>
    <row r="827" spans="1:17">
      <c r="A827" s="513"/>
      <c r="B827" s="513"/>
      <c r="C827" s="513"/>
      <c r="D827" s="513"/>
      <c r="E827" s="513"/>
      <c r="F827" s="513"/>
      <c r="G827" s="513"/>
      <c r="H827" s="513"/>
      <c r="I827" s="513"/>
      <c r="J827" s="513"/>
      <c r="K827" s="513"/>
      <c r="L827" s="513"/>
      <c r="M827" s="513"/>
      <c r="N827" s="513"/>
      <c r="O827" s="513"/>
      <c r="P827" s="513"/>
      <c r="Q827" s="513"/>
    </row>
    <row r="828" spans="1:17">
      <c r="A828" s="513"/>
      <c r="B828" s="513"/>
      <c r="C828" s="513"/>
      <c r="D828" s="513"/>
      <c r="E828" s="513"/>
      <c r="F828" s="513"/>
      <c r="G828" s="513"/>
      <c r="H828" s="513"/>
      <c r="I828" s="513"/>
      <c r="J828" s="513"/>
      <c r="K828" s="513"/>
      <c r="L828" s="513"/>
      <c r="M828" s="513"/>
      <c r="N828" s="513"/>
      <c r="O828" s="513"/>
      <c r="P828" s="513"/>
      <c r="Q828" s="513"/>
    </row>
    <row r="829" spans="1:17">
      <c r="A829" s="513"/>
      <c r="B829" s="513"/>
      <c r="C829" s="513"/>
      <c r="D829" s="513"/>
      <c r="E829" s="513"/>
      <c r="F829" s="513"/>
      <c r="G829" s="513"/>
      <c r="H829" s="513"/>
      <c r="I829" s="513"/>
      <c r="J829" s="513"/>
      <c r="K829" s="513"/>
      <c r="L829" s="513"/>
      <c r="M829" s="513"/>
      <c r="N829" s="513"/>
      <c r="O829" s="513"/>
      <c r="P829" s="513"/>
      <c r="Q829" s="513"/>
    </row>
    <row r="830" spans="1:17">
      <c r="A830" s="513"/>
      <c r="B830" s="513"/>
      <c r="C830" s="513"/>
      <c r="D830" s="513"/>
      <c r="E830" s="513"/>
      <c r="F830" s="513"/>
      <c r="G830" s="513"/>
      <c r="H830" s="513"/>
      <c r="I830" s="513"/>
      <c r="J830" s="513"/>
      <c r="K830" s="513"/>
      <c r="L830" s="513"/>
      <c r="M830" s="513"/>
      <c r="N830" s="513"/>
      <c r="O830" s="513"/>
      <c r="P830" s="513"/>
      <c r="Q830" s="513"/>
    </row>
    <row r="831" spans="1:17">
      <c r="A831" s="513"/>
      <c r="B831" s="513"/>
      <c r="C831" s="513"/>
      <c r="D831" s="513"/>
      <c r="E831" s="513"/>
      <c r="F831" s="513"/>
      <c r="G831" s="513"/>
      <c r="H831" s="513"/>
      <c r="I831" s="513"/>
      <c r="J831" s="513"/>
      <c r="K831" s="513"/>
      <c r="L831" s="513"/>
      <c r="M831" s="513"/>
      <c r="N831" s="513"/>
      <c r="O831" s="513"/>
      <c r="P831" s="513"/>
      <c r="Q831" s="513"/>
    </row>
    <row r="832" spans="1:17">
      <c r="A832" s="513"/>
      <c r="B832" s="513"/>
      <c r="C832" s="513"/>
      <c r="D832" s="513"/>
      <c r="E832" s="513"/>
      <c r="F832" s="513"/>
      <c r="G832" s="513"/>
      <c r="H832" s="513"/>
      <c r="I832" s="513"/>
      <c r="J832" s="513"/>
      <c r="K832" s="513"/>
      <c r="L832" s="513"/>
      <c r="M832" s="513"/>
      <c r="N832" s="513"/>
      <c r="O832" s="513"/>
      <c r="P832" s="513"/>
      <c r="Q832" s="513"/>
    </row>
    <row r="833" spans="1:17">
      <c r="A833" s="513"/>
      <c r="B833" s="513"/>
      <c r="C833" s="513"/>
      <c r="D833" s="513"/>
      <c r="E833" s="513"/>
      <c r="F833" s="513"/>
      <c r="G833" s="513"/>
      <c r="H833" s="513"/>
      <c r="I833" s="513"/>
      <c r="J833" s="513"/>
      <c r="K833" s="513"/>
      <c r="L833" s="513"/>
      <c r="M833" s="513"/>
      <c r="N833" s="513"/>
      <c r="O833" s="513"/>
      <c r="P833" s="513"/>
      <c r="Q833" s="513"/>
    </row>
    <row r="834" spans="1:17">
      <c r="A834" s="513"/>
      <c r="B834" s="513"/>
      <c r="C834" s="513"/>
      <c r="D834" s="513"/>
      <c r="E834" s="513"/>
      <c r="F834" s="513"/>
      <c r="G834" s="513"/>
      <c r="H834" s="513"/>
      <c r="I834" s="513"/>
      <c r="J834" s="513"/>
      <c r="K834" s="513"/>
      <c r="L834" s="513"/>
      <c r="M834" s="513"/>
      <c r="N834" s="513"/>
      <c r="O834" s="513"/>
      <c r="P834" s="513"/>
      <c r="Q834" s="513"/>
    </row>
    <row r="835" spans="1:17">
      <c r="A835" s="513"/>
      <c r="B835" s="513"/>
      <c r="C835" s="513"/>
      <c r="D835" s="513"/>
      <c r="E835" s="513"/>
      <c r="F835" s="513"/>
      <c r="G835" s="513"/>
      <c r="H835" s="513"/>
      <c r="I835" s="513"/>
      <c r="J835" s="513"/>
      <c r="K835" s="513"/>
      <c r="L835" s="513"/>
      <c r="M835" s="513"/>
      <c r="N835" s="513"/>
      <c r="O835" s="513"/>
      <c r="P835" s="513"/>
      <c r="Q835" s="513"/>
    </row>
    <row r="836" spans="1:17">
      <c r="A836" s="513"/>
      <c r="B836" s="513"/>
      <c r="C836" s="513"/>
      <c r="D836" s="513"/>
      <c r="E836" s="513"/>
      <c r="F836" s="513"/>
      <c r="G836" s="513"/>
      <c r="H836" s="513"/>
      <c r="I836" s="513"/>
      <c r="J836" s="513"/>
      <c r="K836" s="513"/>
      <c r="L836" s="513"/>
      <c r="M836" s="513"/>
      <c r="N836" s="513"/>
      <c r="O836" s="513"/>
      <c r="P836" s="513"/>
      <c r="Q836" s="513"/>
    </row>
    <row r="837" spans="1:17">
      <c r="A837" s="513"/>
      <c r="B837" s="513"/>
      <c r="C837" s="513"/>
      <c r="D837" s="513"/>
      <c r="E837" s="513"/>
      <c r="F837" s="513"/>
      <c r="G837" s="513"/>
      <c r="H837" s="513"/>
      <c r="I837" s="513"/>
      <c r="J837" s="513"/>
      <c r="K837" s="513"/>
      <c r="L837" s="513"/>
      <c r="M837" s="513"/>
      <c r="N837" s="513"/>
      <c r="O837" s="513"/>
      <c r="P837" s="513"/>
      <c r="Q837" s="513"/>
    </row>
    <row r="838" spans="1:17">
      <c r="A838" s="513"/>
      <c r="B838" s="513"/>
      <c r="C838" s="513"/>
      <c r="D838" s="513"/>
      <c r="E838" s="513"/>
      <c r="F838" s="513"/>
      <c r="G838" s="513"/>
      <c r="H838" s="513"/>
      <c r="I838" s="513"/>
      <c r="J838" s="513"/>
      <c r="K838" s="513"/>
      <c r="L838" s="513"/>
      <c r="M838" s="513"/>
      <c r="N838" s="513"/>
      <c r="O838" s="513"/>
      <c r="P838" s="513"/>
      <c r="Q838" s="513"/>
    </row>
    <row r="839" spans="1:17">
      <c r="A839" s="513"/>
      <c r="B839" s="513"/>
      <c r="C839" s="513"/>
      <c r="D839" s="513"/>
      <c r="E839" s="513"/>
      <c r="F839" s="513"/>
      <c r="G839" s="513"/>
      <c r="H839" s="513"/>
      <c r="I839" s="513"/>
      <c r="J839" s="513"/>
      <c r="K839" s="513"/>
      <c r="L839" s="513"/>
      <c r="M839" s="513"/>
      <c r="N839" s="513"/>
      <c r="O839" s="513"/>
      <c r="P839" s="513"/>
      <c r="Q839" s="513"/>
    </row>
    <row r="840" spans="1:17">
      <c r="A840" s="513"/>
      <c r="B840" s="513"/>
      <c r="C840" s="513"/>
      <c r="D840" s="513"/>
      <c r="E840" s="513"/>
      <c r="F840" s="513"/>
      <c r="G840" s="513"/>
      <c r="H840" s="513"/>
      <c r="I840" s="513"/>
      <c r="J840" s="513"/>
      <c r="K840" s="513"/>
      <c r="L840" s="513"/>
      <c r="M840" s="513"/>
      <c r="N840" s="513"/>
      <c r="O840" s="513"/>
      <c r="P840" s="513"/>
      <c r="Q840" s="513"/>
    </row>
    <row r="841" spans="1:17">
      <c r="A841" s="513"/>
      <c r="B841" s="513"/>
      <c r="C841" s="513"/>
      <c r="D841" s="513"/>
      <c r="E841" s="513"/>
      <c r="F841" s="513"/>
      <c r="G841" s="513"/>
      <c r="H841" s="513"/>
      <c r="I841" s="513"/>
      <c r="J841" s="513"/>
      <c r="K841" s="513"/>
      <c r="L841" s="513"/>
      <c r="M841" s="513"/>
      <c r="N841" s="513"/>
      <c r="O841" s="513"/>
      <c r="P841" s="513"/>
      <c r="Q841" s="513"/>
    </row>
    <row r="842" spans="1:17">
      <c r="A842" s="513"/>
      <c r="B842" s="513"/>
      <c r="C842" s="513"/>
      <c r="D842" s="513"/>
      <c r="E842" s="513"/>
      <c r="F842" s="513"/>
      <c r="G842" s="513"/>
      <c r="H842" s="513"/>
      <c r="I842" s="513"/>
      <c r="J842" s="513"/>
      <c r="K842" s="513"/>
      <c r="L842" s="513"/>
      <c r="M842" s="513"/>
      <c r="N842" s="513"/>
      <c r="O842" s="513"/>
      <c r="P842" s="513"/>
      <c r="Q842" s="513"/>
    </row>
    <row r="843" spans="1:17">
      <c r="A843" s="513"/>
      <c r="B843" s="513"/>
      <c r="C843" s="513"/>
      <c r="D843" s="513"/>
      <c r="E843" s="513"/>
      <c r="F843" s="513"/>
      <c r="G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</row>
    <row r="844" spans="1:17">
      <c r="A844" s="513"/>
      <c r="B844" s="513"/>
      <c r="C844" s="513"/>
      <c r="D844" s="513"/>
      <c r="E844" s="513"/>
      <c r="F844" s="513"/>
      <c r="G844" s="513"/>
      <c r="H844" s="513"/>
      <c r="I844" s="513"/>
      <c r="J844" s="513"/>
      <c r="K844" s="513"/>
      <c r="L844" s="513"/>
      <c r="M844" s="513"/>
      <c r="N844" s="513"/>
      <c r="O844" s="513"/>
      <c r="P844" s="513"/>
      <c r="Q844" s="513"/>
    </row>
    <row r="845" spans="1:17">
      <c r="A845" s="513"/>
      <c r="B845" s="513"/>
      <c r="C845" s="513"/>
      <c r="D845" s="513"/>
      <c r="E845" s="513"/>
      <c r="F845" s="513"/>
      <c r="G845" s="513"/>
      <c r="H845" s="513"/>
      <c r="I845" s="513"/>
      <c r="J845" s="513"/>
      <c r="K845" s="513"/>
      <c r="L845" s="513"/>
      <c r="M845" s="513"/>
      <c r="N845" s="513"/>
      <c r="O845" s="513"/>
      <c r="P845" s="513"/>
      <c r="Q845" s="513"/>
    </row>
    <row r="846" spans="1:17">
      <c r="A846" s="513"/>
      <c r="B846" s="513"/>
      <c r="C846" s="513"/>
      <c r="D846" s="513"/>
      <c r="E846" s="513"/>
      <c r="F846" s="513"/>
      <c r="G846" s="513"/>
      <c r="H846" s="513"/>
      <c r="I846" s="513"/>
      <c r="J846" s="513"/>
      <c r="K846" s="513"/>
      <c r="L846" s="513"/>
      <c r="M846" s="513"/>
      <c r="N846" s="513"/>
      <c r="O846" s="513"/>
      <c r="P846" s="513"/>
      <c r="Q846" s="513"/>
    </row>
    <row r="847" spans="1:17">
      <c r="A847" s="513"/>
      <c r="B847" s="513"/>
      <c r="C847" s="513"/>
      <c r="D847" s="513"/>
      <c r="E847" s="513"/>
      <c r="F847" s="513"/>
      <c r="G847" s="513"/>
      <c r="H847" s="513"/>
      <c r="I847" s="513"/>
      <c r="J847" s="513"/>
      <c r="K847" s="513"/>
      <c r="L847" s="513"/>
      <c r="M847" s="513"/>
      <c r="N847" s="513"/>
      <c r="O847" s="513"/>
      <c r="P847" s="513"/>
      <c r="Q847" s="513"/>
    </row>
    <row r="848" spans="1:17">
      <c r="A848" s="513"/>
      <c r="B848" s="513"/>
      <c r="C848" s="513"/>
      <c r="D848" s="513"/>
      <c r="E848" s="513"/>
      <c r="F848" s="513"/>
      <c r="G848" s="513"/>
      <c r="H848" s="513"/>
      <c r="I848" s="513"/>
      <c r="J848" s="513"/>
      <c r="K848" s="513"/>
      <c r="L848" s="513"/>
      <c r="M848" s="513"/>
      <c r="N848" s="513"/>
      <c r="O848" s="513"/>
      <c r="P848" s="513"/>
      <c r="Q848" s="513"/>
    </row>
    <row r="849" spans="1:17">
      <c r="A849" s="513"/>
      <c r="B849" s="513"/>
      <c r="C849" s="513"/>
      <c r="D849" s="513"/>
      <c r="E849" s="513"/>
      <c r="F849" s="513"/>
      <c r="G849" s="513"/>
      <c r="H849" s="513"/>
      <c r="I849" s="513"/>
      <c r="J849" s="513"/>
      <c r="K849" s="513"/>
      <c r="L849" s="513"/>
      <c r="M849" s="513"/>
      <c r="N849" s="513"/>
      <c r="O849" s="513"/>
      <c r="P849" s="513"/>
      <c r="Q849" s="513"/>
    </row>
    <row r="850" spans="1:17">
      <c r="A850" s="513"/>
      <c r="B850" s="513"/>
      <c r="C850" s="513"/>
      <c r="D850" s="513"/>
      <c r="E850" s="513"/>
      <c r="F850" s="513"/>
      <c r="G850" s="513"/>
      <c r="H850" s="513"/>
      <c r="I850" s="513"/>
      <c r="J850" s="513"/>
      <c r="K850" s="513"/>
      <c r="L850" s="513"/>
      <c r="M850" s="513"/>
      <c r="N850" s="513"/>
      <c r="O850" s="513"/>
      <c r="P850" s="513"/>
      <c r="Q850" s="513"/>
    </row>
    <row r="851" spans="1:17">
      <c r="A851" s="513"/>
      <c r="B851" s="513"/>
      <c r="C851" s="513"/>
      <c r="D851" s="513"/>
      <c r="E851" s="513"/>
      <c r="F851" s="513"/>
      <c r="G851" s="513"/>
      <c r="H851" s="513"/>
      <c r="I851" s="513"/>
      <c r="J851" s="513"/>
      <c r="K851" s="513"/>
      <c r="L851" s="513"/>
      <c r="M851" s="513"/>
      <c r="N851" s="513"/>
      <c r="O851" s="513"/>
      <c r="P851" s="513"/>
      <c r="Q851" s="513"/>
    </row>
    <row r="852" spans="1:17">
      <c r="A852" s="513"/>
      <c r="B852" s="513"/>
      <c r="C852" s="513"/>
      <c r="D852" s="513"/>
      <c r="E852" s="513"/>
      <c r="F852" s="513"/>
      <c r="G852" s="513"/>
      <c r="H852" s="513"/>
      <c r="I852" s="513"/>
      <c r="J852" s="513"/>
      <c r="K852" s="513"/>
      <c r="L852" s="513"/>
      <c r="M852" s="513"/>
      <c r="N852" s="513"/>
      <c r="O852" s="513"/>
      <c r="P852" s="513"/>
      <c r="Q852" s="513"/>
    </row>
    <row r="853" spans="1:17">
      <c r="A853" s="513"/>
      <c r="B853" s="513"/>
      <c r="C853" s="513"/>
      <c r="D853" s="513"/>
      <c r="E853" s="513"/>
      <c r="F853" s="513"/>
      <c r="G853" s="513"/>
      <c r="H853" s="513"/>
      <c r="I853" s="513"/>
      <c r="J853" s="513"/>
      <c r="K853" s="513"/>
      <c r="L853" s="513"/>
      <c r="M853" s="513"/>
      <c r="N853" s="513"/>
      <c r="O853" s="513"/>
      <c r="P853" s="513"/>
      <c r="Q853" s="513"/>
    </row>
    <row r="854" spans="1:17">
      <c r="A854" s="513"/>
      <c r="B854" s="513"/>
      <c r="C854" s="513"/>
      <c r="D854" s="513"/>
      <c r="E854" s="513"/>
      <c r="F854" s="513"/>
      <c r="G854" s="513"/>
      <c r="H854" s="513"/>
      <c r="I854" s="513"/>
      <c r="J854" s="513"/>
      <c r="K854" s="513"/>
      <c r="L854" s="513"/>
      <c r="M854" s="513"/>
      <c r="N854" s="513"/>
      <c r="O854" s="513"/>
      <c r="P854" s="513"/>
      <c r="Q854" s="513"/>
    </row>
    <row r="855" spans="1:17">
      <c r="A855" s="513"/>
      <c r="B855" s="513"/>
      <c r="C855" s="513"/>
      <c r="D855" s="513"/>
      <c r="E855" s="513"/>
      <c r="F855" s="513"/>
      <c r="G855" s="513"/>
      <c r="H855" s="513"/>
      <c r="I855" s="513"/>
      <c r="J855" s="513"/>
      <c r="K855" s="513"/>
      <c r="L855" s="513"/>
      <c r="M855" s="513"/>
      <c r="N855" s="513"/>
      <c r="O855" s="513"/>
      <c r="P855" s="513"/>
      <c r="Q855" s="513"/>
    </row>
    <row r="856" spans="1:17">
      <c r="A856" s="513"/>
      <c r="B856" s="513"/>
      <c r="C856" s="513"/>
      <c r="D856" s="513"/>
      <c r="E856" s="513"/>
      <c r="F856" s="513"/>
      <c r="G856" s="513"/>
      <c r="H856" s="513"/>
      <c r="I856" s="513"/>
      <c r="J856" s="513"/>
      <c r="K856" s="513"/>
      <c r="L856" s="513"/>
      <c r="M856" s="513"/>
      <c r="N856" s="513"/>
      <c r="O856" s="513"/>
      <c r="P856" s="513"/>
      <c r="Q856" s="513"/>
    </row>
    <row r="857" spans="1:17">
      <c r="A857" s="513"/>
      <c r="B857" s="513"/>
      <c r="C857" s="513"/>
      <c r="D857" s="513"/>
      <c r="E857" s="513"/>
      <c r="F857" s="513"/>
      <c r="G857" s="513"/>
      <c r="H857" s="513"/>
      <c r="I857" s="513"/>
      <c r="J857" s="513"/>
      <c r="K857" s="513"/>
      <c r="L857" s="513"/>
      <c r="M857" s="513"/>
      <c r="N857" s="513"/>
      <c r="O857" s="513"/>
      <c r="P857" s="513"/>
      <c r="Q857" s="513"/>
    </row>
    <row r="858" spans="1:17">
      <c r="A858" s="513"/>
      <c r="B858" s="513"/>
      <c r="C858" s="513"/>
      <c r="D858" s="513"/>
      <c r="E858" s="513"/>
      <c r="F858" s="513"/>
      <c r="G858" s="513"/>
      <c r="H858" s="513"/>
      <c r="I858" s="513"/>
      <c r="J858" s="513"/>
      <c r="K858" s="513"/>
      <c r="L858" s="513"/>
      <c r="M858" s="513"/>
      <c r="N858" s="513"/>
      <c r="O858" s="513"/>
      <c r="P858" s="513"/>
      <c r="Q858" s="513"/>
    </row>
    <row r="859" spans="1:17">
      <c r="A859" s="513"/>
      <c r="B859" s="513"/>
      <c r="C859" s="513"/>
      <c r="D859" s="513"/>
      <c r="E859" s="513"/>
      <c r="F859" s="513"/>
      <c r="G859" s="513"/>
      <c r="H859" s="513"/>
      <c r="I859" s="513"/>
      <c r="J859" s="513"/>
      <c r="K859" s="513"/>
      <c r="L859" s="513"/>
      <c r="M859" s="513"/>
      <c r="N859" s="513"/>
      <c r="O859" s="513"/>
      <c r="P859" s="513"/>
      <c r="Q859" s="513"/>
    </row>
    <row r="860" spans="1:17">
      <c r="A860" s="513"/>
      <c r="B860" s="513"/>
      <c r="C860" s="513"/>
      <c r="D860" s="513"/>
      <c r="E860" s="513"/>
      <c r="F860" s="513"/>
      <c r="G860" s="513"/>
      <c r="H860" s="513"/>
      <c r="I860" s="513"/>
      <c r="J860" s="513"/>
      <c r="K860" s="513"/>
      <c r="L860" s="513"/>
      <c r="M860" s="513"/>
      <c r="N860" s="513"/>
      <c r="O860" s="513"/>
      <c r="P860" s="513"/>
      <c r="Q860" s="513"/>
    </row>
    <row r="861" spans="1:17">
      <c r="A861" s="513"/>
      <c r="B861" s="513"/>
      <c r="C861" s="513"/>
      <c r="D861" s="513"/>
      <c r="E861" s="513"/>
      <c r="F861" s="513"/>
      <c r="G861" s="513"/>
      <c r="H861" s="513"/>
      <c r="I861" s="513"/>
      <c r="J861" s="513"/>
      <c r="K861" s="513"/>
      <c r="L861" s="513"/>
      <c r="M861" s="513"/>
      <c r="N861" s="513"/>
      <c r="O861" s="513"/>
      <c r="P861" s="513"/>
      <c r="Q861" s="513"/>
    </row>
    <row r="862" spans="1:17">
      <c r="A862" s="513"/>
      <c r="B862" s="513"/>
      <c r="C862" s="513"/>
      <c r="D862" s="513"/>
      <c r="E862" s="513"/>
      <c r="F862" s="513"/>
      <c r="G862" s="513"/>
      <c r="H862" s="513"/>
      <c r="I862" s="513"/>
      <c r="J862" s="513"/>
      <c r="K862" s="513"/>
      <c r="L862" s="513"/>
      <c r="M862" s="513"/>
      <c r="N862" s="513"/>
      <c r="O862" s="513"/>
      <c r="P862" s="513"/>
      <c r="Q862" s="513"/>
    </row>
    <row r="863" spans="1:17">
      <c r="A863" s="513"/>
      <c r="B863" s="513"/>
      <c r="C863" s="513"/>
      <c r="D863" s="513"/>
      <c r="E863" s="513"/>
      <c r="F863" s="513"/>
      <c r="G863" s="513"/>
      <c r="H863" s="513"/>
      <c r="I863" s="513"/>
      <c r="J863" s="513"/>
      <c r="K863" s="513"/>
      <c r="L863" s="513"/>
      <c r="M863" s="513"/>
      <c r="N863" s="513"/>
      <c r="O863" s="513"/>
      <c r="P863" s="513"/>
      <c r="Q863" s="513"/>
    </row>
    <row r="864" spans="1:17">
      <c r="A864" s="513"/>
      <c r="B864" s="513"/>
      <c r="C864" s="513"/>
      <c r="D864" s="513"/>
      <c r="E864" s="513"/>
      <c r="F864" s="513"/>
      <c r="G864" s="513"/>
      <c r="H864" s="513"/>
      <c r="I864" s="513"/>
      <c r="J864" s="513"/>
      <c r="K864" s="513"/>
      <c r="L864" s="513"/>
      <c r="M864" s="513"/>
      <c r="N864" s="513"/>
      <c r="O864" s="513"/>
      <c r="P864" s="513"/>
      <c r="Q864" s="513"/>
    </row>
    <row r="865" spans="1:17">
      <c r="A865" s="513"/>
      <c r="B865" s="513"/>
      <c r="C865" s="513"/>
      <c r="D865" s="513"/>
      <c r="E865" s="513"/>
      <c r="F865" s="513"/>
      <c r="G865" s="513"/>
      <c r="H865" s="513"/>
      <c r="I865" s="513"/>
      <c r="J865" s="513"/>
      <c r="K865" s="513"/>
      <c r="L865" s="513"/>
      <c r="M865" s="513"/>
      <c r="N865" s="513"/>
      <c r="O865" s="513"/>
      <c r="P865" s="513"/>
      <c r="Q865" s="513"/>
    </row>
    <row r="866" spans="1:17">
      <c r="A866" s="513"/>
      <c r="B866" s="513"/>
      <c r="C866" s="513"/>
      <c r="D866" s="513"/>
      <c r="E866" s="513"/>
      <c r="F866" s="513"/>
      <c r="G866" s="513"/>
      <c r="H866" s="513"/>
      <c r="I866" s="513"/>
      <c r="J866" s="513"/>
      <c r="K866" s="513"/>
      <c r="L866" s="513"/>
      <c r="M866" s="513"/>
      <c r="N866" s="513"/>
      <c r="O866" s="513"/>
      <c r="P866" s="513"/>
      <c r="Q866" s="513"/>
    </row>
    <row r="867" spans="1:17">
      <c r="A867" s="513"/>
      <c r="B867" s="513"/>
      <c r="C867" s="513"/>
      <c r="D867" s="513"/>
      <c r="E867" s="513"/>
      <c r="F867" s="513"/>
      <c r="G867" s="513"/>
      <c r="H867" s="513"/>
      <c r="I867" s="513"/>
      <c r="J867" s="513"/>
      <c r="K867" s="513"/>
      <c r="L867" s="513"/>
      <c r="M867" s="513"/>
      <c r="N867" s="513"/>
      <c r="O867" s="513"/>
      <c r="P867" s="513"/>
      <c r="Q867" s="513"/>
    </row>
    <row r="868" spans="1:17">
      <c r="A868" s="513"/>
      <c r="B868" s="513"/>
      <c r="C868" s="513"/>
      <c r="D868" s="513"/>
      <c r="E868" s="513"/>
      <c r="F868" s="513"/>
      <c r="G868" s="513"/>
      <c r="H868" s="513"/>
      <c r="I868" s="513"/>
      <c r="J868" s="513"/>
      <c r="K868" s="513"/>
      <c r="L868" s="513"/>
      <c r="M868" s="513"/>
      <c r="N868" s="513"/>
      <c r="O868" s="513"/>
      <c r="P868" s="513"/>
      <c r="Q868" s="513"/>
    </row>
    <row r="869" spans="1:17">
      <c r="A869" s="513"/>
      <c r="B869" s="513"/>
      <c r="C869" s="513"/>
      <c r="D869" s="513"/>
      <c r="E869" s="513"/>
      <c r="F869" s="513"/>
      <c r="G869" s="513"/>
      <c r="H869" s="513"/>
      <c r="I869" s="513"/>
      <c r="J869" s="513"/>
      <c r="K869" s="513"/>
      <c r="L869" s="513"/>
      <c r="M869" s="513"/>
      <c r="N869" s="513"/>
      <c r="O869" s="513"/>
      <c r="P869" s="513"/>
      <c r="Q869" s="513"/>
    </row>
    <row r="870" spans="1:17">
      <c r="A870" s="513"/>
      <c r="B870" s="513"/>
      <c r="C870" s="513"/>
      <c r="D870" s="513"/>
      <c r="E870" s="513"/>
      <c r="F870" s="513"/>
      <c r="G870" s="513"/>
      <c r="H870" s="513"/>
      <c r="I870" s="513"/>
      <c r="J870" s="513"/>
      <c r="K870" s="513"/>
      <c r="L870" s="513"/>
      <c r="M870" s="513"/>
      <c r="N870" s="513"/>
      <c r="O870" s="513"/>
      <c r="P870" s="513"/>
      <c r="Q870" s="513"/>
    </row>
    <row r="871" spans="1:17">
      <c r="A871" s="513"/>
      <c r="B871" s="513"/>
      <c r="C871" s="513"/>
      <c r="D871" s="513"/>
      <c r="E871" s="513"/>
      <c r="F871" s="513"/>
      <c r="G871" s="513"/>
      <c r="H871" s="513"/>
      <c r="I871" s="513"/>
      <c r="J871" s="513"/>
      <c r="K871" s="513"/>
      <c r="L871" s="513"/>
      <c r="M871" s="513"/>
      <c r="N871" s="513"/>
      <c r="O871" s="513"/>
      <c r="P871" s="513"/>
      <c r="Q871" s="513"/>
    </row>
    <row r="872" spans="1:17">
      <c r="A872" s="513"/>
      <c r="B872" s="513"/>
      <c r="C872" s="513"/>
      <c r="D872" s="513"/>
      <c r="E872" s="513"/>
      <c r="F872" s="513"/>
      <c r="G872" s="513"/>
      <c r="H872" s="513"/>
      <c r="I872" s="513"/>
      <c r="J872" s="513"/>
      <c r="K872" s="513"/>
      <c r="L872" s="513"/>
      <c r="M872" s="513"/>
      <c r="N872" s="513"/>
      <c r="O872" s="513"/>
      <c r="P872" s="513"/>
      <c r="Q872" s="513"/>
    </row>
    <row r="873" spans="1:17">
      <c r="A873" s="513"/>
      <c r="B873" s="513"/>
      <c r="C873" s="513"/>
      <c r="D873" s="513"/>
      <c r="E873" s="513"/>
      <c r="F873" s="513"/>
      <c r="G873" s="513"/>
      <c r="H873" s="513"/>
      <c r="I873" s="513"/>
      <c r="J873" s="513"/>
      <c r="K873" s="513"/>
      <c r="L873" s="513"/>
      <c r="M873" s="513"/>
      <c r="N873" s="513"/>
      <c r="O873" s="513"/>
      <c r="P873" s="513"/>
      <c r="Q873" s="513"/>
    </row>
    <row r="874" spans="1:17">
      <c r="A874" s="513"/>
      <c r="B874" s="513"/>
      <c r="C874" s="513"/>
      <c r="D874" s="513"/>
      <c r="E874" s="513"/>
      <c r="F874" s="513"/>
      <c r="G874" s="513"/>
      <c r="H874" s="513"/>
      <c r="I874" s="513"/>
      <c r="J874" s="513"/>
      <c r="K874" s="513"/>
      <c r="L874" s="513"/>
      <c r="M874" s="513"/>
      <c r="N874" s="513"/>
      <c r="O874" s="513"/>
      <c r="P874" s="513"/>
      <c r="Q874" s="513"/>
    </row>
    <row r="875" spans="1:17">
      <c r="A875" s="513"/>
      <c r="B875" s="513"/>
      <c r="C875" s="513"/>
      <c r="D875" s="513"/>
      <c r="E875" s="513"/>
      <c r="F875" s="513"/>
      <c r="G875" s="513"/>
      <c r="H875" s="513"/>
      <c r="I875" s="513"/>
      <c r="J875" s="513"/>
      <c r="K875" s="513"/>
      <c r="L875" s="513"/>
      <c r="M875" s="513"/>
      <c r="N875" s="513"/>
      <c r="O875" s="513"/>
      <c r="P875" s="513"/>
      <c r="Q875" s="513"/>
    </row>
    <row r="876" spans="1:17">
      <c r="A876" s="513"/>
      <c r="B876" s="513"/>
      <c r="C876" s="513"/>
      <c r="D876" s="513"/>
      <c r="E876" s="513"/>
      <c r="F876" s="513"/>
      <c r="G876" s="513"/>
      <c r="H876" s="513"/>
      <c r="I876" s="513"/>
      <c r="J876" s="513"/>
      <c r="K876" s="513"/>
      <c r="L876" s="513"/>
      <c r="M876" s="513"/>
      <c r="N876" s="513"/>
      <c r="O876" s="513"/>
      <c r="P876" s="513"/>
      <c r="Q876" s="513"/>
    </row>
    <row r="877" spans="1:17">
      <c r="A877" s="513"/>
      <c r="B877" s="513"/>
      <c r="C877" s="513"/>
      <c r="D877" s="513"/>
      <c r="E877" s="513"/>
      <c r="F877" s="513"/>
      <c r="G877" s="513"/>
      <c r="H877" s="513"/>
      <c r="I877" s="513"/>
      <c r="J877" s="513"/>
      <c r="K877" s="513"/>
      <c r="L877" s="513"/>
      <c r="M877" s="513"/>
      <c r="N877" s="513"/>
      <c r="O877" s="513"/>
      <c r="P877" s="513"/>
      <c r="Q877" s="513"/>
    </row>
    <row r="878" spans="1:17">
      <c r="A878" s="513"/>
      <c r="B878" s="513"/>
      <c r="C878" s="513"/>
      <c r="D878" s="513"/>
      <c r="E878" s="513"/>
      <c r="F878" s="513"/>
      <c r="G878" s="513"/>
      <c r="H878" s="513"/>
      <c r="I878" s="513"/>
      <c r="J878" s="513"/>
      <c r="K878" s="513"/>
      <c r="L878" s="513"/>
      <c r="M878" s="513"/>
      <c r="N878" s="513"/>
      <c r="O878" s="513"/>
      <c r="P878" s="513"/>
      <c r="Q878" s="513"/>
    </row>
    <row r="879" spans="1:17">
      <c r="A879" s="513"/>
      <c r="B879" s="513"/>
      <c r="C879" s="513"/>
      <c r="D879" s="513"/>
      <c r="E879" s="513"/>
      <c r="F879" s="513"/>
      <c r="G879" s="513"/>
      <c r="H879" s="513"/>
      <c r="I879" s="513"/>
      <c r="J879" s="513"/>
      <c r="K879" s="513"/>
      <c r="L879" s="513"/>
      <c r="M879" s="513"/>
      <c r="N879" s="513"/>
      <c r="O879" s="513"/>
      <c r="P879" s="513"/>
      <c r="Q879" s="513"/>
    </row>
    <row r="880" spans="1:17">
      <c r="A880" s="513"/>
      <c r="B880" s="513"/>
      <c r="C880" s="513"/>
      <c r="D880" s="513"/>
      <c r="E880" s="513"/>
      <c r="F880" s="513"/>
      <c r="G880" s="513"/>
      <c r="H880" s="513"/>
      <c r="I880" s="513"/>
      <c r="J880" s="513"/>
      <c r="K880" s="513"/>
      <c r="L880" s="513"/>
      <c r="M880" s="513"/>
      <c r="N880" s="513"/>
      <c r="O880" s="513"/>
      <c r="P880" s="513"/>
      <c r="Q880" s="513"/>
    </row>
    <row r="881" spans="1:17">
      <c r="A881" s="513"/>
      <c r="B881" s="513"/>
      <c r="C881" s="513"/>
      <c r="D881" s="513"/>
      <c r="E881" s="513"/>
      <c r="F881" s="513"/>
      <c r="G881" s="513"/>
      <c r="H881" s="513"/>
      <c r="I881" s="513"/>
      <c r="J881" s="513"/>
      <c r="K881" s="513"/>
      <c r="L881" s="513"/>
      <c r="M881" s="513"/>
      <c r="N881" s="513"/>
      <c r="O881" s="513"/>
      <c r="P881" s="513"/>
      <c r="Q881" s="513"/>
    </row>
    <row r="882" spans="1:17">
      <c r="A882" s="513"/>
      <c r="B882" s="513"/>
      <c r="C882" s="513"/>
      <c r="D882" s="513"/>
      <c r="E882" s="513"/>
      <c r="F882" s="513"/>
      <c r="G882" s="513"/>
      <c r="H882" s="513"/>
      <c r="I882" s="513"/>
      <c r="J882" s="513"/>
      <c r="K882" s="513"/>
      <c r="L882" s="513"/>
      <c r="M882" s="513"/>
      <c r="N882" s="513"/>
      <c r="O882" s="513"/>
      <c r="P882" s="513"/>
      <c r="Q882" s="513"/>
    </row>
    <row r="883" spans="1:17">
      <c r="A883" s="513"/>
      <c r="B883" s="513"/>
      <c r="C883" s="513"/>
      <c r="D883" s="513"/>
      <c r="E883" s="513"/>
      <c r="F883" s="513"/>
      <c r="G883" s="513"/>
      <c r="H883" s="513"/>
      <c r="I883" s="513"/>
      <c r="J883" s="513"/>
      <c r="K883" s="513"/>
      <c r="L883" s="513"/>
      <c r="M883" s="513"/>
      <c r="N883" s="513"/>
      <c r="O883" s="513"/>
      <c r="P883" s="513"/>
      <c r="Q883" s="513"/>
    </row>
    <row r="884" spans="1:17">
      <c r="A884" s="513"/>
      <c r="B884" s="513"/>
      <c r="C884" s="513"/>
      <c r="D884" s="513"/>
      <c r="E884" s="513"/>
      <c r="F884" s="513"/>
      <c r="G884" s="513"/>
      <c r="H884" s="513"/>
      <c r="I884" s="513"/>
      <c r="J884" s="513"/>
      <c r="K884" s="513"/>
      <c r="L884" s="513"/>
      <c r="M884" s="513"/>
      <c r="N884" s="513"/>
      <c r="O884" s="513"/>
      <c r="P884" s="513"/>
      <c r="Q884" s="513"/>
    </row>
    <row r="885" spans="1:17">
      <c r="A885" s="513"/>
      <c r="B885" s="513"/>
      <c r="C885" s="513"/>
      <c r="D885" s="513"/>
      <c r="E885" s="513"/>
      <c r="F885" s="513"/>
      <c r="G885" s="513"/>
      <c r="H885" s="513"/>
      <c r="I885" s="513"/>
      <c r="J885" s="513"/>
      <c r="K885" s="513"/>
      <c r="L885" s="513"/>
      <c r="M885" s="513"/>
      <c r="N885" s="513"/>
      <c r="O885" s="513"/>
      <c r="P885" s="513"/>
      <c r="Q885" s="513"/>
    </row>
    <row r="886" spans="1:17">
      <c r="A886" s="513"/>
      <c r="B886" s="513"/>
      <c r="C886" s="513"/>
      <c r="D886" s="513"/>
      <c r="E886" s="513"/>
      <c r="F886" s="513"/>
      <c r="G886" s="513"/>
      <c r="H886" s="513"/>
      <c r="I886" s="513"/>
      <c r="J886" s="513"/>
      <c r="K886" s="513"/>
      <c r="L886" s="513"/>
      <c r="M886" s="513"/>
      <c r="N886" s="513"/>
      <c r="O886" s="513"/>
      <c r="P886" s="513"/>
      <c r="Q886" s="513"/>
    </row>
    <row r="887" spans="1:17">
      <c r="A887" s="513"/>
      <c r="B887" s="513"/>
      <c r="C887" s="513"/>
      <c r="D887" s="513"/>
      <c r="E887" s="513"/>
      <c r="F887" s="513"/>
      <c r="G887" s="513"/>
      <c r="H887" s="513"/>
      <c r="I887" s="513"/>
      <c r="J887" s="513"/>
      <c r="K887" s="513"/>
      <c r="L887" s="513"/>
      <c r="M887" s="513"/>
      <c r="N887" s="513"/>
      <c r="O887" s="513"/>
      <c r="P887" s="513"/>
      <c r="Q887" s="513"/>
    </row>
    <row r="888" spans="1:17">
      <c r="A888" s="513"/>
      <c r="B888" s="513"/>
      <c r="C888" s="513"/>
      <c r="D888" s="513"/>
      <c r="E888" s="513"/>
      <c r="F888" s="513"/>
      <c r="G888" s="513"/>
      <c r="H888" s="513"/>
      <c r="I888" s="513"/>
      <c r="J888" s="513"/>
      <c r="K888" s="513"/>
      <c r="L888" s="513"/>
      <c r="M888" s="513"/>
      <c r="N888" s="513"/>
      <c r="O888" s="513"/>
      <c r="P888" s="513"/>
      <c r="Q888" s="513"/>
    </row>
    <row r="889" spans="1:17">
      <c r="A889" s="513"/>
      <c r="B889" s="513"/>
      <c r="C889" s="513"/>
      <c r="D889" s="513"/>
      <c r="E889" s="513"/>
      <c r="F889" s="513"/>
      <c r="G889" s="513"/>
      <c r="H889" s="513"/>
      <c r="I889" s="513"/>
      <c r="J889" s="513"/>
      <c r="K889" s="513"/>
      <c r="L889" s="513"/>
      <c r="M889" s="513"/>
      <c r="N889" s="513"/>
      <c r="O889" s="513"/>
      <c r="P889" s="513"/>
      <c r="Q889" s="513"/>
    </row>
    <row r="890" spans="1:17">
      <c r="A890" s="513"/>
      <c r="B890" s="513"/>
      <c r="C890" s="513"/>
      <c r="D890" s="513"/>
      <c r="E890" s="513"/>
      <c r="F890" s="513"/>
      <c r="G890" s="513"/>
      <c r="H890" s="513"/>
      <c r="I890" s="513"/>
      <c r="J890" s="513"/>
      <c r="K890" s="513"/>
      <c r="L890" s="513"/>
      <c r="M890" s="513"/>
      <c r="N890" s="513"/>
      <c r="O890" s="513"/>
      <c r="P890" s="513"/>
      <c r="Q890" s="513"/>
    </row>
    <row r="891" spans="1:17">
      <c r="A891" s="513"/>
      <c r="B891" s="513"/>
      <c r="C891" s="513"/>
      <c r="D891" s="513"/>
      <c r="E891" s="513"/>
      <c r="F891" s="513"/>
      <c r="G891" s="513"/>
      <c r="H891" s="513"/>
      <c r="I891" s="513"/>
      <c r="J891" s="513"/>
      <c r="K891" s="513"/>
      <c r="L891" s="513"/>
      <c r="M891" s="513"/>
      <c r="N891" s="513"/>
      <c r="O891" s="513"/>
      <c r="P891" s="513"/>
      <c r="Q891" s="513"/>
    </row>
    <row r="892" spans="1:17">
      <c r="A892" s="513"/>
      <c r="B892" s="513"/>
      <c r="C892" s="513"/>
      <c r="D892" s="513"/>
      <c r="E892" s="513"/>
      <c r="F892" s="513"/>
      <c r="G892" s="513"/>
      <c r="H892" s="513"/>
      <c r="I892" s="513"/>
      <c r="J892" s="513"/>
      <c r="K892" s="513"/>
      <c r="L892" s="513"/>
      <c r="M892" s="513"/>
      <c r="N892" s="513"/>
      <c r="O892" s="513"/>
      <c r="P892" s="513"/>
      <c r="Q892" s="513"/>
    </row>
    <row r="893" spans="1:17">
      <c r="A893" s="513"/>
      <c r="B893" s="513"/>
      <c r="C893" s="513"/>
      <c r="D893" s="513"/>
      <c r="E893" s="513"/>
      <c r="F893" s="513"/>
      <c r="G893" s="513"/>
      <c r="H893" s="513"/>
      <c r="I893" s="513"/>
      <c r="J893" s="513"/>
      <c r="K893" s="513"/>
      <c r="L893" s="513"/>
      <c r="M893" s="513"/>
      <c r="N893" s="513"/>
      <c r="O893" s="513"/>
      <c r="P893" s="513"/>
      <c r="Q893" s="513"/>
    </row>
    <row r="894" spans="1:17">
      <c r="A894" s="513"/>
      <c r="B894" s="513"/>
      <c r="C894" s="513"/>
      <c r="D894" s="513"/>
      <c r="E894" s="513"/>
      <c r="F894" s="513"/>
      <c r="G894" s="513"/>
      <c r="H894" s="513"/>
      <c r="I894" s="513"/>
      <c r="J894" s="513"/>
      <c r="K894" s="513"/>
      <c r="L894" s="513"/>
      <c r="M894" s="513"/>
      <c r="N894" s="513"/>
      <c r="O894" s="513"/>
      <c r="P894" s="513"/>
      <c r="Q894" s="513"/>
    </row>
    <row r="895" spans="1:17">
      <c r="A895" s="513"/>
      <c r="B895" s="513"/>
      <c r="C895" s="513"/>
      <c r="D895" s="513"/>
      <c r="E895" s="513"/>
      <c r="F895" s="513"/>
      <c r="G895" s="513"/>
      <c r="H895" s="513"/>
      <c r="I895" s="513"/>
      <c r="J895" s="513"/>
      <c r="K895" s="513"/>
      <c r="L895" s="513"/>
      <c r="M895" s="513"/>
      <c r="N895" s="513"/>
      <c r="O895" s="513"/>
      <c r="P895" s="513"/>
      <c r="Q895" s="513"/>
    </row>
    <row r="896" spans="1:17">
      <c r="A896" s="513"/>
      <c r="B896" s="513"/>
      <c r="C896" s="513"/>
      <c r="D896" s="513"/>
      <c r="E896" s="513"/>
      <c r="F896" s="513"/>
      <c r="G896" s="513"/>
      <c r="H896" s="513"/>
      <c r="I896" s="513"/>
      <c r="J896" s="513"/>
      <c r="K896" s="513"/>
      <c r="L896" s="513"/>
      <c r="M896" s="513"/>
      <c r="N896" s="513"/>
      <c r="O896" s="513"/>
      <c r="P896" s="513"/>
      <c r="Q896" s="513"/>
    </row>
    <row r="897" spans="1:17">
      <c r="A897" s="513"/>
      <c r="B897" s="513"/>
      <c r="C897" s="513"/>
      <c r="D897" s="513"/>
      <c r="E897" s="513"/>
      <c r="F897" s="513"/>
      <c r="G897" s="513"/>
      <c r="H897" s="513"/>
      <c r="I897" s="513"/>
      <c r="J897" s="513"/>
      <c r="K897" s="513"/>
      <c r="L897" s="513"/>
      <c r="M897" s="513"/>
      <c r="N897" s="513"/>
      <c r="O897" s="513"/>
      <c r="P897" s="513"/>
      <c r="Q897" s="513"/>
    </row>
    <row r="898" spans="1:17">
      <c r="A898" s="513"/>
      <c r="B898" s="513"/>
      <c r="C898" s="513"/>
      <c r="D898" s="513"/>
      <c r="E898" s="513"/>
      <c r="F898" s="513"/>
      <c r="G898" s="513"/>
      <c r="H898" s="513"/>
      <c r="I898" s="513"/>
      <c r="J898" s="513"/>
      <c r="K898" s="513"/>
      <c r="L898" s="513"/>
      <c r="M898" s="513"/>
      <c r="N898" s="513"/>
      <c r="O898" s="513"/>
      <c r="P898" s="513"/>
      <c r="Q898" s="513"/>
    </row>
    <row r="899" spans="1:17">
      <c r="A899" s="513"/>
      <c r="B899" s="513"/>
      <c r="C899" s="513"/>
      <c r="D899" s="513"/>
      <c r="E899" s="513"/>
      <c r="F899" s="513"/>
      <c r="G899" s="513"/>
      <c r="H899" s="513"/>
      <c r="I899" s="513"/>
      <c r="J899" s="513"/>
      <c r="K899" s="513"/>
      <c r="L899" s="513"/>
      <c r="M899" s="513"/>
      <c r="N899" s="513"/>
      <c r="O899" s="513"/>
      <c r="P899" s="513"/>
      <c r="Q899" s="513"/>
    </row>
    <row r="900" spans="1:17">
      <c r="A900" s="513"/>
      <c r="B900" s="513"/>
      <c r="C900" s="513"/>
      <c r="D900" s="513"/>
      <c r="E900" s="513"/>
      <c r="F900" s="513"/>
      <c r="G900" s="513"/>
      <c r="H900" s="513"/>
      <c r="I900" s="513"/>
      <c r="J900" s="513"/>
      <c r="K900" s="513"/>
      <c r="L900" s="513"/>
      <c r="M900" s="513"/>
      <c r="N900" s="513"/>
      <c r="O900" s="513"/>
      <c r="P900" s="513"/>
      <c r="Q900" s="513"/>
    </row>
    <row r="901" spans="1:17">
      <c r="A901" s="513"/>
      <c r="B901" s="513"/>
      <c r="C901" s="513"/>
      <c r="D901" s="513"/>
      <c r="E901" s="513"/>
      <c r="F901" s="513"/>
      <c r="G901" s="513"/>
      <c r="H901" s="513"/>
      <c r="I901" s="513"/>
      <c r="J901" s="513"/>
      <c r="K901" s="513"/>
      <c r="L901" s="513"/>
      <c r="M901" s="513"/>
      <c r="N901" s="513"/>
      <c r="O901" s="513"/>
      <c r="P901" s="513"/>
      <c r="Q901" s="513"/>
    </row>
    <row r="902" spans="1:17">
      <c r="A902" s="513"/>
      <c r="B902" s="513"/>
      <c r="C902" s="513"/>
      <c r="D902" s="513"/>
      <c r="E902" s="513"/>
      <c r="F902" s="513"/>
      <c r="G902" s="513"/>
      <c r="H902" s="513"/>
      <c r="I902" s="513"/>
      <c r="J902" s="513"/>
      <c r="K902" s="513"/>
      <c r="L902" s="513"/>
      <c r="M902" s="513"/>
      <c r="N902" s="513"/>
      <c r="O902" s="513"/>
      <c r="P902" s="513"/>
      <c r="Q902" s="513"/>
    </row>
    <row r="903" spans="1:17">
      <c r="A903" s="513"/>
      <c r="B903" s="513"/>
      <c r="C903" s="513"/>
      <c r="D903" s="513"/>
      <c r="E903" s="513"/>
      <c r="F903" s="513"/>
      <c r="G903" s="513"/>
      <c r="H903" s="513"/>
      <c r="I903" s="513"/>
      <c r="J903" s="513"/>
      <c r="K903" s="513"/>
      <c r="L903" s="513"/>
      <c r="M903" s="513"/>
      <c r="N903" s="513"/>
      <c r="O903" s="513"/>
      <c r="P903" s="513"/>
      <c r="Q903" s="513"/>
    </row>
    <row r="904" spans="1:17">
      <c r="A904" s="513"/>
      <c r="B904" s="513"/>
      <c r="C904" s="513"/>
      <c r="D904" s="513"/>
      <c r="E904" s="513"/>
      <c r="F904" s="513"/>
      <c r="G904" s="513"/>
      <c r="H904" s="513"/>
      <c r="I904" s="513"/>
      <c r="J904" s="513"/>
      <c r="K904" s="513"/>
      <c r="L904" s="513"/>
      <c r="M904" s="513"/>
      <c r="N904" s="513"/>
      <c r="O904" s="513"/>
      <c r="P904" s="513"/>
      <c r="Q904" s="513"/>
    </row>
    <row r="905" spans="1:17">
      <c r="A905" s="513"/>
      <c r="B905" s="513"/>
      <c r="C905" s="513"/>
      <c r="D905" s="513"/>
      <c r="E905" s="513"/>
      <c r="F905" s="513"/>
      <c r="G905" s="513"/>
      <c r="H905" s="513"/>
      <c r="I905" s="513"/>
      <c r="J905" s="513"/>
      <c r="K905" s="513"/>
      <c r="L905" s="513"/>
      <c r="M905" s="513"/>
      <c r="N905" s="513"/>
      <c r="O905" s="513"/>
      <c r="P905" s="513"/>
      <c r="Q905" s="513"/>
    </row>
    <row r="906" spans="1:17">
      <c r="A906" s="513"/>
      <c r="B906" s="513"/>
      <c r="C906" s="513"/>
      <c r="D906" s="513"/>
      <c r="E906" s="513"/>
      <c r="F906" s="513"/>
      <c r="G906" s="513"/>
      <c r="H906" s="513"/>
      <c r="I906" s="513"/>
      <c r="J906" s="513"/>
      <c r="K906" s="513"/>
      <c r="L906" s="513"/>
      <c r="M906" s="513"/>
      <c r="N906" s="513"/>
      <c r="O906" s="513"/>
      <c r="P906" s="513"/>
      <c r="Q906" s="513"/>
    </row>
    <row r="907" spans="1:17">
      <c r="A907" s="513"/>
      <c r="B907" s="513"/>
      <c r="C907" s="513"/>
      <c r="D907" s="513"/>
      <c r="E907" s="513"/>
      <c r="F907" s="513"/>
      <c r="G907" s="513"/>
      <c r="H907" s="513"/>
      <c r="I907" s="513"/>
      <c r="J907" s="513"/>
      <c r="K907" s="513"/>
      <c r="L907" s="513"/>
      <c r="M907" s="513"/>
      <c r="N907" s="513"/>
      <c r="O907" s="513"/>
      <c r="P907" s="513"/>
      <c r="Q907" s="513"/>
    </row>
    <row r="908" spans="1:17">
      <c r="A908" s="513"/>
      <c r="B908" s="513"/>
      <c r="C908" s="513"/>
      <c r="D908" s="513"/>
      <c r="E908" s="513"/>
      <c r="F908" s="513"/>
      <c r="G908" s="513"/>
      <c r="H908" s="513"/>
      <c r="I908" s="513"/>
      <c r="J908" s="513"/>
      <c r="K908" s="513"/>
      <c r="L908" s="513"/>
      <c r="M908" s="513"/>
      <c r="N908" s="513"/>
      <c r="O908" s="513"/>
      <c r="P908" s="513"/>
      <c r="Q908" s="513"/>
    </row>
    <row r="909" spans="1:17">
      <c r="A909" s="513"/>
      <c r="B909" s="513"/>
      <c r="C909" s="513"/>
      <c r="D909" s="513"/>
      <c r="E909" s="513"/>
      <c r="F909" s="513"/>
      <c r="G909" s="513"/>
      <c r="H909" s="513"/>
      <c r="I909" s="513"/>
      <c r="J909" s="513"/>
      <c r="K909" s="513"/>
      <c r="L909" s="513"/>
      <c r="M909" s="513"/>
      <c r="N909" s="513"/>
      <c r="O909" s="513"/>
      <c r="P909" s="513"/>
      <c r="Q909" s="513"/>
    </row>
    <row r="910" spans="1:17">
      <c r="A910" s="513"/>
      <c r="B910" s="513"/>
      <c r="C910" s="513"/>
      <c r="D910" s="513"/>
      <c r="E910" s="513"/>
      <c r="F910" s="513"/>
      <c r="G910" s="513"/>
      <c r="H910" s="513"/>
      <c r="I910" s="513"/>
      <c r="J910" s="513"/>
      <c r="K910" s="513"/>
      <c r="L910" s="513"/>
      <c r="M910" s="513"/>
      <c r="N910" s="513"/>
      <c r="O910" s="513"/>
      <c r="P910" s="513"/>
      <c r="Q910" s="513"/>
    </row>
    <row r="911" spans="1:17">
      <c r="A911" s="513"/>
      <c r="B911" s="513"/>
      <c r="C911" s="513"/>
      <c r="D911" s="513"/>
      <c r="E911" s="513"/>
      <c r="F911" s="513"/>
      <c r="G911" s="513"/>
      <c r="H911" s="513"/>
      <c r="I911" s="513"/>
      <c r="J911" s="513"/>
      <c r="K911" s="513"/>
      <c r="L911" s="513"/>
      <c r="M911" s="513"/>
      <c r="N911" s="513"/>
      <c r="O911" s="513"/>
      <c r="P911" s="513"/>
      <c r="Q911" s="513"/>
    </row>
    <row r="912" spans="1:17">
      <c r="B912" s="513"/>
      <c r="C912" s="513"/>
      <c r="D912" s="513"/>
      <c r="E912" s="513"/>
      <c r="F912" s="513"/>
      <c r="G912" s="513"/>
      <c r="H912" s="513"/>
      <c r="I912" s="513"/>
      <c r="J912" s="513"/>
      <c r="K912" s="513"/>
      <c r="L912" s="513"/>
      <c r="M912" s="513"/>
      <c r="N912" s="513"/>
      <c r="O912" s="513"/>
      <c r="P912" s="513"/>
      <c r="Q912" s="513"/>
    </row>
    <row r="913" spans="2:17">
      <c r="B913" s="513"/>
      <c r="C913" s="513"/>
      <c r="D913" s="513"/>
      <c r="E913" s="513"/>
      <c r="F913" s="513"/>
      <c r="G913" s="513"/>
      <c r="H913" s="513"/>
      <c r="I913" s="513"/>
      <c r="J913" s="513"/>
      <c r="K913" s="513"/>
      <c r="L913" s="513"/>
      <c r="M913" s="513"/>
      <c r="N913" s="513"/>
      <c r="O913" s="513"/>
      <c r="P913" s="513"/>
      <c r="Q913" s="513"/>
    </row>
    <row r="914" spans="2:17">
      <c r="B914" s="513"/>
      <c r="C914" s="513"/>
      <c r="D914" s="513"/>
      <c r="E914" s="513"/>
      <c r="F914" s="513"/>
      <c r="G914" s="513"/>
      <c r="H914" s="513"/>
      <c r="I914" s="513"/>
      <c r="J914" s="513"/>
      <c r="K914" s="513"/>
      <c r="L914" s="513"/>
      <c r="M914" s="513"/>
      <c r="N914" s="513"/>
      <c r="O914" s="513"/>
      <c r="P914" s="513"/>
      <c r="Q914" s="513"/>
    </row>
    <row r="915" spans="2:17">
      <c r="B915" s="513"/>
      <c r="C915" s="513"/>
      <c r="D915" s="513"/>
      <c r="E915" s="513"/>
      <c r="F915" s="513"/>
      <c r="G915" s="513"/>
      <c r="H915" s="513"/>
      <c r="I915" s="513"/>
      <c r="J915" s="513"/>
      <c r="K915" s="513"/>
      <c r="L915" s="513"/>
      <c r="M915" s="513"/>
      <c r="N915" s="513"/>
      <c r="O915" s="513"/>
      <c r="P915" s="513"/>
      <c r="Q915" s="513"/>
    </row>
    <row r="916" spans="2:17">
      <c r="B916" s="513"/>
      <c r="C916" s="513"/>
      <c r="D916" s="513"/>
      <c r="E916" s="513"/>
      <c r="F916" s="513"/>
      <c r="G916" s="513"/>
      <c r="H916" s="513"/>
      <c r="I916" s="513"/>
      <c r="J916" s="513"/>
      <c r="K916" s="513"/>
      <c r="L916" s="513"/>
      <c r="M916" s="513"/>
      <c r="N916" s="513"/>
      <c r="O916" s="513"/>
      <c r="P916" s="513"/>
      <c r="Q916" s="513"/>
    </row>
    <row r="917" spans="2:17">
      <c r="B917" s="513"/>
      <c r="C917" s="513"/>
      <c r="D917" s="513"/>
      <c r="E917" s="513"/>
      <c r="F917" s="513"/>
      <c r="G917" s="513"/>
      <c r="H917" s="513"/>
      <c r="I917" s="513"/>
      <c r="J917" s="513"/>
      <c r="K917" s="513"/>
      <c r="L917" s="513"/>
      <c r="M917" s="513"/>
      <c r="N917" s="513"/>
      <c r="O917" s="513"/>
      <c r="P917" s="513"/>
      <c r="Q917" s="513"/>
    </row>
    <row r="918" spans="2:17">
      <c r="B918" s="513"/>
      <c r="C918" s="513"/>
      <c r="D918" s="513"/>
      <c r="E918" s="513"/>
      <c r="F918" s="513"/>
      <c r="G918" s="513"/>
      <c r="H918" s="513"/>
      <c r="I918" s="513"/>
      <c r="J918" s="513"/>
      <c r="K918" s="513"/>
      <c r="L918" s="513"/>
      <c r="M918" s="513"/>
      <c r="N918" s="513"/>
      <c r="O918" s="513"/>
      <c r="P918" s="513"/>
      <c r="Q918" s="513"/>
    </row>
    <row r="919" spans="2:17">
      <c r="B919" s="513"/>
      <c r="C919" s="513"/>
      <c r="D919" s="513"/>
      <c r="E919" s="513"/>
      <c r="F919" s="513"/>
      <c r="G919" s="513"/>
      <c r="H919" s="513"/>
      <c r="I919" s="513"/>
      <c r="J919" s="513"/>
      <c r="K919" s="513"/>
      <c r="L919" s="513"/>
      <c r="M919" s="513"/>
      <c r="N919" s="513"/>
      <c r="O919" s="513"/>
      <c r="P919" s="513"/>
      <c r="Q919" s="513"/>
    </row>
    <row r="920" spans="2:17">
      <c r="B920" s="513"/>
      <c r="C920" s="513"/>
      <c r="D920" s="513"/>
      <c r="E920" s="513"/>
      <c r="F920" s="513"/>
      <c r="G920" s="513"/>
      <c r="H920" s="513"/>
      <c r="I920" s="513"/>
      <c r="J920" s="513"/>
      <c r="K920" s="513"/>
      <c r="L920" s="513"/>
      <c r="M920" s="513"/>
      <c r="N920" s="513"/>
      <c r="O920" s="513"/>
      <c r="P920" s="513"/>
      <c r="Q920" s="513"/>
    </row>
    <row r="921" spans="2:17">
      <c r="B921" s="513"/>
      <c r="C921" s="513"/>
      <c r="D921" s="513"/>
      <c r="E921" s="513"/>
      <c r="F921" s="513"/>
      <c r="G921" s="513"/>
      <c r="H921" s="513"/>
      <c r="I921" s="513"/>
      <c r="J921" s="513"/>
      <c r="K921" s="513"/>
      <c r="L921" s="513"/>
      <c r="M921" s="513"/>
      <c r="N921" s="513"/>
      <c r="O921" s="513"/>
      <c r="P921" s="513"/>
      <c r="Q921" s="513"/>
    </row>
    <row r="922" spans="2:17">
      <c r="B922" s="513"/>
      <c r="C922" s="513"/>
      <c r="D922" s="513"/>
      <c r="E922" s="513"/>
      <c r="F922" s="513"/>
      <c r="G922" s="513"/>
      <c r="H922" s="513"/>
      <c r="I922" s="513"/>
      <c r="J922" s="513"/>
      <c r="K922" s="513"/>
      <c r="L922" s="513"/>
      <c r="M922" s="513"/>
      <c r="N922" s="513"/>
      <c r="O922" s="513"/>
      <c r="P922" s="513"/>
      <c r="Q922" s="513"/>
    </row>
    <row r="923" spans="2:17">
      <c r="B923" s="513"/>
      <c r="C923" s="513"/>
      <c r="D923" s="513"/>
      <c r="E923" s="513"/>
      <c r="F923" s="513"/>
      <c r="G923" s="513"/>
      <c r="H923" s="513"/>
      <c r="I923" s="513"/>
      <c r="J923" s="513"/>
      <c r="K923" s="513"/>
      <c r="L923" s="513"/>
      <c r="M923" s="513"/>
      <c r="N923" s="513"/>
      <c r="O923" s="513"/>
      <c r="P923" s="513"/>
      <c r="Q923" s="513"/>
    </row>
    <row r="924" spans="2:17">
      <c r="B924" s="513"/>
      <c r="C924" s="513"/>
      <c r="D924" s="513"/>
      <c r="E924" s="513"/>
      <c r="F924" s="513"/>
      <c r="G924" s="513"/>
      <c r="H924" s="513"/>
      <c r="I924" s="513"/>
      <c r="J924" s="513"/>
      <c r="K924" s="513"/>
      <c r="L924" s="513"/>
      <c r="M924" s="513"/>
      <c r="N924" s="513"/>
      <c r="O924" s="513"/>
      <c r="P924" s="513"/>
      <c r="Q924" s="513"/>
    </row>
    <row r="925" spans="2:17">
      <c r="B925" s="513"/>
      <c r="C925" s="513"/>
      <c r="D925" s="513"/>
      <c r="E925" s="513"/>
      <c r="F925" s="513"/>
      <c r="G925" s="513"/>
      <c r="H925" s="513"/>
      <c r="I925" s="513"/>
      <c r="J925" s="513"/>
      <c r="K925" s="513"/>
      <c r="L925" s="513"/>
      <c r="M925" s="513"/>
      <c r="N925" s="513"/>
      <c r="O925" s="513"/>
      <c r="P925" s="513"/>
      <c r="Q925" s="513"/>
    </row>
    <row r="926" spans="2:17">
      <c r="B926" s="513"/>
      <c r="C926" s="513"/>
      <c r="D926" s="513"/>
      <c r="E926" s="513"/>
      <c r="F926" s="513"/>
      <c r="G926" s="513"/>
      <c r="H926" s="513"/>
      <c r="I926" s="513"/>
      <c r="J926" s="513"/>
      <c r="K926" s="513"/>
      <c r="L926" s="513"/>
      <c r="M926" s="513"/>
      <c r="N926" s="513"/>
      <c r="O926" s="513"/>
      <c r="P926" s="513"/>
      <c r="Q926" s="513"/>
    </row>
    <row r="927" spans="2:17">
      <c r="B927" s="513"/>
      <c r="C927" s="513"/>
      <c r="D927" s="513"/>
      <c r="E927" s="513"/>
      <c r="F927" s="513"/>
      <c r="G927" s="513"/>
      <c r="H927" s="513"/>
      <c r="I927" s="513"/>
      <c r="J927" s="513"/>
      <c r="K927" s="513"/>
      <c r="L927" s="513"/>
      <c r="M927" s="513"/>
      <c r="N927" s="513"/>
      <c r="O927" s="513"/>
      <c r="P927" s="513"/>
      <c r="Q927" s="513"/>
    </row>
    <row r="928" spans="2:17">
      <c r="B928" s="513"/>
      <c r="C928" s="513"/>
      <c r="D928" s="513"/>
      <c r="E928" s="513"/>
      <c r="F928" s="513"/>
      <c r="G928" s="513"/>
      <c r="H928" s="513"/>
      <c r="I928" s="513"/>
      <c r="J928" s="513"/>
      <c r="K928" s="513"/>
      <c r="L928" s="513"/>
      <c r="M928" s="513"/>
      <c r="N928" s="513"/>
      <c r="O928" s="513"/>
      <c r="P928" s="513"/>
      <c r="Q928" s="513"/>
    </row>
    <row r="929" spans="2:17">
      <c r="B929" s="513"/>
      <c r="C929" s="513"/>
      <c r="D929" s="513"/>
      <c r="E929" s="513"/>
      <c r="F929" s="513"/>
      <c r="G929" s="513"/>
      <c r="H929" s="513"/>
      <c r="I929" s="513"/>
      <c r="J929" s="513"/>
      <c r="K929" s="513"/>
      <c r="L929" s="513"/>
      <c r="M929" s="513"/>
      <c r="N929" s="513"/>
      <c r="O929" s="513"/>
      <c r="P929" s="513"/>
      <c r="Q929" s="513"/>
    </row>
    <row r="930" spans="2:17">
      <c r="B930" s="513"/>
      <c r="C930" s="513"/>
      <c r="D930" s="513"/>
      <c r="E930" s="513"/>
      <c r="F930" s="513"/>
      <c r="G930" s="513"/>
      <c r="H930" s="513"/>
      <c r="I930" s="513"/>
      <c r="J930" s="513"/>
      <c r="K930" s="513"/>
      <c r="L930" s="513"/>
      <c r="M930" s="513"/>
      <c r="N930" s="513"/>
      <c r="O930" s="513"/>
      <c r="P930" s="513"/>
      <c r="Q930" s="513"/>
    </row>
    <row r="931" spans="2:17">
      <c r="B931" s="513"/>
      <c r="C931" s="513"/>
      <c r="D931" s="513"/>
      <c r="E931" s="513"/>
      <c r="F931" s="513"/>
      <c r="G931" s="513"/>
      <c r="H931" s="513"/>
      <c r="I931" s="513"/>
      <c r="J931" s="513"/>
      <c r="K931" s="513"/>
      <c r="L931" s="513"/>
      <c r="M931" s="513"/>
      <c r="N931" s="513"/>
      <c r="O931" s="513"/>
      <c r="P931" s="513"/>
      <c r="Q931" s="513"/>
    </row>
    <row r="932" spans="2:17">
      <c r="B932" s="513"/>
      <c r="C932" s="513"/>
      <c r="D932" s="513"/>
      <c r="E932" s="513"/>
      <c r="F932" s="513"/>
      <c r="G932" s="513"/>
      <c r="H932" s="513"/>
      <c r="I932" s="513"/>
      <c r="J932" s="513"/>
      <c r="K932" s="513"/>
      <c r="L932" s="513"/>
      <c r="M932" s="513"/>
      <c r="N932" s="513"/>
      <c r="O932" s="513"/>
      <c r="P932" s="513"/>
      <c r="Q932" s="513"/>
    </row>
    <row r="933" spans="2:17">
      <c r="B933" s="513"/>
      <c r="C933" s="513"/>
      <c r="D933" s="513"/>
      <c r="E933" s="513"/>
      <c r="F933" s="513"/>
      <c r="G933" s="513"/>
      <c r="H933" s="513"/>
      <c r="I933" s="513"/>
      <c r="J933" s="513"/>
      <c r="K933" s="513"/>
      <c r="L933" s="513"/>
      <c r="M933" s="513"/>
      <c r="N933" s="513"/>
      <c r="O933" s="513"/>
      <c r="P933" s="513"/>
      <c r="Q933" s="513"/>
    </row>
    <row r="934" spans="2:17">
      <c r="B934" s="513"/>
      <c r="C934" s="513"/>
      <c r="D934" s="513"/>
      <c r="E934" s="513"/>
      <c r="F934" s="513"/>
      <c r="G934" s="513"/>
      <c r="H934" s="513"/>
      <c r="I934" s="513"/>
      <c r="J934" s="513"/>
      <c r="K934" s="513"/>
      <c r="L934" s="513"/>
      <c r="M934" s="513"/>
      <c r="N934" s="513"/>
      <c r="O934" s="513"/>
      <c r="P934" s="513"/>
      <c r="Q934" s="513"/>
    </row>
    <row r="935" spans="2:17">
      <c r="B935" s="513"/>
      <c r="C935" s="513"/>
      <c r="D935" s="513"/>
      <c r="E935" s="513"/>
      <c r="F935" s="513"/>
      <c r="G935" s="513"/>
      <c r="H935" s="513"/>
      <c r="I935" s="513"/>
      <c r="J935" s="513"/>
      <c r="K935" s="513"/>
      <c r="L935" s="513"/>
      <c r="M935" s="513"/>
      <c r="N935" s="513"/>
      <c r="O935" s="513"/>
      <c r="P935" s="513"/>
      <c r="Q935" s="513"/>
    </row>
    <row r="936" spans="2:17">
      <c r="B936" s="513"/>
      <c r="C936" s="513"/>
      <c r="D936" s="513"/>
      <c r="E936" s="513"/>
      <c r="F936" s="513"/>
      <c r="G936" s="513"/>
      <c r="H936" s="513"/>
      <c r="I936" s="513"/>
      <c r="J936" s="513"/>
      <c r="K936" s="513"/>
      <c r="L936" s="513"/>
      <c r="M936" s="513"/>
      <c r="N936" s="513"/>
      <c r="O936" s="513"/>
      <c r="P936" s="513"/>
      <c r="Q936" s="513"/>
    </row>
    <row r="937" spans="2:17">
      <c r="B937" s="513"/>
      <c r="C937" s="513"/>
      <c r="D937" s="513"/>
      <c r="E937" s="513"/>
      <c r="F937" s="513"/>
      <c r="G937" s="513"/>
      <c r="I937" s="513"/>
      <c r="J937" s="513"/>
      <c r="K937" s="513"/>
      <c r="L937" s="513"/>
      <c r="M937" s="513"/>
      <c r="N937" s="513"/>
      <c r="O937" s="513"/>
      <c r="P937" s="513"/>
      <c r="Q937" s="513"/>
    </row>
    <row r="938" spans="2:17">
      <c r="B938" s="513"/>
      <c r="C938" s="513"/>
      <c r="D938" s="513"/>
      <c r="E938" s="513"/>
      <c r="F938" s="513"/>
      <c r="G938" s="513"/>
      <c r="I938" s="513"/>
      <c r="J938" s="513"/>
      <c r="K938" s="513"/>
      <c r="L938" s="513"/>
      <c r="M938" s="513"/>
      <c r="N938" s="513"/>
      <c r="O938" s="513"/>
      <c r="P938" s="513"/>
      <c r="Q938" s="513"/>
    </row>
    <row r="939" spans="2:17">
      <c r="B939" s="513"/>
      <c r="C939" s="513"/>
      <c r="D939" s="513"/>
      <c r="E939" s="513"/>
      <c r="F939" s="513"/>
      <c r="G939" s="513"/>
      <c r="I939" s="513"/>
      <c r="J939" s="513"/>
      <c r="K939" s="513"/>
      <c r="L939" s="513"/>
      <c r="M939" s="513"/>
      <c r="N939" s="513"/>
      <c r="O939" s="513"/>
      <c r="P939" s="513"/>
      <c r="Q939" s="513"/>
    </row>
    <row r="940" spans="2:17">
      <c r="B940" s="513"/>
      <c r="C940" s="513"/>
      <c r="D940" s="513"/>
      <c r="E940" s="513"/>
      <c r="F940" s="513"/>
      <c r="G940" s="513"/>
      <c r="I940" s="513"/>
      <c r="J940" s="513"/>
      <c r="K940" s="513"/>
      <c r="L940" s="513"/>
      <c r="M940" s="513"/>
      <c r="N940" s="513"/>
      <c r="O940" s="513"/>
      <c r="P940" s="513"/>
      <c r="Q940" s="513"/>
    </row>
    <row r="941" spans="2:17">
      <c r="B941" s="513"/>
      <c r="C941" s="513"/>
      <c r="D941" s="513"/>
      <c r="E941" s="513"/>
      <c r="F941" s="513"/>
      <c r="G941" s="513"/>
      <c r="I941" s="513"/>
      <c r="J941" s="513"/>
      <c r="K941" s="513"/>
      <c r="L941" s="513"/>
      <c r="M941" s="513"/>
      <c r="N941" s="513"/>
      <c r="O941" s="513"/>
      <c r="P941" s="513"/>
      <c r="Q941" s="513"/>
    </row>
    <row r="942" spans="2:17">
      <c r="B942" s="513"/>
      <c r="C942" s="513"/>
      <c r="D942" s="513"/>
      <c r="E942" s="513"/>
      <c r="F942" s="513"/>
      <c r="G942" s="513"/>
      <c r="I942" s="513"/>
      <c r="J942" s="513"/>
      <c r="K942" s="513"/>
      <c r="L942" s="513"/>
      <c r="M942" s="513"/>
      <c r="N942" s="513"/>
      <c r="O942" s="513"/>
      <c r="P942" s="513"/>
      <c r="Q942" s="513"/>
    </row>
    <row r="943" spans="2:17">
      <c r="B943" s="513"/>
      <c r="C943" s="513"/>
      <c r="D943" s="513"/>
      <c r="E943" s="513"/>
      <c r="F943" s="513"/>
      <c r="G943" s="513"/>
      <c r="I943" s="513"/>
      <c r="J943" s="513"/>
      <c r="K943" s="513"/>
      <c r="L943" s="513"/>
      <c r="M943" s="513"/>
      <c r="N943" s="513"/>
      <c r="O943" s="513"/>
      <c r="P943" s="513"/>
      <c r="Q943" s="513"/>
    </row>
    <row r="944" spans="2:17">
      <c r="B944" s="513"/>
      <c r="C944" s="513"/>
      <c r="D944" s="513"/>
      <c r="E944" s="513"/>
      <c r="F944" s="513"/>
      <c r="G944" s="513"/>
      <c r="I944" s="513"/>
      <c r="J944" s="513"/>
      <c r="K944" s="513"/>
      <c r="L944" s="513"/>
      <c r="M944" s="513"/>
      <c r="N944" s="513"/>
      <c r="O944" s="513"/>
      <c r="P944" s="513"/>
      <c r="Q944" s="513"/>
    </row>
    <row r="945" spans="2:17">
      <c r="B945" s="513"/>
      <c r="C945" s="513"/>
      <c r="D945" s="513"/>
      <c r="E945" s="513"/>
      <c r="F945" s="513"/>
      <c r="G945" s="513"/>
      <c r="I945" s="513"/>
      <c r="J945" s="513"/>
      <c r="K945" s="513"/>
      <c r="L945" s="513"/>
      <c r="M945" s="513"/>
      <c r="N945" s="513"/>
      <c r="O945" s="513"/>
      <c r="P945" s="513"/>
      <c r="Q945" s="513"/>
    </row>
    <row r="946" spans="2:17">
      <c r="B946" s="513"/>
      <c r="C946" s="513"/>
      <c r="D946" s="513"/>
      <c r="E946" s="513"/>
      <c r="F946" s="513"/>
      <c r="G946" s="513"/>
      <c r="I946" s="513"/>
      <c r="J946" s="513"/>
      <c r="K946" s="513"/>
      <c r="L946" s="513"/>
      <c r="M946" s="513"/>
      <c r="N946" s="513"/>
      <c r="O946" s="513"/>
      <c r="P946" s="513"/>
      <c r="Q946" s="513"/>
    </row>
    <row r="947" spans="2:17">
      <c r="B947" s="513"/>
      <c r="C947" s="513"/>
      <c r="D947" s="513"/>
      <c r="E947" s="513"/>
      <c r="F947" s="513"/>
      <c r="G947" s="513"/>
      <c r="I947" s="513"/>
      <c r="J947" s="513"/>
      <c r="K947" s="513"/>
      <c r="L947" s="513"/>
      <c r="M947" s="513"/>
      <c r="N947" s="513"/>
      <c r="O947" s="513"/>
      <c r="P947" s="513"/>
      <c r="Q947" s="513"/>
    </row>
    <row r="948" spans="2:17">
      <c r="B948" s="513"/>
      <c r="C948" s="513"/>
      <c r="D948" s="513"/>
      <c r="E948" s="513"/>
      <c r="F948" s="513"/>
      <c r="G948" s="513"/>
      <c r="I948" s="513"/>
      <c r="J948" s="513"/>
      <c r="K948" s="513"/>
      <c r="L948" s="513"/>
      <c r="M948" s="513"/>
      <c r="N948" s="513"/>
      <c r="O948" s="513"/>
      <c r="P948" s="513"/>
      <c r="Q948" s="513"/>
    </row>
    <row r="949" spans="2:17">
      <c r="B949" s="513"/>
      <c r="C949" s="513"/>
      <c r="D949" s="513"/>
      <c r="E949" s="513"/>
      <c r="F949" s="513"/>
      <c r="G949" s="513"/>
      <c r="I949" s="513"/>
      <c r="J949" s="513"/>
      <c r="K949" s="513"/>
      <c r="L949" s="513"/>
      <c r="M949" s="513"/>
      <c r="N949" s="513"/>
      <c r="O949" s="513"/>
      <c r="P949" s="513"/>
      <c r="Q949" s="513"/>
    </row>
    <row r="950" spans="2:17">
      <c r="B950" s="513"/>
      <c r="C950" s="513"/>
      <c r="D950" s="513"/>
      <c r="E950" s="513"/>
      <c r="F950" s="513"/>
      <c r="G950" s="513"/>
      <c r="I950" s="513"/>
      <c r="J950" s="513"/>
      <c r="K950" s="513"/>
      <c r="L950" s="513"/>
      <c r="M950" s="513"/>
      <c r="N950" s="513"/>
      <c r="O950" s="513"/>
      <c r="P950" s="513"/>
      <c r="Q950" s="513"/>
    </row>
    <row r="951" spans="2:17">
      <c r="B951" s="513"/>
      <c r="C951" s="513"/>
      <c r="D951" s="513"/>
      <c r="E951" s="513"/>
      <c r="F951" s="513"/>
      <c r="G951" s="513"/>
      <c r="I951" s="513"/>
      <c r="J951" s="513"/>
      <c r="K951" s="513"/>
      <c r="L951" s="513"/>
      <c r="M951" s="513"/>
      <c r="N951" s="513"/>
      <c r="O951" s="513"/>
      <c r="P951" s="513"/>
      <c r="Q951" s="513"/>
    </row>
    <row r="952" spans="2:17">
      <c r="B952" s="513"/>
      <c r="C952" s="513"/>
      <c r="D952" s="513"/>
      <c r="E952" s="513"/>
      <c r="F952" s="513"/>
      <c r="G952" s="513"/>
      <c r="I952" s="513"/>
      <c r="J952" s="513"/>
      <c r="K952" s="513"/>
      <c r="L952" s="513"/>
      <c r="M952" s="513"/>
      <c r="N952" s="513"/>
      <c r="O952" s="513"/>
      <c r="P952" s="513"/>
      <c r="Q952" s="513"/>
    </row>
    <row r="953" spans="2:17">
      <c r="B953" s="513"/>
      <c r="C953" s="513"/>
      <c r="D953" s="513"/>
      <c r="E953" s="513"/>
      <c r="F953" s="513"/>
      <c r="G953" s="513"/>
      <c r="I953" s="513"/>
      <c r="J953" s="513"/>
      <c r="K953" s="513"/>
      <c r="L953" s="513"/>
      <c r="M953" s="513"/>
      <c r="N953" s="513"/>
      <c r="O953" s="513"/>
      <c r="P953" s="513"/>
      <c r="Q953" s="513"/>
    </row>
    <row r="954" spans="2:17">
      <c r="B954" s="513"/>
      <c r="C954" s="513"/>
      <c r="D954" s="513"/>
      <c r="E954" s="513"/>
      <c r="F954" s="513"/>
      <c r="G954" s="513"/>
      <c r="I954" s="513"/>
      <c r="J954" s="513"/>
      <c r="K954" s="513"/>
      <c r="L954" s="513"/>
      <c r="M954" s="513"/>
      <c r="N954" s="513"/>
      <c r="O954" s="513"/>
      <c r="P954" s="513"/>
      <c r="Q954" s="513"/>
    </row>
    <row r="955" spans="2:17">
      <c r="B955" s="513"/>
      <c r="C955" s="513"/>
      <c r="D955" s="513"/>
      <c r="E955" s="513"/>
      <c r="F955" s="513"/>
      <c r="G955" s="513"/>
      <c r="I955" s="513"/>
      <c r="J955" s="513"/>
      <c r="K955" s="513"/>
      <c r="L955" s="513"/>
      <c r="M955" s="513"/>
      <c r="N955" s="513"/>
      <c r="O955" s="513"/>
      <c r="P955" s="513"/>
      <c r="Q955" s="513"/>
    </row>
    <row r="956" spans="2:17">
      <c r="B956" s="513"/>
      <c r="C956" s="513"/>
      <c r="D956" s="513"/>
      <c r="E956" s="513"/>
      <c r="F956" s="513"/>
      <c r="G956" s="513"/>
      <c r="I956" s="513"/>
      <c r="J956" s="513"/>
      <c r="K956" s="513"/>
      <c r="L956" s="513"/>
      <c r="M956" s="513"/>
      <c r="N956" s="513"/>
      <c r="O956" s="513"/>
      <c r="P956" s="513"/>
      <c r="Q956" s="513"/>
    </row>
    <row r="957" spans="2:17">
      <c r="B957" s="513"/>
      <c r="C957" s="513"/>
      <c r="D957" s="513"/>
      <c r="E957" s="513"/>
      <c r="F957" s="513"/>
      <c r="G957" s="513"/>
      <c r="I957" s="513"/>
      <c r="J957" s="513"/>
      <c r="K957" s="513"/>
      <c r="L957" s="513"/>
      <c r="M957" s="513"/>
      <c r="N957" s="513"/>
      <c r="O957" s="513"/>
      <c r="P957" s="513"/>
      <c r="Q957" s="513"/>
    </row>
    <row r="958" spans="2:17">
      <c r="B958" s="513"/>
      <c r="C958" s="513"/>
      <c r="D958" s="513"/>
      <c r="E958" s="513"/>
      <c r="F958" s="513"/>
      <c r="G958" s="513"/>
      <c r="I958" s="513"/>
      <c r="J958" s="513"/>
      <c r="K958" s="513"/>
      <c r="L958" s="513"/>
      <c r="M958" s="513"/>
      <c r="N958" s="513"/>
      <c r="O958" s="513"/>
      <c r="P958" s="513"/>
      <c r="Q958" s="513"/>
    </row>
    <row r="959" spans="2:17">
      <c r="B959" s="513"/>
      <c r="C959" s="513"/>
      <c r="D959" s="513"/>
      <c r="E959" s="513"/>
      <c r="F959" s="513"/>
      <c r="G959" s="513"/>
      <c r="I959" s="513"/>
      <c r="J959" s="513"/>
      <c r="K959" s="513"/>
      <c r="L959" s="513"/>
      <c r="M959" s="513"/>
      <c r="N959" s="513"/>
      <c r="O959" s="513"/>
      <c r="P959" s="513"/>
      <c r="Q959" s="513"/>
    </row>
    <row r="960" spans="2:17">
      <c r="B960" s="513"/>
      <c r="C960" s="513"/>
      <c r="D960" s="513"/>
      <c r="E960" s="513"/>
      <c r="F960" s="513"/>
      <c r="G960" s="513"/>
      <c r="I960" s="513"/>
      <c r="J960" s="513"/>
      <c r="K960" s="513"/>
      <c r="L960" s="513"/>
      <c r="M960" s="513"/>
      <c r="N960" s="513"/>
      <c r="O960" s="513"/>
      <c r="P960" s="513"/>
      <c r="Q960" s="513"/>
    </row>
    <row r="961" spans="2:17">
      <c r="B961" s="513"/>
      <c r="C961" s="513"/>
      <c r="D961" s="513"/>
      <c r="E961" s="513"/>
      <c r="F961" s="513"/>
      <c r="G961" s="513"/>
      <c r="I961" s="513"/>
      <c r="J961" s="513"/>
      <c r="K961" s="513"/>
      <c r="L961" s="513"/>
      <c r="M961" s="513"/>
      <c r="N961" s="513"/>
      <c r="O961" s="513"/>
      <c r="P961" s="513"/>
      <c r="Q961" s="513"/>
    </row>
    <row r="962" spans="2:17">
      <c r="B962" s="513"/>
      <c r="C962" s="513"/>
      <c r="D962" s="513"/>
      <c r="E962" s="513"/>
      <c r="F962" s="513"/>
      <c r="G962" s="513"/>
      <c r="I962" s="513"/>
      <c r="J962" s="513"/>
      <c r="K962" s="513"/>
      <c r="L962" s="513"/>
      <c r="M962" s="513"/>
      <c r="N962" s="513"/>
      <c r="O962" s="513"/>
      <c r="P962" s="513"/>
      <c r="Q962" s="513"/>
    </row>
    <row r="963" spans="2:17">
      <c r="B963" s="513"/>
      <c r="C963" s="513"/>
      <c r="D963" s="513"/>
      <c r="E963" s="513"/>
      <c r="F963" s="513"/>
      <c r="G963" s="513"/>
      <c r="K963" s="513"/>
      <c r="L963" s="513"/>
      <c r="M963" s="513"/>
      <c r="N963" s="513"/>
      <c r="O963" s="513"/>
      <c r="P963" s="513"/>
      <c r="Q963" s="513"/>
    </row>
    <row r="964" spans="2:17">
      <c r="B964" s="513"/>
      <c r="C964" s="513"/>
      <c r="D964" s="513"/>
      <c r="E964" s="513"/>
      <c r="F964" s="513"/>
      <c r="G964" s="513"/>
      <c r="K964" s="513"/>
      <c r="L964" s="513"/>
    </row>
    <row r="965" spans="2:17">
      <c r="B965" s="513"/>
      <c r="C965" s="513"/>
      <c r="D965" s="513"/>
      <c r="E965" s="513"/>
      <c r="F965" s="513"/>
      <c r="G965" s="513"/>
    </row>
    <row r="966" spans="2:17">
      <c r="B966" s="513"/>
      <c r="C966" s="513"/>
      <c r="D966" s="513"/>
      <c r="E966" s="513"/>
      <c r="F966" s="513"/>
      <c r="G966" s="513"/>
    </row>
    <row r="967" spans="2:17">
      <c r="B967" s="513"/>
      <c r="C967" s="513"/>
      <c r="D967" s="513"/>
      <c r="E967" s="513"/>
      <c r="F967" s="513"/>
      <c r="G967" s="513"/>
    </row>
    <row r="968" spans="2:17">
      <c r="B968" s="513"/>
      <c r="C968" s="513"/>
      <c r="D968" s="513"/>
      <c r="E968" s="513"/>
      <c r="F968" s="513"/>
      <c r="G968" s="513"/>
    </row>
    <row r="969" spans="2:17">
      <c r="B969" s="513"/>
      <c r="C969" s="513"/>
      <c r="D969" s="513"/>
      <c r="E969" s="513"/>
      <c r="F969" s="513"/>
      <c r="G969" s="513"/>
    </row>
    <row r="970" spans="2:17">
      <c r="B970" s="513"/>
      <c r="C970" s="513"/>
      <c r="D970" s="513"/>
      <c r="E970" s="513"/>
      <c r="F970" s="513"/>
      <c r="G970" s="513"/>
    </row>
    <row r="971" spans="2:17">
      <c r="B971" s="513"/>
      <c r="C971" s="513"/>
      <c r="D971" s="513"/>
      <c r="E971" s="513"/>
      <c r="F971" s="513"/>
      <c r="G971" s="513"/>
    </row>
    <row r="972" spans="2:17">
      <c r="B972" s="513"/>
      <c r="C972" s="513"/>
      <c r="D972" s="513"/>
      <c r="E972" s="513"/>
      <c r="F972" s="513"/>
      <c r="G972" s="513"/>
    </row>
    <row r="973" spans="2:17">
      <c r="B973" s="513"/>
      <c r="C973" s="513"/>
      <c r="D973" s="513"/>
      <c r="E973" s="513"/>
      <c r="F973" s="513"/>
      <c r="G973" s="513"/>
    </row>
  </sheetData>
  <sheetProtection formatCells="0"/>
  <mergeCells count="29">
    <mergeCell ref="A41:A43"/>
    <mergeCell ref="A44:A46"/>
    <mergeCell ref="A50:Q50"/>
    <mergeCell ref="O51:Q51"/>
    <mergeCell ref="A29:A31"/>
    <mergeCell ref="B29:B31"/>
    <mergeCell ref="A32:A34"/>
    <mergeCell ref="B32:B34"/>
    <mergeCell ref="A38:A40"/>
    <mergeCell ref="A16:A17"/>
    <mergeCell ref="B16:B17"/>
    <mergeCell ref="A18:A19"/>
    <mergeCell ref="B18:B19"/>
    <mergeCell ref="A26:Q26"/>
    <mergeCell ref="A6:Q6"/>
    <mergeCell ref="A8:A9"/>
    <mergeCell ref="B8:B9"/>
    <mergeCell ref="A11:A12"/>
    <mergeCell ref="B11:B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27:H27 G36:H36 G38:H38 G41:H41 G44:H44 G47:H47">
    <cfRule type="cellIs" dxfId="1304" priority="117" operator="equal">
      <formula>100</formula>
    </cfRule>
  </conditionalFormatting>
  <conditionalFormatting sqref="G44">
    <cfRule type="cellIs" dxfId="1303" priority="116" operator="equal">
      <formula>100</formula>
    </cfRule>
  </conditionalFormatting>
  <conditionalFormatting sqref="H44">
    <cfRule type="cellIs" dxfId="1302" priority="115" operator="lessThan">
      <formula>100</formula>
    </cfRule>
  </conditionalFormatting>
  <conditionalFormatting sqref="G44">
    <cfRule type="cellIs" dxfId="1301" priority="114" operator="lessThan">
      <formula>100</formula>
    </cfRule>
  </conditionalFormatting>
  <conditionalFormatting sqref="G36:H36">
    <cfRule type="cellIs" dxfId="1300" priority="113" operator="equal">
      <formula>100</formula>
    </cfRule>
  </conditionalFormatting>
  <conditionalFormatting sqref="G44">
    <cfRule type="cellIs" dxfId="1299" priority="118" operator="greaterThan">
      <formula>100</formula>
    </cfRule>
  </conditionalFormatting>
  <conditionalFormatting sqref="H44">
    <cfRule type="cellIs" dxfId="1298" priority="112" operator="greaterThan">
      <formula>100</formula>
    </cfRule>
  </conditionalFormatting>
  <conditionalFormatting sqref="G44">
    <cfRule type="cellIs" dxfId="1297" priority="111" operator="equal">
      <formula>100</formula>
    </cfRule>
  </conditionalFormatting>
  <conditionalFormatting sqref="G44">
    <cfRule type="cellIs" dxfId="1296" priority="110" operator="lessThan">
      <formula>100</formula>
    </cfRule>
  </conditionalFormatting>
  <conditionalFormatting sqref="G44">
    <cfRule type="cellIs" dxfId="1295" priority="109" operator="greaterThan">
      <formula>100</formula>
    </cfRule>
  </conditionalFormatting>
  <conditionalFormatting sqref="G36:H36">
    <cfRule type="cellIs" dxfId="1294" priority="119" operator="greaterThan">
      <formula>100</formula>
    </cfRule>
  </conditionalFormatting>
  <conditionalFormatting sqref="G36">
    <cfRule type="cellIs" dxfId="1293" priority="108" operator="greaterThan">
      <formula>100</formula>
    </cfRule>
  </conditionalFormatting>
  <conditionalFormatting sqref="G36 G47">
    <cfRule type="cellIs" dxfId="1292" priority="120" operator="greaterThan">
      <formula>100</formula>
    </cfRule>
  </conditionalFormatting>
  <conditionalFormatting sqref="G36 G47">
    <cfRule type="cellIs" dxfId="1291" priority="107" operator="lessThan">
      <formula>100</formula>
    </cfRule>
  </conditionalFormatting>
  <conditionalFormatting sqref="G36">
    <cfRule type="cellIs" dxfId="1290" priority="121" operator="lessThan">
      <formula>100</formula>
    </cfRule>
  </conditionalFormatting>
  <conditionalFormatting sqref="G36">
    <cfRule type="cellIs" dxfId="1289" priority="106" operator="equal">
      <formula>100</formula>
    </cfRule>
  </conditionalFormatting>
  <conditionalFormatting sqref="G36 G47">
    <cfRule type="cellIs" dxfId="1288" priority="122" operator="equal">
      <formula>100</formula>
    </cfRule>
  </conditionalFormatting>
  <conditionalFormatting sqref="G36">
    <cfRule type="cellIs" dxfId="1287" priority="102" operator="greaterThan">
      <formula>100</formula>
    </cfRule>
  </conditionalFormatting>
  <conditionalFormatting sqref="G36:G37 G47:G49">
    <cfRule type="cellIs" dxfId="1286" priority="123" operator="greaterThan">
      <formula>100</formula>
    </cfRule>
  </conditionalFormatting>
  <conditionalFormatting sqref="G36">
    <cfRule type="cellIs" dxfId="1285" priority="101" operator="lessThan">
      <formula>100</formula>
    </cfRule>
  </conditionalFormatting>
  <conditionalFormatting sqref="G36:G37 G47:G49">
    <cfRule type="cellIs" dxfId="1284" priority="124" operator="lessThan">
      <formula>100</formula>
    </cfRule>
  </conditionalFormatting>
  <conditionalFormatting sqref="G36">
    <cfRule type="cellIs" dxfId="1283" priority="100" operator="equal">
      <formula>100</formula>
    </cfRule>
  </conditionalFormatting>
  <conditionalFormatting sqref="G36:G37 G47:G49">
    <cfRule type="cellIs" dxfId="1282" priority="125" operator="equal">
      <formula>100</formula>
    </cfRule>
  </conditionalFormatting>
  <conditionalFormatting sqref="G27:H27 G36:H36 G38:H38 G41:H41 G44:H44 G47:H47">
    <cfRule type="cellIs" dxfId="1281" priority="99" operator="greaterThan">
      <formula>100</formula>
    </cfRule>
  </conditionalFormatting>
  <conditionalFormatting sqref="G36:H36">
    <cfRule type="cellIs" dxfId="1280" priority="98" operator="lessThan">
      <formula>100</formula>
    </cfRule>
  </conditionalFormatting>
  <conditionalFormatting sqref="G27:H27 G36:H36 G38:H38 G41:H41 G44:H44 G47:H47">
    <cfRule type="cellIs" dxfId="1279" priority="126" operator="lessThan">
      <formula>100</formula>
    </cfRule>
  </conditionalFormatting>
  <conditionalFormatting sqref="H44">
    <cfRule type="cellIs" dxfId="1278" priority="97" operator="equal">
      <formula>100</formula>
    </cfRule>
  </conditionalFormatting>
  <conditionalFormatting sqref="G38">
    <cfRule type="cellIs" dxfId="1277" priority="93" operator="greaterThan">
      <formula>100</formula>
    </cfRule>
  </conditionalFormatting>
  <conditionalFormatting sqref="G27:H27 G36:H41 G44:H49">
    <cfRule type="cellIs" dxfId="1276" priority="127" operator="greaterThan">
      <formula>100</formula>
    </cfRule>
  </conditionalFormatting>
  <conditionalFormatting sqref="G36:H36">
    <cfRule type="cellIs" dxfId="1275" priority="128" operator="greaterThan">
      <formula>100</formula>
    </cfRule>
  </conditionalFormatting>
  <conditionalFormatting sqref="G27:H27 G36:H41 G44:H49">
    <cfRule type="cellIs" dxfId="1274" priority="92" operator="lessThan">
      <formula>100</formula>
    </cfRule>
  </conditionalFormatting>
  <conditionalFormatting sqref="G38">
    <cfRule type="cellIs" dxfId="1273" priority="129" operator="lessThan">
      <formula>100</formula>
    </cfRule>
  </conditionalFormatting>
  <conditionalFormatting sqref="G36:H36">
    <cfRule type="cellIs" dxfId="1272" priority="130" operator="lessThan">
      <formula>100</formula>
    </cfRule>
  </conditionalFormatting>
  <conditionalFormatting sqref="G27:H27 G36:H41 G44:H49">
    <cfRule type="cellIs" dxfId="1271" priority="91" operator="equal">
      <formula>100</formula>
    </cfRule>
  </conditionalFormatting>
  <conditionalFormatting sqref="G36:H36">
    <cfRule type="cellIs" dxfId="1270" priority="131" operator="equal">
      <formula>100</formula>
    </cfRule>
  </conditionalFormatting>
  <conditionalFormatting sqref="G38">
    <cfRule type="cellIs" dxfId="1269" priority="132" operator="equal">
      <formula>100</formula>
    </cfRule>
  </conditionalFormatting>
  <conditionalFormatting sqref="G41">
    <cfRule type="cellIs" dxfId="1268" priority="90" operator="greaterThan">
      <formula>100</formula>
    </cfRule>
  </conditionalFormatting>
  <conditionalFormatting sqref="G41">
    <cfRule type="cellIs" dxfId="1267" priority="89" operator="lessThan">
      <formula>100</formula>
    </cfRule>
  </conditionalFormatting>
  <conditionalFormatting sqref="G41">
    <cfRule type="cellIs" dxfId="1266" priority="88" operator="equal">
      <formula>100</formula>
    </cfRule>
  </conditionalFormatting>
  <conditionalFormatting sqref="G38:G40">
    <cfRule type="cellIs" dxfId="1265" priority="87" operator="greaterThan">
      <formula>100</formula>
    </cfRule>
  </conditionalFormatting>
  <conditionalFormatting sqref="G38:G40">
    <cfRule type="cellIs" dxfId="1264" priority="86" operator="lessThan">
      <formula>100</formula>
    </cfRule>
  </conditionalFormatting>
  <conditionalFormatting sqref="G38:G40">
    <cfRule type="cellIs" dxfId="1263" priority="85" operator="equal">
      <formula>100</formula>
    </cfRule>
  </conditionalFormatting>
  <conditionalFormatting sqref="G41 G44:G46">
    <cfRule type="cellIs" dxfId="1262" priority="84" operator="greaterThan">
      <formula>100</formula>
    </cfRule>
  </conditionalFormatting>
  <conditionalFormatting sqref="G41 G44:G46">
    <cfRule type="cellIs" dxfId="1261" priority="83" operator="lessThan">
      <formula>100</formula>
    </cfRule>
  </conditionalFormatting>
  <conditionalFormatting sqref="G41 G44:G46">
    <cfRule type="cellIs" dxfId="1260" priority="82" operator="equal">
      <formula>100</formula>
    </cfRule>
  </conditionalFormatting>
  <conditionalFormatting sqref="G19">
    <cfRule type="cellIs" dxfId="1259" priority="81" operator="greaterThan">
      <formula>100</formula>
    </cfRule>
  </conditionalFormatting>
  <conditionalFormatting sqref="G19">
    <cfRule type="cellIs" dxfId="1258" priority="80" operator="lessThan">
      <formula>100</formula>
    </cfRule>
  </conditionalFormatting>
  <conditionalFormatting sqref="G19">
    <cfRule type="cellIs" dxfId="1257" priority="79" operator="equal">
      <formula>100</formula>
    </cfRule>
  </conditionalFormatting>
  <conditionalFormatting sqref="G9:H13 G16:H25">
    <cfRule type="cellIs" dxfId="1256" priority="78" operator="greaterThan">
      <formula>100</formula>
    </cfRule>
  </conditionalFormatting>
  <conditionalFormatting sqref="G9:H13 G16:H25">
    <cfRule type="cellIs" dxfId="1255" priority="77" operator="lessThan">
      <formula>100</formula>
    </cfRule>
  </conditionalFormatting>
  <conditionalFormatting sqref="G9:H13 G16:H25">
    <cfRule type="cellIs" dxfId="1254" priority="76" operator="equal">
      <formula>100</formula>
    </cfRule>
  </conditionalFormatting>
  <conditionalFormatting sqref="G8">
    <cfRule type="cellIs" dxfId="1253" priority="75" operator="greaterThan">
      <formula>100</formula>
    </cfRule>
  </conditionalFormatting>
  <conditionalFormatting sqref="G9:G10">
    <cfRule type="cellIs" dxfId="1252" priority="133" operator="greaterThan">
      <formula>100</formula>
    </cfRule>
  </conditionalFormatting>
  <conditionalFormatting sqref="G7:G9">
    <cfRule type="cellIs" dxfId="1251" priority="134" operator="greaterThan">
      <formula>100</formula>
    </cfRule>
  </conditionalFormatting>
  <conditionalFormatting sqref="G7:G9">
    <cfRule type="cellIs" dxfId="1250" priority="74" operator="lessThan">
      <formula>100</formula>
    </cfRule>
  </conditionalFormatting>
  <conditionalFormatting sqref="G8">
    <cfRule type="cellIs" dxfId="1249" priority="135" operator="lessThan">
      <formula>100</formula>
    </cfRule>
  </conditionalFormatting>
  <conditionalFormatting sqref="G9:G10">
    <cfRule type="cellIs" dxfId="1248" priority="136" operator="lessThan">
      <formula>100</formula>
    </cfRule>
  </conditionalFormatting>
  <conditionalFormatting sqref="G8">
    <cfRule type="cellIs" dxfId="1247" priority="73" operator="equal">
      <formula>100</formula>
    </cfRule>
  </conditionalFormatting>
  <conditionalFormatting sqref="G7:G9">
    <cfRule type="cellIs" dxfId="1246" priority="137" operator="equal">
      <formula>100</formula>
    </cfRule>
  </conditionalFormatting>
  <conditionalFormatting sqref="G9:G10">
    <cfRule type="cellIs" dxfId="1245" priority="138" operator="equal">
      <formula>100</formula>
    </cfRule>
  </conditionalFormatting>
  <conditionalFormatting sqref="H8">
    <cfRule type="cellIs" dxfId="1244" priority="72" operator="greaterThan">
      <formula>100</formula>
    </cfRule>
  </conditionalFormatting>
  <conditionalFormatting sqref="H8">
    <cfRule type="cellIs" dxfId="1243" priority="71" operator="lessThan">
      <formula>100</formula>
    </cfRule>
  </conditionalFormatting>
  <conditionalFormatting sqref="H8">
    <cfRule type="cellIs" dxfId="1242" priority="70" operator="equal">
      <formula>100</formula>
    </cfRule>
  </conditionalFormatting>
  <conditionalFormatting sqref="G7">
    <cfRule type="cellIs" dxfId="1241" priority="69" operator="greaterThan">
      <formula>100</formula>
    </cfRule>
  </conditionalFormatting>
  <conditionalFormatting sqref="G7">
    <cfRule type="cellIs" dxfId="1240" priority="68" operator="lessThan">
      <formula>100</formula>
    </cfRule>
  </conditionalFormatting>
  <conditionalFormatting sqref="G7">
    <cfRule type="cellIs" dxfId="1239" priority="67" operator="equal">
      <formula>100</formula>
    </cfRule>
  </conditionalFormatting>
  <conditionalFormatting sqref="H7">
    <cfRule type="cellIs" dxfId="1238" priority="66" operator="greaterThan">
      <formula>100</formula>
    </cfRule>
  </conditionalFormatting>
  <conditionalFormatting sqref="H7">
    <cfRule type="cellIs" dxfId="1237" priority="65" operator="lessThan">
      <formula>100</formula>
    </cfRule>
  </conditionalFormatting>
  <conditionalFormatting sqref="H7">
    <cfRule type="cellIs" dxfId="1236" priority="64" operator="equal">
      <formula>100</formula>
    </cfRule>
  </conditionalFormatting>
  <conditionalFormatting sqref="G33 G35">
    <cfRule type="cellIs" dxfId="1235" priority="63" operator="greaterThan">
      <formula>100</formula>
    </cfRule>
  </conditionalFormatting>
  <conditionalFormatting sqref="G33 G35">
    <cfRule type="cellIs" dxfId="1234" priority="62" operator="lessThan">
      <formula>100</formula>
    </cfRule>
  </conditionalFormatting>
  <conditionalFormatting sqref="G33 G35">
    <cfRule type="cellIs" dxfId="1233" priority="61" operator="equal">
      <formula>100</formula>
    </cfRule>
  </conditionalFormatting>
  <conditionalFormatting sqref="G30:H31 G33:H35">
    <cfRule type="cellIs" dxfId="1232" priority="60" operator="greaterThan">
      <formula>100</formula>
    </cfRule>
  </conditionalFormatting>
  <conditionalFormatting sqref="G30:H31 G33:H35">
    <cfRule type="cellIs" dxfId="1231" priority="59" operator="lessThan">
      <formula>100</formula>
    </cfRule>
  </conditionalFormatting>
  <conditionalFormatting sqref="G30:H31 G33:H35">
    <cfRule type="cellIs" dxfId="1230" priority="58" operator="equal">
      <formula>100</formula>
    </cfRule>
  </conditionalFormatting>
  <conditionalFormatting sqref="G34">
    <cfRule type="cellIs" dxfId="1229" priority="57" operator="greaterThan">
      <formula>100</formula>
    </cfRule>
  </conditionalFormatting>
  <conditionalFormatting sqref="G34">
    <cfRule type="cellIs" dxfId="1228" priority="56" operator="lessThan">
      <formula>100</formula>
    </cfRule>
  </conditionalFormatting>
  <conditionalFormatting sqref="G34">
    <cfRule type="cellIs" dxfId="1227" priority="55" operator="equal">
      <formula>100</formula>
    </cfRule>
  </conditionalFormatting>
  <conditionalFormatting sqref="G19">
    <cfRule type="cellIs" dxfId="1226" priority="54" operator="greaterThan">
      <formula>100</formula>
    </cfRule>
  </conditionalFormatting>
  <conditionalFormatting sqref="G29">
    <cfRule type="cellIs" dxfId="1225" priority="139" operator="greaterThan">
      <formula>100</formula>
    </cfRule>
  </conditionalFormatting>
  <conditionalFormatting sqref="G29">
    <cfRule type="cellIs" dxfId="1224" priority="53" operator="lessThan">
      <formula>100</formula>
    </cfRule>
  </conditionalFormatting>
  <conditionalFormatting sqref="G19">
    <cfRule type="cellIs" dxfId="1223" priority="140" operator="lessThan">
      <formula>100</formula>
    </cfRule>
  </conditionalFormatting>
  <conditionalFormatting sqref="G29">
    <cfRule type="cellIs" dxfId="1222" priority="52" operator="equal">
      <formula>100</formula>
    </cfRule>
  </conditionalFormatting>
  <conditionalFormatting sqref="G19">
    <cfRule type="cellIs" dxfId="1221" priority="141" operator="equal">
      <formula>100</formula>
    </cfRule>
  </conditionalFormatting>
  <conditionalFormatting sqref="H29">
    <cfRule type="cellIs" dxfId="1220" priority="51" operator="greaterThan">
      <formula>100</formula>
    </cfRule>
  </conditionalFormatting>
  <conditionalFormatting sqref="G9:H12 G14:H25 G13">
    <cfRule type="cellIs" dxfId="1219" priority="142" operator="greaterThan">
      <formula>100</formula>
    </cfRule>
  </conditionalFormatting>
  <conditionalFormatting sqref="H29">
    <cfRule type="cellIs" dxfId="1218" priority="50" operator="lessThan">
      <formula>100</formula>
    </cfRule>
  </conditionalFormatting>
  <conditionalFormatting sqref="G9:H12 G14:H25 G13">
    <cfRule type="cellIs" dxfId="1217" priority="143" operator="lessThan">
      <formula>100</formula>
    </cfRule>
  </conditionalFormatting>
  <conditionalFormatting sqref="H29">
    <cfRule type="cellIs" dxfId="1216" priority="49" operator="equal">
      <formula>100</formula>
    </cfRule>
  </conditionalFormatting>
  <conditionalFormatting sqref="G9:H12 G14:H25 G13">
    <cfRule type="cellIs" dxfId="1215" priority="144" operator="equal">
      <formula>100</formula>
    </cfRule>
  </conditionalFormatting>
  <conditionalFormatting sqref="G32">
    <cfRule type="cellIs" dxfId="1214" priority="48" operator="greaterThan">
      <formula>100</formula>
    </cfRule>
  </conditionalFormatting>
  <conditionalFormatting sqref="G32">
    <cfRule type="cellIs" dxfId="1213" priority="47" operator="lessThan">
      <formula>100</formula>
    </cfRule>
  </conditionalFormatting>
  <conditionalFormatting sqref="G32">
    <cfRule type="cellIs" dxfId="1212" priority="46" operator="equal">
      <formula>100</formula>
    </cfRule>
  </conditionalFormatting>
  <conditionalFormatting sqref="H32">
    <cfRule type="cellIs" dxfId="1211" priority="45" operator="greaterThan">
      <formula>100</formula>
    </cfRule>
  </conditionalFormatting>
  <conditionalFormatting sqref="H8">
    <cfRule type="cellIs" dxfId="1210" priority="145" operator="greaterThan">
      <formula>100</formula>
    </cfRule>
  </conditionalFormatting>
  <conditionalFormatting sqref="H32">
    <cfRule type="cellIs" dxfId="1209" priority="44" operator="lessThan">
      <formula>100</formula>
    </cfRule>
  </conditionalFormatting>
  <conditionalFormatting sqref="H8">
    <cfRule type="cellIs" dxfId="1208" priority="146" operator="lessThan">
      <formula>100</formula>
    </cfRule>
  </conditionalFormatting>
  <conditionalFormatting sqref="H32">
    <cfRule type="cellIs" dxfId="1207" priority="43" operator="equal">
      <formula>100</formula>
    </cfRule>
  </conditionalFormatting>
  <conditionalFormatting sqref="H8">
    <cfRule type="cellIs" dxfId="1206" priority="147" operator="equal">
      <formula>100</formula>
    </cfRule>
  </conditionalFormatting>
  <conditionalFormatting sqref="G14:H15">
    <cfRule type="cellIs" dxfId="1205" priority="42" operator="greaterThan">
      <formula>100</formula>
    </cfRule>
  </conditionalFormatting>
  <conditionalFormatting sqref="G14:H15">
    <cfRule type="cellIs" dxfId="1204" priority="41" operator="lessThan">
      <formula>100</formula>
    </cfRule>
  </conditionalFormatting>
  <conditionalFormatting sqref="G14:H15">
    <cfRule type="cellIs" dxfId="1203" priority="40" operator="equal">
      <formula>100</formula>
    </cfRule>
  </conditionalFormatting>
  <conditionalFormatting sqref="H7">
    <cfRule type="cellIs" dxfId="1202" priority="39" operator="greaterThan">
      <formula>100</formula>
    </cfRule>
  </conditionalFormatting>
  <conditionalFormatting sqref="G28:H28">
    <cfRule type="cellIs" dxfId="1201" priority="148" operator="greaterThan">
      <formula>100</formula>
    </cfRule>
  </conditionalFormatting>
  <conditionalFormatting sqref="H7">
    <cfRule type="cellIs" dxfId="1200" priority="38" operator="lessThan">
      <formula>100</formula>
    </cfRule>
  </conditionalFormatting>
  <conditionalFormatting sqref="G28:H28">
    <cfRule type="cellIs" dxfId="1199" priority="149" operator="lessThan">
      <formula>100</formula>
    </cfRule>
  </conditionalFormatting>
  <conditionalFormatting sqref="H7">
    <cfRule type="cellIs" dxfId="1198" priority="37" operator="equal">
      <formula>100</formula>
    </cfRule>
  </conditionalFormatting>
  <conditionalFormatting sqref="G28:H28">
    <cfRule type="cellIs" dxfId="1197" priority="150" operator="equal">
      <formula>100</formula>
    </cfRule>
  </conditionalFormatting>
  <conditionalFormatting sqref="G33 G35">
    <cfRule type="cellIs" dxfId="1196" priority="36" operator="greaterThan">
      <formula>100</formula>
    </cfRule>
  </conditionalFormatting>
  <conditionalFormatting sqref="G37">
    <cfRule type="cellIs" dxfId="1195" priority="151" operator="greaterThan">
      <formula>100</formula>
    </cfRule>
  </conditionalFormatting>
  <conditionalFormatting sqref="G37">
    <cfRule type="cellIs" dxfId="1194" priority="35" operator="lessThan">
      <formula>100</formula>
    </cfRule>
  </conditionalFormatting>
  <conditionalFormatting sqref="G33 G35">
    <cfRule type="cellIs" dxfId="1193" priority="152" operator="lessThan">
      <formula>100</formula>
    </cfRule>
  </conditionalFormatting>
  <conditionalFormatting sqref="G33 G35">
    <cfRule type="cellIs" dxfId="1192" priority="34" operator="equal">
      <formula>100</formula>
    </cfRule>
  </conditionalFormatting>
  <conditionalFormatting sqref="G37">
    <cfRule type="cellIs" dxfId="1191" priority="153" operator="equal">
      <formula>100</formula>
    </cfRule>
  </conditionalFormatting>
  <conditionalFormatting sqref="G30:H31 G33:H35">
    <cfRule type="cellIs" dxfId="1190" priority="33" operator="greaterThan">
      <formula>100</formula>
    </cfRule>
  </conditionalFormatting>
  <conditionalFormatting sqref="G37:H37">
    <cfRule type="cellIs" dxfId="1189" priority="154" operator="greaterThan">
      <formula>100</formula>
    </cfRule>
  </conditionalFormatting>
  <conditionalFormatting sqref="G30:H31 G33:H35">
    <cfRule type="cellIs" dxfId="1188" priority="32" operator="lessThan">
      <formula>100</formula>
    </cfRule>
  </conditionalFormatting>
  <conditionalFormatting sqref="G37:H37">
    <cfRule type="cellIs" dxfId="1187" priority="155" operator="lessThan">
      <formula>100</formula>
    </cfRule>
  </conditionalFormatting>
  <conditionalFormatting sqref="G30:H31 G33:H35">
    <cfRule type="cellIs" dxfId="1186" priority="31" operator="equal">
      <formula>100</formula>
    </cfRule>
  </conditionalFormatting>
  <conditionalFormatting sqref="G37:H37">
    <cfRule type="cellIs" dxfId="1185" priority="156" operator="equal">
      <formula>100</formula>
    </cfRule>
  </conditionalFormatting>
  <conditionalFormatting sqref="G34">
    <cfRule type="cellIs" dxfId="1184" priority="30" operator="greaterThan">
      <formula>100</formula>
    </cfRule>
  </conditionalFormatting>
  <conditionalFormatting sqref="G39:H40">
    <cfRule type="cellIs" dxfId="1183" priority="157" operator="greaterThan">
      <formula>100</formula>
    </cfRule>
  </conditionalFormatting>
  <conditionalFormatting sqref="G34">
    <cfRule type="cellIs" dxfId="1182" priority="29" operator="lessThan">
      <formula>100</formula>
    </cfRule>
  </conditionalFormatting>
  <conditionalFormatting sqref="G39:H40">
    <cfRule type="cellIs" dxfId="1181" priority="158" operator="lessThan">
      <formula>100</formula>
    </cfRule>
  </conditionalFormatting>
  <conditionalFormatting sqref="G39:H40">
    <cfRule type="cellIs" dxfId="1180" priority="28" operator="equal">
      <formula>100</formula>
    </cfRule>
  </conditionalFormatting>
  <conditionalFormatting sqref="G34">
    <cfRule type="cellIs" dxfId="1179" priority="159" operator="equal">
      <formula>100</formula>
    </cfRule>
  </conditionalFormatting>
  <conditionalFormatting sqref="G39:G40">
    <cfRule type="cellIs" dxfId="1178" priority="27" operator="greaterThan">
      <formula>100</formula>
    </cfRule>
  </conditionalFormatting>
  <conditionalFormatting sqref="G29">
    <cfRule type="cellIs" dxfId="1177" priority="160" operator="greaterThan">
      <formula>100</formula>
    </cfRule>
  </conditionalFormatting>
  <conditionalFormatting sqref="G39:G40">
    <cfRule type="cellIs" dxfId="1176" priority="26" operator="lessThan">
      <formula>100</formula>
    </cfRule>
  </conditionalFormatting>
  <conditionalFormatting sqref="G29">
    <cfRule type="cellIs" dxfId="1175" priority="161" operator="lessThan">
      <formula>100</formula>
    </cfRule>
  </conditionalFormatting>
  <conditionalFormatting sqref="G39:G40">
    <cfRule type="cellIs" dxfId="1174" priority="25" operator="equal">
      <formula>100</formula>
    </cfRule>
  </conditionalFormatting>
  <conditionalFormatting sqref="G29">
    <cfRule type="cellIs" dxfId="1173" priority="162" operator="equal">
      <formula>100</formula>
    </cfRule>
  </conditionalFormatting>
  <conditionalFormatting sqref="H29">
    <cfRule type="cellIs" dxfId="1172" priority="24" operator="greaterThan">
      <formula>100</formula>
    </cfRule>
  </conditionalFormatting>
  <conditionalFormatting sqref="G42:H43">
    <cfRule type="cellIs" dxfId="1171" priority="163" operator="greaterThan">
      <formula>100</formula>
    </cfRule>
  </conditionalFormatting>
  <conditionalFormatting sqref="H29">
    <cfRule type="cellIs" dxfId="1170" priority="23" operator="lessThan">
      <formula>100</formula>
    </cfRule>
  </conditionalFormatting>
  <conditionalFormatting sqref="G42:H43">
    <cfRule type="cellIs" dxfId="1169" priority="164" operator="lessThan">
      <formula>100</formula>
    </cfRule>
  </conditionalFormatting>
  <conditionalFormatting sqref="G42:H43">
    <cfRule type="cellIs" dxfId="1168" priority="22" operator="equal">
      <formula>100</formula>
    </cfRule>
  </conditionalFormatting>
  <conditionalFormatting sqref="H29">
    <cfRule type="cellIs" dxfId="1167" priority="165" operator="equal">
      <formula>100</formula>
    </cfRule>
  </conditionalFormatting>
  <conditionalFormatting sqref="G42:G43">
    <cfRule type="cellIs" dxfId="1166" priority="21" operator="greaterThan">
      <formula>100</formula>
    </cfRule>
  </conditionalFormatting>
  <conditionalFormatting sqref="G32">
    <cfRule type="cellIs" dxfId="1165" priority="166" operator="greaterThan">
      <formula>100</formula>
    </cfRule>
  </conditionalFormatting>
  <conditionalFormatting sqref="G42:G43">
    <cfRule type="cellIs" dxfId="1164" priority="20" operator="lessThan">
      <formula>100</formula>
    </cfRule>
  </conditionalFormatting>
  <conditionalFormatting sqref="G32">
    <cfRule type="cellIs" dxfId="1163" priority="167" operator="lessThan">
      <formula>100</formula>
    </cfRule>
  </conditionalFormatting>
  <conditionalFormatting sqref="G32">
    <cfRule type="cellIs" dxfId="1162" priority="19" operator="equal">
      <formula>100</formula>
    </cfRule>
  </conditionalFormatting>
  <conditionalFormatting sqref="G42:G43">
    <cfRule type="cellIs" dxfId="1161" priority="168" operator="equal">
      <formula>100</formula>
    </cfRule>
  </conditionalFormatting>
  <conditionalFormatting sqref="G42:G43">
    <cfRule type="cellIs" dxfId="1160" priority="18" operator="greaterThan">
      <formula>100</formula>
    </cfRule>
  </conditionalFormatting>
  <conditionalFormatting sqref="H32">
    <cfRule type="cellIs" dxfId="1159" priority="169" operator="greaterThan">
      <formula>100</formula>
    </cfRule>
  </conditionalFormatting>
  <conditionalFormatting sqref="H32">
    <cfRule type="cellIs" dxfId="1158" priority="17" operator="lessThan">
      <formula>100</formula>
    </cfRule>
  </conditionalFormatting>
  <conditionalFormatting sqref="G42:G43">
    <cfRule type="cellIs" dxfId="1157" priority="170" operator="lessThan">
      <formula>100</formula>
    </cfRule>
  </conditionalFormatting>
  <conditionalFormatting sqref="G42:G43">
    <cfRule type="cellIs" dxfId="1156" priority="16" operator="equal">
      <formula>100</formula>
    </cfRule>
  </conditionalFormatting>
  <conditionalFormatting sqref="H32">
    <cfRule type="cellIs" dxfId="1155" priority="171" operator="equal">
      <formula>100</formula>
    </cfRule>
  </conditionalFormatting>
  <conditionalFormatting sqref="G45:H46">
    <cfRule type="cellIs" dxfId="1154" priority="15" operator="greaterThan">
      <formula>100</formula>
    </cfRule>
  </conditionalFormatting>
  <conditionalFormatting sqref="H13">
    <cfRule type="cellIs" dxfId="1153" priority="172" operator="greaterThan">
      <formula>100</formula>
    </cfRule>
  </conditionalFormatting>
  <conditionalFormatting sqref="G45:H46">
    <cfRule type="cellIs" dxfId="1152" priority="14" operator="lessThan">
      <formula>100</formula>
    </cfRule>
  </conditionalFormatting>
  <conditionalFormatting sqref="H13">
    <cfRule type="cellIs" dxfId="1151" priority="173" operator="lessThan">
      <formula>100</formula>
    </cfRule>
  </conditionalFormatting>
  <conditionalFormatting sqref="H13">
    <cfRule type="cellIs" dxfId="1150" priority="13" operator="equal">
      <formula>100</formula>
    </cfRule>
  </conditionalFormatting>
  <conditionalFormatting sqref="G45:H46">
    <cfRule type="cellIs" dxfId="1149" priority="174" operator="equal">
      <formula>100</formula>
    </cfRule>
  </conditionalFormatting>
  <conditionalFormatting sqref="G28:H28">
    <cfRule type="cellIs" dxfId="1148" priority="12" operator="greaterThan">
      <formula>100</formula>
    </cfRule>
  </conditionalFormatting>
  <conditionalFormatting sqref="G45:G46">
    <cfRule type="cellIs" dxfId="1147" priority="175" operator="greaterThan">
      <formula>100</formula>
    </cfRule>
  </conditionalFormatting>
  <conditionalFormatting sqref="G45:G46">
    <cfRule type="cellIs" dxfId="1146" priority="11" operator="lessThan">
      <formula>100</formula>
    </cfRule>
  </conditionalFormatting>
  <conditionalFormatting sqref="G28:H28">
    <cfRule type="cellIs" dxfId="1145" priority="176" operator="lessThan">
      <formula>100</formula>
    </cfRule>
  </conditionalFormatting>
  <conditionalFormatting sqref="G45:G46">
    <cfRule type="cellIs" dxfId="1144" priority="10" operator="equal">
      <formula>100</formula>
    </cfRule>
  </conditionalFormatting>
  <conditionalFormatting sqref="G28:H28">
    <cfRule type="cellIs" dxfId="1143" priority="177" operator="equal">
      <formula>100</formula>
    </cfRule>
  </conditionalFormatting>
  <conditionalFormatting sqref="G45:G46">
    <cfRule type="cellIs" dxfId="1142" priority="9" operator="greaterThan">
      <formula>100</formula>
    </cfRule>
  </conditionalFormatting>
  <conditionalFormatting sqref="G42:H43">
    <cfRule type="cellIs" dxfId="1141" priority="178" operator="greaterThan">
      <formula>100</formula>
    </cfRule>
  </conditionalFormatting>
  <conditionalFormatting sqref="G45:G46">
    <cfRule type="cellIs" dxfId="1140" priority="8" operator="lessThan">
      <formula>100</formula>
    </cfRule>
  </conditionalFormatting>
  <conditionalFormatting sqref="G42:H43">
    <cfRule type="cellIs" dxfId="1139" priority="179" operator="lessThan">
      <formula>100</formula>
    </cfRule>
  </conditionalFormatting>
  <conditionalFormatting sqref="G45:G46">
    <cfRule type="cellIs" dxfId="1138" priority="7" operator="equal">
      <formula>100</formula>
    </cfRule>
  </conditionalFormatting>
  <conditionalFormatting sqref="G42:H43">
    <cfRule type="cellIs" dxfId="1137" priority="180" operator="equal">
      <formula>100</formula>
    </cfRule>
  </conditionalFormatting>
  <conditionalFormatting sqref="G42:G43">
    <cfRule type="cellIs" dxfId="1136" priority="6" operator="greaterThan">
      <formula>100</formula>
    </cfRule>
  </conditionalFormatting>
  <conditionalFormatting sqref="G48:G49">
    <cfRule type="cellIs" dxfId="1135" priority="181" operator="greaterThan">
      <formula>100</formula>
    </cfRule>
  </conditionalFormatting>
  <conditionalFormatting sqref="G42:G43">
    <cfRule type="cellIs" dxfId="1134" priority="5" operator="lessThan">
      <formula>100</formula>
    </cfRule>
  </conditionalFormatting>
  <conditionalFormatting sqref="G48:G49">
    <cfRule type="cellIs" dxfId="1133" priority="182" operator="lessThan">
      <formula>100</formula>
    </cfRule>
  </conditionalFormatting>
  <conditionalFormatting sqref="G42:G43">
    <cfRule type="cellIs" dxfId="1132" priority="4" operator="equal">
      <formula>100</formula>
    </cfRule>
  </conditionalFormatting>
  <conditionalFormatting sqref="G48:G49">
    <cfRule type="cellIs" dxfId="1131" priority="183" operator="equal">
      <formula>100</formula>
    </cfRule>
  </conditionalFormatting>
  <conditionalFormatting sqref="G42:G43">
    <cfRule type="cellIs" dxfId="1130" priority="3" operator="greaterThan">
      <formula>100</formula>
    </cfRule>
  </conditionalFormatting>
  <conditionalFormatting sqref="G48:H49">
    <cfRule type="cellIs" dxfId="1129" priority="184" operator="greaterThan">
      <formula>100</formula>
    </cfRule>
  </conditionalFormatting>
  <conditionalFormatting sqref="G42:G43">
    <cfRule type="cellIs" dxfId="1128" priority="2" operator="lessThan">
      <formula>100</formula>
    </cfRule>
  </conditionalFormatting>
  <conditionalFormatting sqref="G48:H49">
    <cfRule type="cellIs" dxfId="1127" priority="185" operator="lessThan">
      <formula>100</formula>
    </cfRule>
  </conditionalFormatting>
  <conditionalFormatting sqref="G48:H49">
    <cfRule type="cellIs" dxfId="1126" priority="1" operator="equal">
      <formula>100</formula>
    </cfRule>
  </conditionalFormatting>
  <conditionalFormatting sqref="G42:G43">
    <cfRule type="cellIs" dxfId="1125" priority="186" operator="equal">
      <formula>100</formula>
    </cfRule>
  </conditionalFormatting>
  <pageMargins left="0.70866141732283461" right="0.70866141732283461" top="0" bottom="0" header="0.31496062992125984" footer="0.31496062992125984"/>
  <pageSetup paperSize="9" scale="37" firstPageNumber="2147483648" fitToHeight="2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70D7FF"/>
    <pageSetUpPr fitToPage="1"/>
  </sheetPr>
  <dimension ref="A1:Q974"/>
  <sheetViews>
    <sheetView zoomScale="60" workbookViewId="0">
      <pane xSplit="4" ySplit="4" topLeftCell="E5" activePane="bottomRight" state="frozen"/>
      <selection activeCell="D45" sqref="D45:K50"/>
      <selection pane="topRight"/>
      <selection pane="bottomLeft"/>
      <selection pane="bottomRight" activeCell="E5" sqref="E5"/>
    </sheetView>
  </sheetViews>
  <sheetFormatPr defaultColWidth="14.42578125" defaultRowHeight="15.75"/>
  <cols>
    <col min="1" max="1" width="9" style="512" bestFit="1" customWidth="1"/>
    <col min="2" max="2" width="51.5703125" style="512" bestFit="1" customWidth="1"/>
    <col min="3" max="3" width="23.28515625" style="512" bestFit="1" customWidth="1"/>
    <col min="4" max="4" width="23.28515625" style="512" customWidth="1"/>
    <col min="5" max="5" width="17.85546875" style="512" bestFit="1" customWidth="1"/>
    <col min="6" max="6" width="17.28515625" style="512" bestFit="1" customWidth="1"/>
    <col min="7" max="7" width="15" style="512" bestFit="1" customWidth="1"/>
    <col min="8" max="8" width="14.7109375" style="512" bestFit="1" customWidth="1"/>
    <col min="9" max="9" width="28.85546875" style="512" customWidth="1"/>
    <col min="10" max="10" width="25.5703125" style="512" customWidth="1"/>
    <col min="11" max="11" width="23.85546875" style="512" customWidth="1"/>
    <col min="12" max="12" width="21.28515625" style="512" customWidth="1"/>
    <col min="13" max="13" width="25.5703125" style="512" customWidth="1"/>
    <col min="14" max="14" width="26.7109375" style="512" customWidth="1"/>
    <col min="15" max="15" width="22.140625" style="512" customWidth="1"/>
    <col min="16" max="16" width="18.28515625" style="512" customWidth="1"/>
    <col min="17" max="17" width="20.7109375" style="512" customWidth="1"/>
    <col min="18" max="18" width="14.42578125" style="512" bestFit="1"/>
    <col min="19" max="16384" width="14.42578125" style="512"/>
  </cols>
  <sheetData>
    <row r="1" spans="1:17" ht="25.5">
      <c r="A1" s="513"/>
      <c r="B1" s="1512" t="s">
        <v>787</v>
      </c>
      <c r="C1" s="1512"/>
      <c r="D1" s="514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</row>
    <row r="2" spans="1:17" ht="15.75" customHeight="1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</row>
    <row r="3" spans="1:17" ht="15.6" customHeight="1">
      <c r="A3" s="1514" t="s">
        <v>183</v>
      </c>
      <c r="B3" s="1514" t="s">
        <v>216</v>
      </c>
      <c r="C3" s="1514" t="s">
        <v>424</v>
      </c>
      <c r="D3" s="1514" t="str">
        <f>Город!D3</f>
        <v xml:space="preserve"> 2021 год (факт)</v>
      </c>
      <c r="E3" s="1514" t="str">
        <f>Город!E3</f>
        <v>2022 год (факт)</v>
      </c>
      <c r="F3" s="1516"/>
      <c r="G3" s="1516"/>
      <c r="H3" s="1517"/>
      <c r="I3" s="1518" t="s">
        <v>299</v>
      </c>
      <c r="J3" s="1403"/>
      <c r="K3" s="1403"/>
      <c r="L3" s="1519"/>
      <c r="M3" s="1406" t="s">
        <v>300</v>
      </c>
      <c r="N3" s="1516"/>
      <c r="O3" s="1516"/>
      <c r="P3" s="1516"/>
      <c r="Q3" s="1517"/>
    </row>
    <row r="4" spans="1:17" ht="110.25">
      <c r="A4" s="1515"/>
      <c r="B4" s="1515"/>
      <c r="C4" s="1515"/>
      <c r="D4" s="1515"/>
      <c r="E4" s="1515"/>
      <c r="F4" s="516" t="str">
        <f>Город!F4</f>
        <v xml:space="preserve"> 2023 г. (факт)</v>
      </c>
      <c r="G4" s="360" t="str">
        <f>Город!G4</f>
        <v>Темп роста 2023 г. к 2022 г.</v>
      </c>
      <c r="H4" s="360" t="str">
        <f>Город!H4</f>
        <v xml:space="preserve">Отношение к уровню предшествующего года в процентных пунктах </v>
      </c>
      <c r="I4" s="518" t="s">
        <v>303</v>
      </c>
      <c r="J4" s="518" t="s">
        <v>304</v>
      </c>
      <c r="K4" s="518" t="s">
        <v>430</v>
      </c>
      <c r="L4" s="518" t="s">
        <v>306</v>
      </c>
      <c r="M4" s="360" t="s">
        <v>307</v>
      </c>
      <c r="N4" s="360" t="s">
        <v>308</v>
      </c>
      <c r="O4" s="360" t="s">
        <v>309</v>
      </c>
      <c r="P4" s="360" t="s">
        <v>553</v>
      </c>
      <c r="Q4" s="360" t="s">
        <v>311</v>
      </c>
    </row>
    <row r="5" spans="1:17" ht="36" customHeight="1">
      <c r="A5" s="519"/>
      <c r="B5" s="520"/>
      <c r="C5" s="520"/>
      <c r="D5" s="520"/>
      <c r="E5" s="520"/>
      <c r="F5" s="521"/>
      <c r="G5" s="522"/>
      <c r="H5" s="522"/>
      <c r="I5" s="523"/>
      <c r="J5" s="523"/>
      <c r="K5" s="523"/>
      <c r="L5" s="523"/>
      <c r="M5" s="522"/>
      <c r="N5" s="522"/>
      <c r="O5" s="522"/>
      <c r="P5" s="522"/>
      <c r="Q5" s="524"/>
    </row>
    <row r="6" spans="1:17" ht="18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521"/>
      <c r="N6" s="1521"/>
      <c r="O6" s="1521"/>
      <c r="P6" s="1521"/>
      <c r="Q6" s="1522"/>
    </row>
    <row r="7" spans="1:17" ht="62.25" customHeight="1">
      <c r="A7" s="728"/>
      <c r="B7" s="526" t="s">
        <v>434</v>
      </c>
      <c r="C7" s="527" t="s">
        <v>554</v>
      </c>
      <c r="D7" s="527">
        <v>12028</v>
      </c>
      <c r="E7" s="1115">
        <v>11694</v>
      </c>
      <c r="F7" s="1116">
        <v>11862</v>
      </c>
      <c r="G7" s="529">
        <f t="shared" ref="G7:G9" si="0">F7/E7*100</f>
        <v>101.43663417136995</v>
      </c>
      <c r="H7" s="530">
        <f t="shared" ref="H7:H9" si="1">F7-E7</f>
        <v>168</v>
      </c>
      <c r="I7" s="540" t="s">
        <v>788</v>
      </c>
      <c r="J7" s="541" t="s">
        <v>789</v>
      </c>
      <c r="K7" s="542"/>
      <c r="L7" s="1117"/>
      <c r="M7" s="533" t="s">
        <v>335</v>
      </c>
      <c r="N7" s="533" t="s">
        <v>336</v>
      </c>
      <c r="O7" s="534" t="s">
        <v>180</v>
      </c>
      <c r="P7" s="534" t="s">
        <v>790</v>
      </c>
      <c r="Q7" s="534"/>
    </row>
    <row r="8" spans="1:17" ht="37.5" customHeight="1">
      <c r="A8" s="1616">
        <v>1</v>
      </c>
      <c r="B8" s="1620" t="s">
        <v>441</v>
      </c>
      <c r="C8" s="537" t="s">
        <v>442</v>
      </c>
      <c r="D8" s="537">
        <v>519</v>
      </c>
      <c r="E8" s="1077">
        <v>647</v>
      </c>
      <c r="F8" s="741">
        <v>965</v>
      </c>
      <c r="G8" s="530">
        <f t="shared" si="0"/>
        <v>149.1499227202473</v>
      </c>
      <c r="H8" s="530">
        <f t="shared" si="1"/>
        <v>318</v>
      </c>
      <c r="I8" s="540" t="s">
        <v>788</v>
      </c>
      <c r="J8" s="541" t="s">
        <v>789</v>
      </c>
      <c r="K8" s="1118"/>
      <c r="L8" s="591" t="s">
        <v>791</v>
      </c>
      <c r="M8" s="533" t="str">
        <f>Город!M8</f>
        <v>Шымдыева Юлия Михайловна</v>
      </c>
      <c r="N8" s="533" t="str">
        <f>Город!N8</f>
        <v>8 (38822) 2 55 38</v>
      </c>
      <c r="O8" s="534" t="s">
        <v>180</v>
      </c>
      <c r="P8" s="1119" t="s">
        <v>792</v>
      </c>
      <c r="Q8" s="534"/>
    </row>
    <row r="9" spans="1:17" ht="53.25" customHeight="1">
      <c r="A9" s="1617"/>
      <c r="B9" s="1622"/>
      <c r="C9" s="936" t="s">
        <v>444</v>
      </c>
      <c r="D9" s="582">
        <v>43.15</v>
      </c>
      <c r="E9" s="751">
        <v>55.33</v>
      </c>
      <c r="F9" s="765">
        <f>F8/F7*1000</f>
        <v>81.352217164053272</v>
      </c>
      <c r="G9" s="556">
        <f t="shared" si="0"/>
        <v>147.03093649747564</v>
      </c>
      <c r="H9" s="530">
        <f t="shared" si="1"/>
        <v>26.022217164053274</v>
      </c>
      <c r="I9" s="540" t="s">
        <v>788</v>
      </c>
      <c r="J9" s="541" t="s">
        <v>789</v>
      </c>
      <c r="K9" s="1118"/>
      <c r="L9" s="591" t="s">
        <v>791</v>
      </c>
      <c r="M9" s="544" t="str">
        <f>Город!M9</f>
        <v>Шымдыева Юлия Михайловна</v>
      </c>
      <c r="N9" s="544" t="str">
        <f>Город!N9</f>
        <v>8 (38822) 2 55 38</v>
      </c>
      <c r="O9" s="546" t="s">
        <v>180</v>
      </c>
      <c r="P9" s="547" t="s">
        <v>792</v>
      </c>
      <c r="Q9" s="546"/>
    </row>
    <row r="10" spans="1:17" ht="90" customHeight="1">
      <c r="A10" s="1620">
        <v>2</v>
      </c>
      <c r="B10" s="1620" t="s">
        <v>372</v>
      </c>
      <c r="C10" s="553" t="s">
        <v>445</v>
      </c>
      <c r="D10" s="1120">
        <v>19592</v>
      </c>
      <c r="E10" s="1121">
        <v>18937</v>
      </c>
      <c r="F10" s="1122">
        <v>66484</v>
      </c>
      <c r="G10" s="556">
        <f t="shared" ref="G10:G50" si="2">F10/E10*100</f>
        <v>351.07989649891749</v>
      </c>
      <c r="H10" s="530">
        <f t="shared" ref="H10:H50" si="3">F10-E10</f>
        <v>47547</v>
      </c>
      <c r="I10" s="540" t="s">
        <v>793</v>
      </c>
      <c r="J10" s="541" t="s">
        <v>789</v>
      </c>
      <c r="K10" s="1118">
        <v>45472.416666666664</v>
      </c>
      <c r="L10" s="591" t="s">
        <v>794</v>
      </c>
      <c r="M10" s="544" t="str">
        <f>Город!M10</f>
        <v>Мусихина Татьяна Алексеевна</v>
      </c>
      <c r="N10" s="544" t="str">
        <f>Город!N10</f>
        <v>8 (38822) 29 5 11</v>
      </c>
      <c r="O10" s="1123" t="s">
        <v>795</v>
      </c>
      <c r="P10" s="1124" t="s">
        <v>796</v>
      </c>
      <c r="Q10" s="546"/>
    </row>
    <row r="11" spans="1:17" ht="77.25" customHeight="1">
      <c r="A11" s="1621"/>
      <c r="B11" s="1621"/>
      <c r="C11" s="913" t="s">
        <v>566</v>
      </c>
      <c r="D11" s="1125">
        <v>37.4</v>
      </c>
      <c r="E11" s="1126">
        <v>96.7</v>
      </c>
      <c r="F11" s="1126">
        <f>F10/E10*100</f>
        <v>351.07989649891749</v>
      </c>
      <c r="G11" s="559">
        <f t="shared" si="2"/>
        <v>363.06090641046274</v>
      </c>
      <c r="H11" s="530">
        <f t="shared" si="3"/>
        <v>254.3798964989175</v>
      </c>
      <c r="I11" s="540" t="s">
        <v>793</v>
      </c>
      <c r="J11" s="541" t="s">
        <v>789</v>
      </c>
      <c r="K11" s="1118">
        <v>45472.416666666664</v>
      </c>
      <c r="L11" s="591" t="s">
        <v>794</v>
      </c>
      <c r="M11" s="544" t="str">
        <f>Город!M11</f>
        <v>Мусихина Татьяна Алексеевна</v>
      </c>
      <c r="N11" s="544" t="str">
        <f>Город!N11</f>
        <v>8 (38822) 29 5 11</v>
      </c>
      <c r="O11" s="546"/>
      <c r="P11" s="547"/>
      <c r="Q11" s="546"/>
    </row>
    <row r="12" spans="1:17" ht="36.75" customHeight="1">
      <c r="A12" s="1622"/>
      <c r="B12" s="1622"/>
      <c r="C12" s="899" t="s">
        <v>449</v>
      </c>
      <c r="D12" s="1125">
        <v>1.63</v>
      </c>
      <c r="E12" s="1127">
        <v>1.62</v>
      </c>
      <c r="F12" s="1127">
        <v>5.6050000000000004</v>
      </c>
      <c r="G12" s="559">
        <f t="shared" si="2"/>
        <v>345.98765432098764</v>
      </c>
      <c r="H12" s="530">
        <f t="shared" si="3"/>
        <v>3.9850000000000003</v>
      </c>
      <c r="I12" s="540" t="s">
        <v>793</v>
      </c>
      <c r="J12" s="541" t="s">
        <v>789</v>
      </c>
      <c r="K12" s="1118">
        <v>45472.416666666664</v>
      </c>
      <c r="L12" s="591" t="s">
        <v>794</v>
      </c>
      <c r="M12" s="544" t="str">
        <f>Город!M12</f>
        <v>Мусихина Татьяна Алексеевна</v>
      </c>
      <c r="N12" s="544" t="str">
        <f>Город!N12</f>
        <v>8 (38822) 29 5 11</v>
      </c>
      <c r="O12" s="560"/>
      <c r="P12" s="547"/>
      <c r="Q12" s="560"/>
    </row>
    <row r="13" spans="1:17" ht="106.5" customHeight="1">
      <c r="A13" s="1620">
        <v>3</v>
      </c>
      <c r="B13" s="913" t="s">
        <v>451</v>
      </c>
      <c r="C13" s="899" t="s">
        <v>406</v>
      </c>
      <c r="D13" s="549"/>
      <c r="E13" s="593"/>
      <c r="F13" s="593"/>
      <c r="G13" s="559" t="e">
        <f t="shared" si="2"/>
        <v>#DIV/0!</v>
      </c>
      <c r="H13" s="562">
        <v>0.01</v>
      </c>
      <c r="I13" s="540" t="s">
        <v>797</v>
      </c>
      <c r="J13" s="541" t="s">
        <v>789</v>
      </c>
      <c r="K13" s="543" t="s">
        <v>798</v>
      </c>
      <c r="L13" s="591" t="s">
        <v>799</v>
      </c>
      <c r="M13" s="544" t="str">
        <f>Город!M13</f>
        <v>Белеева Байсура Павловна</v>
      </c>
      <c r="N13" s="544" t="str">
        <f>Город!N13</f>
        <v>8 (38822) 4 77 39</v>
      </c>
      <c r="O13" s="546" t="s">
        <v>180</v>
      </c>
      <c r="P13" s="596" t="s">
        <v>800</v>
      </c>
      <c r="Q13" s="546" t="s">
        <v>515</v>
      </c>
    </row>
    <row r="14" spans="1:17" ht="106.5" customHeight="1">
      <c r="A14" s="1621"/>
      <c r="B14" s="563" t="s">
        <v>458</v>
      </c>
      <c r="C14" s="563" t="s">
        <v>459</v>
      </c>
      <c r="D14" s="563">
        <v>1970</v>
      </c>
      <c r="E14" s="586">
        <v>1876</v>
      </c>
      <c r="F14" s="586">
        <v>1558</v>
      </c>
      <c r="G14" s="566">
        <f t="shared" si="2"/>
        <v>83.049040511727085</v>
      </c>
      <c r="H14" s="775">
        <f t="shared" si="3"/>
        <v>-318</v>
      </c>
      <c r="I14" s="540" t="s">
        <v>797</v>
      </c>
      <c r="J14" s="541" t="s">
        <v>789</v>
      </c>
      <c r="K14" s="543" t="s">
        <v>798</v>
      </c>
      <c r="L14" s="591" t="s">
        <v>799</v>
      </c>
      <c r="M14" s="544" t="str">
        <f>M13</f>
        <v>Белеева Байсура Павловна</v>
      </c>
      <c r="N14" s="544" t="str">
        <f>N13</f>
        <v>8 (38822) 4 77 39</v>
      </c>
      <c r="O14" s="546" t="s">
        <v>180</v>
      </c>
      <c r="P14" s="918" t="s">
        <v>800</v>
      </c>
      <c r="Q14" s="546" t="s">
        <v>515</v>
      </c>
    </row>
    <row r="15" spans="1:17" ht="106.5" customHeight="1">
      <c r="A15" s="1622"/>
      <c r="B15" s="563" t="s">
        <v>461</v>
      </c>
      <c r="C15" s="563" t="s">
        <v>459</v>
      </c>
      <c r="D15" s="563">
        <v>2607</v>
      </c>
      <c r="E15" s="586">
        <v>2646</v>
      </c>
      <c r="F15" s="586">
        <v>2706</v>
      </c>
      <c r="G15" s="566">
        <f t="shared" si="2"/>
        <v>102.26757369614512</v>
      </c>
      <c r="H15" s="775">
        <f t="shared" si="3"/>
        <v>60</v>
      </c>
      <c r="I15" s="540" t="s">
        <v>797</v>
      </c>
      <c r="J15" s="541" t="s">
        <v>789</v>
      </c>
      <c r="K15" s="543" t="s">
        <v>798</v>
      </c>
      <c r="L15" s="591" t="s">
        <v>799</v>
      </c>
      <c r="M15" s="544" t="str">
        <f>M13</f>
        <v>Белеева Байсура Павловна</v>
      </c>
      <c r="N15" s="544" t="str">
        <f>N13</f>
        <v>8 (38822) 4 77 39</v>
      </c>
      <c r="O15" s="546" t="s">
        <v>180</v>
      </c>
      <c r="P15" s="918" t="s">
        <v>800</v>
      </c>
      <c r="Q15" s="546" t="s">
        <v>515</v>
      </c>
    </row>
    <row r="16" spans="1:17" ht="106.5" customHeight="1">
      <c r="A16" s="1620">
        <v>4</v>
      </c>
      <c r="B16" s="1620" t="s">
        <v>462</v>
      </c>
      <c r="C16" s="568" t="s">
        <v>442</v>
      </c>
      <c r="D16" s="588">
        <v>-3</v>
      </c>
      <c r="E16" s="570">
        <v>104</v>
      </c>
      <c r="F16" s="571">
        <v>89</v>
      </c>
      <c r="G16" s="559">
        <f t="shared" si="2"/>
        <v>85.576923076923066</v>
      </c>
      <c r="H16" s="530">
        <f t="shared" si="3"/>
        <v>-15</v>
      </c>
      <c r="I16" s="1128" t="s">
        <v>793</v>
      </c>
      <c r="J16" s="541" t="s">
        <v>789</v>
      </c>
      <c r="K16" s="1118">
        <v>45451.5</v>
      </c>
      <c r="L16" s="591" t="s">
        <v>799</v>
      </c>
      <c r="M16" s="544" t="str">
        <f>Город!M16</f>
        <v xml:space="preserve">Данилова Елена Алексеевна </v>
      </c>
      <c r="N16" s="544" t="str">
        <f>Город!N16</f>
        <v>8 (38822)2-57-25</v>
      </c>
      <c r="O16" s="572" t="s">
        <v>180</v>
      </c>
      <c r="P16" s="573" t="s">
        <v>801</v>
      </c>
      <c r="Q16" s="774" t="s">
        <v>465</v>
      </c>
    </row>
    <row r="17" spans="1:17" ht="38.25">
      <c r="A17" s="1622"/>
      <c r="B17" s="1622"/>
      <c r="C17" s="899" t="s">
        <v>444</v>
      </c>
      <c r="D17" s="592">
        <v>-0.1</v>
      </c>
      <c r="E17" s="575">
        <v>8.9</v>
      </c>
      <c r="F17" s="576">
        <v>7.5</v>
      </c>
      <c r="G17" s="559">
        <f t="shared" si="2"/>
        <v>84.269662921348313</v>
      </c>
      <c r="H17" s="530">
        <f t="shared" si="3"/>
        <v>-1.4000000000000004</v>
      </c>
      <c r="I17" s="540" t="s">
        <v>793</v>
      </c>
      <c r="J17" s="541" t="s">
        <v>789</v>
      </c>
      <c r="K17" s="1118">
        <v>45451.5</v>
      </c>
      <c r="L17" s="591" t="s">
        <v>799</v>
      </c>
      <c r="M17" s="544" t="str">
        <f>Город!M17</f>
        <v xml:space="preserve">Данилова Елена Алексеевна </v>
      </c>
      <c r="N17" s="544" t="str">
        <f>Город!N17</f>
        <v>8 (38822)2-57-25</v>
      </c>
      <c r="O17" s="572" t="s">
        <v>180</v>
      </c>
      <c r="P17" s="573" t="s">
        <v>801</v>
      </c>
      <c r="Q17" s="774" t="s">
        <v>465</v>
      </c>
    </row>
    <row r="18" spans="1:17" ht="33" customHeight="1">
      <c r="A18" s="1620">
        <v>5</v>
      </c>
      <c r="B18" s="1620" t="s">
        <v>466</v>
      </c>
      <c r="C18" s="577" t="s">
        <v>467</v>
      </c>
      <c r="D18" s="1129">
        <v>3527</v>
      </c>
      <c r="E18" s="570">
        <v>5126</v>
      </c>
      <c r="F18" s="571">
        <v>4756</v>
      </c>
      <c r="G18" s="559">
        <f t="shared" si="2"/>
        <v>92.781896215372612</v>
      </c>
      <c r="H18" s="530">
        <f t="shared" si="3"/>
        <v>-370</v>
      </c>
      <c r="I18" s="540" t="s">
        <v>797</v>
      </c>
      <c r="J18" s="541" t="s">
        <v>789</v>
      </c>
      <c r="K18" s="542" t="s">
        <v>802</v>
      </c>
      <c r="L18" s="591" t="s">
        <v>799</v>
      </c>
      <c r="M18" s="544" t="str">
        <f>Город!M18</f>
        <v>Темирханова Гульсая Айтеновна</v>
      </c>
      <c r="N18" s="544" t="str">
        <f>Город!N18</f>
        <v>2-60-28</v>
      </c>
      <c r="O18" s="546" t="s">
        <v>446</v>
      </c>
      <c r="P18" s="547" t="s">
        <v>803</v>
      </c>
      <c r="Q18" s="546" t="s">
        <v>471</v>
      </c>
    </row>
    <row r="19" spans="1:17" ht="33" customHeight="1">
      <c r="A19" s="1621"/>
      <c r="B19" s="1621"/>
      <c r="C19" s="1042" t="s">
        <v>707</v>
      </c>
      <c r="D19" s="592">
        <v>93.2</v>
      </c>
      <c r="E19" s="575">
        <v>145.30000000000001</v>
      </c>
      <c r="F19" s="575">
        <v>92.78</v>
      </c>
      <c r="G19" s="559">
        <f t="shared" si="2"/>
        <v>63.854094975911899</v>
      </c>
      <c r="H19" s="530">
        <f t="shared" si="3"/>
        <v>-52.52000000000001</v>
      </c>
      <c r="I19" s="540" t="s">
        <v>797</v>
      </c>
      <c r="J19" s="541" t="s">
        <v>789</v>
      </c>
      <c r="K19" s="542" t="s">
        <v>802</v>
      </c>
      <c r="L19" s="591" t="s">
        <v>799</v>
      </c>
      <c r="M19" s="544" t="str">
        <f>M18</f>
        <v>Темирханова Гульсая Айтеновна</v>
      </c>
      <c r="N19" s="544" t="str">
        <f>N18</f>
        <v>2-60-28</v>
      </c>
      <c r="O19" s="546" t="s">
        <v>446</v>
      </c>
      <c r="P19" s="547" t="s">
        <v>804</v>
      </c>
      <c r="Q19" s="546" t="s">
        <v>471</v>
      </c>
    </row>
    <row r="20" spans="1:17" ht="65.25" customHeight="1">
      <c r="A20" s="1622"/>
      <c r="B20" s="1622"/>
      <c r="C20" s="899" t="s">
        <v>472</v>
      </c>
      <c r="D20" s="592">
        <v>293.23</v>
      </c>
      <c r="E20" s="1045">
        <v>438.3</v>
      </c>
      <c r="F20" s="1046">
        <v>401</v>
      </c>
      <c r="G20" s="584">
        <f t="shared" si="2"/>
        <v>91.48984713666438</v>
      </c>
      <c r="H20" s="530">
        <f t="shared" si="3"/>
        <v>-37.300000000000011</v>
      </c>
      <c r="I20" s="540" t="s">
        <v>797</v>
      </c>
      <c r="J20" s="541" t="s">
        <v>789</v>
      </c>
      <c r="K20" s="542" t="s">
        <v>802</v>
      </c>
      <c r="L20" s="591" t="s">
        <v>799</v>
      </c>
      <c r="M20" s="544" t="str">
        <f>Город!M19</f>
        <v>Темирханова Гульсая Айтеновна</v>
      </c>
      <c r="N20" s="544" t="str">
        <f>Город!N19</f>
        <v>2-60-28</v>
      </c>
      <c r="O20" s="544" t="s">
        <v>446</v>
      </c>
      <c r="P20" s="544" t="s">
        <v>804</v>
      </c>
      <c r="Q20" s="544" t="s">
        <v>471</v>
      </c>
    </row>
    <row r="21" spans="1:17" ht="267.75" customHeight="1">
      <c r="A21" s="899">
        <v>6</v>
      </c>
      <c r="B21" s="899" t="s">
        <v>473</v>
      </c>
      <c r="C21" s="926" t="s">
        <v>474</v>
      </c>
      <c r="D21" s="1130">
        <v>100</v>
      </c>
      <c r="E21" s="787">
        <v>100</v>
      </c>
      <c r="F21" s="787">
        <v>100</v>
      </c>
      <c r="G21" s="584">
        <f t="shared" si="2"/>
        <v>100</v>
      </c>
      <c r="H21" s="530">
        <f t="shared" si="3"/>
        <v>0</v>
      </c>
      <c r="I21" s="540" t="s">
        <v>805</v>
      </c>
      <c r="J21" s="541" t="s">
        <v>806</v>
      </c>
      <c r="K21" s="591" t="s">
        <v>799</v>
      </c>
      <c r="L21" s="1117"/>
      <c r="M21" s="544" t="str">
        <f>Город!M20</f>
        <v>Дейнека Оксана Викторовна</v>
      </c>
      <c r="N21" s="544" t="str">
        <f>Город!N20</f>
        <v>8(38822)29173</v>
      </c>
      <c r="O21" s="544" t="s">
        <v>180</v>
      </c>
      <c r="P21" s="1050" t="s">
        <v>807</v>
      </c>
      <c r="Q21" s="544" t="s">
        <v>515</v>
      </c>
    </row>
    <row r="22" spans="1:17" ht="203.25" customHeight="1">
      <c r="A22" s="586" t="s">
        <v>481</v>
      </c>
      <c r="B22" s="577" t="s">
        <v>482</v>
      </c>
      <c r="C22" s="587" t="s">
        <v>442</v>
      </c>
      <c r="D22" s="588">
        <v>791</v>
      </c>
      <c r="E22" s="589">
        <v>1072</v>
      </c>
      <c r="F22" s="571">
        <v>820</v>
      </c>
      <c r="G22" s="584">
        <f t="shared" si="2"/>
        <v>76.492537313432834</v>
      </c>
      <c r="H22" s="530">
        <f t="shared" si="3"/>
        <v>-252</v>
      </c>
      <c r="I22" s="540" t="s">
        <v>805</v>
      </c>
      <c r="J22" s="541" t="s">
        <v>806</v>
      </c>
      <c r="K22" s="542" t="s">
        <v>799</v>
      </c>
      <c r="L22" s="1117"/>
      <c r="M22" s="544" t="str">
        <f>Город!M21</f>
        <v>Дейнека Оксана Викторовна</v>
      </c>
      <c r="N22" s="544" t="str">
        <f>Город!N21</f>
        <v>8(38822)29173</v>
      </c>
      <c r="O22" s="544" t="s">
        <v>180</v>
      </c>
      <c r="P22" s="1050" t="s">
        <v>807</v>
      </c>
      <c r="Q22" s="544" t="s">
        <v>515</v>
      </c>
    </row>
    <row r="23" spans="1:17" ht="233.25" customHeight="1">
      <c r="A23" s="564" t="s">
        <v>483</v>
      </c>
      <c r="B23" s="590" t="s">
        <v>484</v>
      </c>
      <c r="C23" s="577" t="s">
        <v>442</v>
      </c>
      <c r="D23" s="588">
        <v>791</v>
      </c>
      <c r="E23" s="589">
        <v>1072</v>
      </c>
      <c r="F23" s="571">
        <v>820</v>
      </c>
      <c r="G23" s="530">
        <f t="shared" si="2"/>
        <v>76.492537313432834</v>
      </c>
      <c r="H23" s="530">
        <f t="shared" si="3"/>
        <v>-252</v>
      </c>
      <c r="I23" s="540" t="s">
        <v>805</v>
      </c>
      <c r="J23" s="541" t="s">
        <v>806</v>
      </c>
      <c r="K23" s="591" t="s">
        <v>799</v>
      </c>
      <c r="L23" s="1117"/>
      <c r="M23" s="544" t="str">
        <f>Город!M22</f>
        <v>Дейнека Оксана Викторовна</v>
      </c>
      <c r="N23" s="544" t="str">
        <f>Город!N22</f>
        <v>8(38822)29173</v>
      </c>
      <c r="O23" s="544" t="s">
        <v>180</v>
      </c>
      <c r="P23" s="1050" t="s">
        <v>807</v>
      </c>
      <c r="Q23" s="544" t="s">
        <v>515</v>
      </c>
    </row>
    <row r="24" spans="1:17" ht="135" customHeight="1">
      <c r="A24" s="899">
        <v>7</v>
      </c>
      <c r="B24" s="899" t="s">
        <v>485</v>
      </c>
      <c r="C24" s="936" t="s">
        <v>474</v>
      </c>
      <c r="D24" s="592">
        <v>80.709999999999994</v>
      </c>
      <c r="E24" s="769">
        <v>77.650000000000006</v>
      </c>
      <c r="F24" s="792">
        <v>83.08</v>
      </c>
      <c r="G24" s="559">
        <f t="shared" si="2"/>
        <v>106.99291693496458</v>
      </c>
      <c r="H24" s="530">
        <f t="shared" si="3"/>
        <v>5.4299999999999926</v>
      </c>
      <c r="I24" s="540" t="s">
        <v>805</v>
      </c>
      <c r="J24" s="541" t="s">
        <v>806</v>
      </c>
      <c r="K24" s="591" t="s">
        <v>799</v>
      </c>
      <c r="L24" s="1117"/>
      <c r="M24" s="544" t="str">
        <f>Город!M23</f>
        <v>Каменева Наталья Юрьевна</v>
      </c>
      <c r="N24" s="544" t="str">
        <f>Город!N23</f>
        <v>8(38822)23722</v>
      </c>
      <c r="O24" s="544" t="s">
        <v>446</v>
      </c>
      <c r="P24" s="547" t="s">
        <v>808</v>
      </c>
      <c r="Q24" s="544"/>
    </row>
    <row r="25" spans="1:17" ht="135" customHeight="1">
      <c r="A25" s="564" t="s">
        <v>490</v>
      </c>
      <c r="B25" s="577" t="s">
        <v>385</v>
      </c>
      <c r="C25" s="577" t="s">
        <v>442</v>
      </c>
      <c r="D25" s="563">
        <v>2673</v>
      </c>
      <c r="E25" s="589">
        <v>2588</v>
      </c>
      <c r="F25" s="589">
        <v>2695</v>
      </c>
      <c r="G25" s="559">
        <f t="shared" si="2"/>
        <v>104.13446676970635</v>
      </c>
      <c r="H25" s="530">
        <f t="shared" si="3"/>
        <v>107</v>
      </c>
      <c r="I25" s="540" t="s">
        <v>805</v>
      </c>
      <c r="J25" s="541" t="s">
        <v>806</v>
      </c>
      <c r="K25" s="591" t="s">
        <v>799</v>
      </c>
      <c r="L25" s="1117"/>
      <c r="M25" s="544" t="str">
        <f>Город!M24</f>
        <v>Каменева Наталья Юрьевна</v>
      </c>
      <c r="N25" s="544" t="str">
        <f>Город!N24</f>
        <v>8(38822)23722</v>
      </c>
      <c r="O25" s="544" t="s">
        <v>446</v>
      </c>
      <c r="P25" s="547" t="s">
        <v>808</v>
      </c>
      <c r="Q25" s="544"/>
    </row>
    <row r="26" spans="1:17" ht="135" customHeight="1">
      <c r="A26" s="564" t="s">
        <v>492</v>
      </c>
      <c r="B26" s="577" t="s">
        <v>33</v>
      </c>
      <c r="C26" s="577" t="s">
        <v>442</v>
      </c>
      <c r="D26" s="563">
        <v>3312</v>
      </c>
      <c r="E26" s="589">
        <v>3333</v>
      </c>
      <c r="F26" s="589">
        <v>3244</v>
      </c>
      <c r="G26" s="1131">
        <f t="shared" si="2"/>
        <v>97.32973297329734</v>
      </c>
      <c r="H26" s="559">
        <f t="shared" si="3"/>
        <v>-89</v>
      </c>
      <c r="I26" s="540" t="s">
        <v>805</v>
      </c>
      <c r="J26" s="541" t="s">
        <v>806</v>
      </c>
      <c r="K26" s="591" t="s">
        <v>799</v>
      </c>
      <c r="L26" s="1117"/>
      <c r="M26" s="544" t="str">
        <f>Город!M25</f>
        <v>Каменева Наталья Юрьевна</v>
      </c>
      <c r="N26" s="544" t="str">
        <f>Город!N25</f>
        <v>8(38822)23722</v>
      </c>
      <c r="O26" s="544" t="s">
        <v>446</v>
      </c>
      <c r="P26" s="547" t="s">
        <v>808</v>
      </c>
      <c r="Q26" s="544"/>
    </row>
    <row r="27" spans="1:17">
      <c r="A27" s="1531" t="s">
        <v>495</v>
      </c>
      <c r="B27" s="1532"/>
      <c r="C27" s="1532"/>
      <c r="D27" s="1532"/>
      <c r="E27" s="1532"/>
      <c r="F27" s="1532"/>
      <c r="G27" s="1532"/>
      <c r="H27" s="1532"/>
      <c r="I27" s="1532"/>
      <c r="J27" s="1532"/>
      <c r="K27" s="1532"/>
      <c r="L27" s="1532"/>
      <c r="M27" s="1532"/>
      <c r="N27" s="1532"/>
      <c r="O27" s="1532"/>
      <c r="P27" s="1532"/>
      <c r="Q27" s="1533"/>
    </row>
    <row r="28" spans="1:17" ht="108" customHeight="1">
      <c r="A28" s="940">
        <v>8</v>
      </c>
      <c r="B28" s="940" t="s">
        <v>496</v>
      </c>
      <c r="C28" s="940" t="s">
        <v>447</v>
      </c>
      <c r="D28" s="125">
        <v>111.80589999999999</v>
      </c>
      <c r="E28" s="1132">
        <v>108.45</v>
      </c>
      <c r="F28" s="1132">
        <v>112.02</v>
      </c>
      <c r="G28" s="600">
        <f t="shared" si="2"/>
        <v>103.29183955739971</v>
      </c>
      <c r="H28" s="529">
        <f t="shared" si="3"/>
        <v>3.5699999999999932</v>
      </c>
      <c r="I28" s="601" t="s">
        <v>809</v>
      </c>
      <c r="J28" s="601" t="s">
        <v>810</v>
      </c>
      <c r="K28" s="542" t="s">
        <v>811</v>
      </c>
      <c r="L28" s="591" t="s">
        <v>799</v>
      </c>
      <c r="M28" s="601" t="str">
        <f>Справочник!D11</f>
        <v>Тойлонова Элина Васильевна</v>
      </c>
      <c r="N28" s="601" t="str">
        <f>Справочник!E11</f>
        <v>8-38822-2-43-99</v>
      </c>
      <c r="O28" s="605" t="s">
        <v>501</v>
      </c>
      <c r="P28" s="997" t="s">
        <v>812</v>
      </c>
      <c r="Q28" s="605"/>
    </row>
    <row r="29" spans="1:17" ht="140.25" customHeight="1">
      <c r="A29" s="955"/>
      <c r="B29" s="607" t="s">
        <v>496</v>
      </c>
      <c r="C29" s="608" t="s">
        <v>377</v>
      </c>
      <c r="D29" s="1133">
        <v>95957.94</v>
      </c>
      <c r="E29" s="1134">
        <v>104068.45540000001</v>
      </c>
      <c r="F29" s="1000">
        <v>116578.3596</v>
      </c>
      <c r="G29" s="566">
        <f t="shared" si="2"/>
        <v>112.02084161998623</v>
      </c>
      <c r="H29" s="566">
        <f t="shared" si="3"/>
        <v>12509.90419999999</v>
      </c>
      <c r="I29" s="601" t="s">
        <v>809</v>
      </c>
      <c r="J29" s="601" t="s">
        <v>810</v>
      </c>
      <c r="K29" s="542" t="s">
        <v>811</v>
      </c>
      <c r="L29" s="591" t="s">
        <v>799</v>
      </c>
      <c r="M29" s="601" t="str">
        <f>M28</f>
        <v>Тойлонова Элина Васильевна</v>
      </c>
      <c r="N29" s="601" t="str">
        <f>N28</f>
        <v>8-38822-2-43-99</v>
      </c>
      <c r="O29" s="605" t="s">
        <v>501</v>
      </c>
      <c r="P29" s="655" t="s">
        <v>812</v>
      </c>
      <c r="Q29" s="605"/>
    </row>
    <row r="30" spans="1:17" ht="108" customHeight="1">
      <c r="A30" s="955"/>
      <c r="B30" s="1625" t="s">
        <v>503</v>
      </c>
      <c r="C30" s="612" t="s">
        <v>504</v>
      </c>
      <c r="D30" s="1054">
        <v>162735</v>
      </c>
      <c r="E30" s="1135">
        <v>181208</v>
      </c>
      <c r="F30" s="613">
        <v>203578.6</v>
      </c>
      <c r="G30" s="559">
        <f t="shared" si="2"/>
        <v>112.34526069489206</v>
      </c>
      <c r="H30" s="530">
        <f t="shared" si="3"/>
        <v>22370.600000000006</v>
      </c>
      <c r="I30" s="540" t="s">
        <v>788</v>
      </c>
      <c r="J30" s="543" t="s">
        <v>789</v>
      </c>
      <c r="K30" s="1118">
        <v>45454.666666666664</v>
      </c>
      <c r="L30" s="591" t="s">
        <v>813</v>
      </c>
      <c r="M30" s="615" t="str">
        <f>Город!M29</f>
        <v>Лощеных Елена Алексеевна</v>
      </c>
      <c r="N30" s="615" t="str">
        <f>Город!N29</f>
        <v>8 (38822) 2 95 08</v>
      </c>
      <c r="O30" s="618" t="s">
        <v>446</v>
      </c>
      <c r="P30" s="961" t="s">
        <v>814</v>
      </c>
      <c r="Q30" s="618" t="s">
        <v>457</v>
      </c>
    </row>
    <row r="31" spans="1:17" ht="74.25" customHeight="1">
      <c r="A31" s="1627">
        <v>9</v>
      </c>
      <c r="B31" s="1627"/>
      <c r="C31" s="899" t="s">
        <v>506</v>
      </c>
      <c r="D31" s="619">
        <v>96.4</v>
      </c>
      <c r="E31" s="1136">
        <v>110.7</v>
      </c>
      <c r="F31" s="1056">
        <v>97.3</v>
      </c>
      <c r="G31" s="559">
        <f t="shared" si="2"/>
        <v>87.895212285456182</v>
      </c>
      <c r="H31" s="530">
        <f t="shared" si="3"/>
        <v>-13.400000000000006</v>
      </c>
      <c r="I31" s="540" t="s">
        <v>788</v>
      </c>
      <c r="J31" s="543" t="s">
        <v>789</v>
      </c>
      <c r="K31" s="1118">
        <v>45454.666666666664</v>
      </c>
      <c r="L31" s="591" t="s">
        <v>813</v>
      </c>
      <c r="M31" s="615" t="str">
        <f>Город!M30</f>
        <v>Лощеных Елена Алексеевна</v>
      </c>
      <c r="N31" s="615" t="str">
        <f>Город!N30</f>
        <v>8 (38822) 2 95 08</v>
      </c>
      <c r="O31" s="618" t="s">
        <v>446</v>
      </c>
      <c r="P31" s="954" t="s">
        <v>814</v>
      </c>
      <c r="Q31" s="618" t="s">
        <v>457</v>
      </c>
    </row>
    <row r="32" spans="1:17" ht="54.75" customHeight="1">
      <c r="A32" s="1626"/>
      <c r="B32" s="1626"/>
      <c r="C32" s="899" t="s">
        <v>507</v>
      </c>
      <c r="D32" s="1102">
        <v>13.53</v>
      </c>
      <c r="E32" s="1058">
        <v>15.49</v>
      </c>
      <c r="F32" s="1137">
        <v>17.16</v>
      </c>
      <c r="G32" s="559">
        <f t="shared" si="2"/>
        <v>110.78114912846996</v>
      </c>
      <c r="H32" s="530">
        <f t="shared" si="3"/>
        <v>1.67</v>
      </c>
      <c r="I32" s="540" t="s">
        <v>788</v>
      </c>
      <c r="J32" s="543" t="s">
        <v>789</v>
      </c>
      <c r="K32" s="1118">
        <v>45454.666666666664</v>
      </c>
      <c r="L32" s="591" t="s">
        <v>813</v>
      </c>
      <c r="M32" s="615" t="str">
        <f>Город!M31</f>
        <v>Лощеных Елена Алексеевна</v>
      </c>
      <c r="N32" s="615" t="str">
        <f>Город!N31</f>
        <v>8 (38822) 2 95 08</v>
      </c>
      <c r="O32" s="618" t="s">
        <v>446</v>
      </c>
      <c r="P32" s="954" t="s">
        <v>814</v>
      </c>
      <c r="Q32" s="618" t="s">
        <v>457</v>
      </c>
    </row>
    <row r="33" spans="1:17" ht="42" customHeight="1">
      <c r="A33" s="1616">
        <v>10</v>
      </c>
      <c r="B33" s="1616" t="s">
        <v>100</v>
      </c>
      <c r="C33" s="612" t="s">
        <v>508</v>
      </c>
      <c r="D33" s="1054">
        <v>362.9</v>
      </c>
      <c r="E33" s="613">
        <v>427.6</v>
      </c>
      <c r="F33" s="614">
        <v>434.3</v>
      </c>
      <c r="G33" s="559">
        <f t="shared" si="2"/>
        <v>101.5668849391955</v>
      </c>
      <c r="H33" s="530">
        <f t="shared" si="3"/>
        <v>6.6999999999999886</v>
      </c>
      <c r="I33" s="543" t="s">
        <v>815</v>
      </c>
      <c r="J33" s="543" t="s">
        <v>816</v>
      </c>
      <c r="K33" s="1118" t="s">
        <v>817</v>
      </c>
      <c r="L33" s="591" t="s">
        <v>818</v>
      </c>
      <c r="M33" s="615" t="str">
        <f>Город!M32</f>
        <v xml:space="preserve">Федоровская Наталья Алексеевна
</v>
      </c>
      <c r="N33" s="615" t="str">
        <f>Город!N32</f>
        <v>8 (38822) 21 248</v>
      </c>
      <c r="O33" s="826" t="s">
        <v>446</v>
      </c>
      <c r="P33" s="827" t="s">
        <v>601</v>
      </c>
      <c r="Q33" s="826" t="s">
        <v>457</v>
      </c>
    </row>
    <row r="34" spans="1:17" ht="36" customHeight="1">
      <c r="A34" s="1628"/>
      <c r="B34" s="1628"/>
      <c r="C34" s="899" t="s">
        <v>390</v>
      </c>
      <c r="D34" s="1060">
        <v>64</v>
      </c>
      <c r="E34" s="1061">
        <v>104.8</v>
      </c>
      <c r="F34" s="1062">
        <v>96.8</v>
      </c>
      <c r="G34" s="559">
        <f t="shared" si="2"/>
        <v>92.36641221374046</v>
      </c>
      <c r="H34" s="530">
        <f t="shared" si="3"/>
        <v>-8</v>
      </c>
      <c r="I34" s="543" t="s">
        <v>815</v>
      </c>
      <c r="J34" s="543" t="s">
        <v>816</v>
      </c>
      <c r="K34" s="1118" t="s">
        <v>817</v>
      </c>
      <c r="L34" s="591" t="s">
        <v>818</v>
      </c>
      <c r="M34" s="615" t="str">
        <f>Город!M33</f>
        <v xml:space="preserve">Федоровская Наталья Алексеевна
</v>
      </c>
      <c r="N34" s="615" t="str">
        <f>Город!N33</f>
        <v>8 (38822) 21 248</v>
      </c>
      <c r="O34" s="826" t="s">
        <v>446</v>
      </c>
      <c r="P34" s="827" t="s">
        <v>601</v>
      </c>
      <c r="Q34" s="826" t="s">
        <v>457</v>
      </c>
    </row>
    <row r="35" spans="1:17" ht="47.25" customHeight="1">
      <c r="A35" s="1617"/>
      <c r="B35" s="1617"/>
      <c r="C35" s="899" t="s">
        <v>511</v>
      </c>
      <c r="D35" s="550">
        <v>30.17</v>
      </c>
      <c r="E35" s="1058">
        <v>37.6</v>
      </c>
      <c r="F35" s="1059">
        <v>36.6</v>
      </c>
      <c r="G35" s="559">
        <f t="shared" si="2"/>
        <v>97.340425531914903</v>
      </c>
      <c r="H35" s="530">
        <f t="shared" si="3"/>
        <v>-1</v>
      </c>
      <c r="I35" s="543" t="s">
        <v>815</v>
      </c>
      <c r="J35" s="543" t="s">
        <v>816</v>
      </c>
      <c r="K35" s="1118" t="s">
        <v>817</v>
      </c>
      <c r="L35" s="591" t="s">
        <v>818</v>
      </c>
      <c r="M35" s="615" t="str">
        <f>Город!M34</f>
        <v xml:space="preserve">Федоровская Наталья Алексеевна
</v>
      </c>
      <c r="N35" s="615" t="str">
        <f>Город!N34</f>
        <v>8 (38822) 21 248</v>
      </c>
      <c r="O35" s="826" t="s">
        <v>446</v>
      </c>
      <c r="P35" s="827" t="s">
        <v>601</v>
      </c>
      <c r="Q35" s="826" t="s">
        <v>457</v>
      </c>
    </row>
    <row r="36" spans="1:17" ht="47.25">
      <c r="A36" s="125">
        <v>11</v>
      </c>
      <c r="B36" s="125" t="s">
        <v>513</v>
      </c>
      <c r="C36" s="125" t="s">
        <v>397</v>
      </c>
      <c r="D36" s="1025">
        <v>2.82</v>
      </c>
      <c r="E36" s="1138">
        <v>3.2</v>
      </c>
      <c r="F36" s="1138">
        <v>2.2000000000000002</v>
      </c>
      <c r="G36" s="559">
        <f t="shared" si="2"/>
        <v>68.75</v>
      </c>
      <c r="H36" s="530">
        <f t="shared" si="3"/>
        <v>-1</v>
      </c>
      <c r="I36" s="540" t="s">
        <v>793</v>
      </c>
      <c r="J36" s="543" t="s">
        <v>789</v>
      </c>
      <c r="K36" s="1118">
        <v>45470.416666666664</v>
      </c>
      <c r="L36" s="591" t="s">
        <v>799</v>
      </c>
      <c r="M36" s="615" t="str">
        <f>Город!M35</f>
        <v>Кыйгасова Алина Николаевна</v>
      </c>
      <c r="N36" s="615" t="str">
        <f>Город!N35</f>
        <v xml:space="preserve">8 (38822) 2 68 70        </v>
      </c>
      <c r="O36" s="618" t="s">
        <v>446</v>
      </c>
      <c r="P36" s="617">
        <v>45471</v>
      </c>
      <c r="Q36" s="618" t="s">
        <v>457</v>
      </c>
    </row>
    <row r="37" spans="1:17" ht="78" customHeight="1">
      <c r="A37" s="971">
        <v>12</v>
      </c>
      <c r="B37" s="971" t="s">
        <v>516</v>
      </c>
      <c r="C37" s="633" t="s">
        <v>447</v>
      </c>
      <c r="D37" s="633" t="s">
        <v>419</v>
      </c>
      <c r="E37" s="634">
        <f>E38/D38*100</f>
        <v>114.99999999999999</v>
      </c>
      <c r="F37" s="634">
        <f>F38/E38*100</f>
        <v>105.43478260869566</v>
      </c>
      <c r="G37" s="600">
        <f t="shared" si="2"/>
        <v>91.682419659735359</v>
      </c>
      <c r="H37" s="529">
        <f t="shared" si="3"/>
        <v>-9.5652173913043299</v>
      </c>
      <c r="I37" s="601" t="s">
        <v>788</v>
      </c>
      <c r="J37" s="601" t="s">
        <v>789</v>
      </c>
      <c r="K37" s="1118">
        <v>45454.666666666664</v>
      </c>
      <c r="L37" s="591" t="s">
        <v>818</v>
      </c>
      <c r="M37" s="601" t="str">
        <f>Справочник!D16</f>
        <v>Воротилова Нина Анатольевна</v>
      </c>
      <c r="N37" s="601" t="str">
        <f>Справочник!E16</f>
        <v xml:space="preserve">8 38822 2 06 25
8 923 667 45 74
</v>
      </c>
      <c r="O37" s="618" t="s">
        <v>180</v>
      </c>
      <c r="P37" s="655" t="s">
        <v>819</v>
      </c>
      <c r="Q37" s="618"/>
    </row>
    <row r="38" spans="1:17" ht="42.75" customHeight="1">
      <c r="A38" s="971"/>
      <c r="B38" s="637" t="s">
        <v>519</v>
      </c>
      <c r="C38" s="638" t="s">
        <v>520</v>
      </c>
      <c r="D38" s="842">
        <v>80</v>
      </c>
      <c r="E38" s="1065">
        <v>92</v>
      </c>
      <c r="F38" s="843">
        <v>97</v>
      </c>
      <c r="G38" s="529">
        <f t="shared" si="2"/>
        <v>105.43478260869566</v>
      </c>
      <c r="H38" s="529">
        <f t="shared" si="3"/>
        <v>5</v>
      </c>
      <c r="I38" s="601" t="s">
        <v>788</v>
      </c>
      <c r="J38" s="601" t="s">
        <v>789</v>
      </c>
      <c r="K38" s="1118">
        <v>45454.666666666664</v>
      </c>
      <c r="L38" s="591" t="s">
        <v>818</v>
      </c>
      <c r="M38" s="601" t="str">
        <f>M37</f>
        <v>Воротилова Нина Анатольевна</v>
      </c>
      <c r="N38" s="601" t="str">
        <f>N37</f>
        <v xml:space="preserve">8 38822 2 06 25
8 923 667 45 74
</v>
      </c>
      <c r="O38" s="618" t="s">
        <v>180</v>
      </c>
      <c r="P38" s="997" t="s">
        <v>819</v>
      </c>
      <c r="Q38" s="618"/>
    </row>
    <row r="39" spans="1:17" ht="120" customHeight="1">
      <c r="A39" s="979">
        <v>13</v>
      </c>
      <c r="B39" s="979" t="s">
        <v>521</v>
      </c>
      <c r="C39" s="979" t="s">
        <v>522</v>
      </c>
      <c r="D39" s="980">
        <v>0</v>
      </c>
      <c r="E39" s="1066">
        <v>0</v>
      </c>
      <c r="F39" s="1066">
        <v>0</v>
      </c>
      <c r="G39" s="600" t="e">
        <f t="shared" si="2"/>
        <v>#DIV/0!</v>
      </c>
      <c r="H39" s="529">
        <f t="shared" si="3"/>
        <v>0</v>
      </c>
      <c r="I39" s="601" t="s">
        <v>793</v>
      </c>
      <c r="J39" s="601" t="s">
        <v>789</v>
      </c>
      <c r="K39" s="1139">
        <v>45472.416666666664</v>
      </c>
      <c r="L39" s="1140" t="s">
        <v>799</v>
      </c>
      <c r="M39" s="601" t="str">
        <f>M52</f>
        <v>Дудина Юлия Николаевна</v>
      </c>
      <c r="N39" s="601" t="str">
        <f>N52</f>
        <v>8 (38822) 2 25 64</v>
      </c>
      <c r="O39" s="605" t="s">
        <v>446</v>
      </c>
      <c r="P39" s="655"/>
      <c r="Q39" s="605"/>
    </row>
    <row r="40" spans="1:17" ht="120" hidden="1" customHeight="1">
      <c r="A40" s="978"/>
      <c r="B40" s="656" t="s">
        <v>524</v>
      </c>
      <c r="C40" s="657" t="s">
        <v>459</v>
      </c>
      <c r="D40" s="657"/>
      <c r="E40" s="659"/>
      <c r="F40" s="660"/>
      <c r="G40" s="600"/>
      <c r="H40" s="529"/>
      <c r="I40" s="601" t="s">
        <v>820</v>
      </c>
      <c r="J40" s="601"/>
      <c r="K40" s="648"/>
      <c r="L40" s="648"/>
      <c r="M40" s="601" t="str">
        <f t="shared" ref="M40:M41" si="4">M39</f>
        <v>Дудина Юлия Николаевна</v>
      </c>
      <c r="N40" s="601" t="str">
        <f t="shared" ref="N40:N41" si="5">N39</f>
        <v>8 (38822) 2 25 64</v>
      </c>
      <c r="O40" s="605"/>
      <c r="P40" s="655"/>
      <c r="Q40" s="605"/>
    </row>
    <row r="41" spans="1:17" ht="120" hidden="1" customHeight="1">
      <c r="A41" s="978"/>
      <c r="B41" s="656" t="s">
        <v>525</v>
      </c>
      <c r="C41" s="657" t="s">
        <v>459</v>
      </c>
      <c r="D41" s="657"/>
      <c r="E41" s="659"/>
      <c r="F41" s="660"/>
      <c r="G41" s="600"/>
      <c r="H41" s="529"/>
      <c r="I41" s="601" t="s">
        <v>820</v>
      </c>
      <c r="J41" s="601"/>
      <c r="K41" s="648"/>
      <c r="L41" s="648"/>
      <c r="M41" s="601" t="str">
        <f t="shared" si="4"/>
        <v>Дудина Юлия Николаевна</v>
      </c>
      <c r="N41" s="601" t="str">
        <f t="shared" si="5"/>
        <v>8 (38822) 2 25 64</v>
      </c>
      <c r="O41" s="605"/>
      <c r="P41" s="655"/>
      <c r="Q41" s="605"/>
    </row>
    <row r="42" spans="1:17" ht="129" customHeight="1">
      <c r="A42" s="1634">
        <v>14</v>
      </c>
      <c r="B42" s="987" t="s">
        <v>527</v>
      </c>
      <c r="C42" s="988" t="s">
        <v>528</v>
      </c>
      <c r="D42" s="988">
        <v>0</v>
      </c>
      <c r="E42" s="989">
        <v>0</v>
      </c>
      <c r="F42" s="989">
        <v>0</v>
      </c>
      <c r="G42" s="600" t="e">
        <f t="shared" si="2"/>
        <v>#DIV/0!</v>
      </c>
      <c r="H42" s="529">
        <f t="shared" si="3"/>
        <v>0</v>
      </c>
      <c r="I42" s="601" t="s">
        <v>793</v>
      </c>
      <c r="J42" s="601" t="s">
        <v>789</v>
      </c>
      <c r="K42" s="1139">
        <v>45472.416666666664</v>
      </c>
      <c r="L42" s="1140" t="s">
        <v>799</v>
      </c>
      <c r="M42" s="601" t="str">
        <f>M52</f>
        <v>Дудина Юлия Николаевна</v>
      </c>
      <c r="N42" s="601" t="str">
        <f>N52</f>
        <v>8 (38822) 2 25 64</v>
      </c>
      <c r="O42" s="605" t="s">
        <v>446</v>
      </c>
      <c r="P42" s="655"/>
      <c r="Q42" s="605"/>
    </row>
    <row r="43" spans="1:17" ht="128.25" hidden="1" customHeight="1">
      <c r="A43" s="1635"/>
      <c r="B43" s="656" t="s">
        <v>529</v>
      </c>
      <c r="C43" s="667" t="s">
        <v>459</v>
      </c>
      <c r="D43" s="667" t="s">
        <v>559</v>
      </c>
      <c r="E43" s="668">
        <v>0</v>
      </c>
      <c r="F43" s="669">
        <v>0</v>
      </c>
      <c r="G43" s="665"/>
      <c r="H43" s="665"/>
      <c r="I43" s="601" t="s">
        <v>820</v>
      </c>
      <c r="J43" s="601"/>
      <c r="K43" s="648"/>
      <c r="L43" s="648"/>
      <c r="M43" s="601" t="str">
        <f t="shared" ref="M43:M44" si="6">M42</f>
        <v>Дудина Юлия Николаевна</v>
      </c>
      <c r="N43" s="601" t="str">
        <f t="shared" ref="N43:N44" si="7">N42</f>
        <v>8 (38822) 2 25 64</v>
      </c>
      <c r="O43" s="605"/>
      <c r="P43" s="655"/>
      <c r="Q43" s="605"/>
    </row>
    <row r="44" spans="1:17" ht="139.5" hidden="1" customHeight="1">
      <c r="A44" s="1636"/>
      <c r="B44" s="656" t="s">
        <v>530</v>
      </c>
      <c r="C44" s="667" t="s">
        <v>459</v>
      </c>
      <c r="D44" s="667" t="s">
        <v>559</v>
      </c>
      <c r="E44" s="668">
        <v>2</v>
      </c>
      <c r="F44" s="669">
        <v>2</v>
      </c>
      <c r="G44" s="665"/>
      <c r="H44" s="665"/>
      <c r="I44" s="601" t="s">
        <v>820</v>
      </c>
      <c r="J44" s="601"/>
      <c r="K44" s="648"/>
      <c r="L44" s="648"/>
      <c r="M44" s="601" t="str">
        <f t="shared" si="6"/>
        <v>Дудина Юлия Николаевна</v>
      </c>
      <c r="N44" s="601" t="str">
        <f t="shared" si="7"/>
        <v>8 (38822) 2 25 64</v>
      </c>
      <c r="O44" s="605"/>
      <c r="P44" s="655"/>
      <c r="Q44" s="605"/>
    </row>
    <row r="45" spans="1:17" ht="80.25" customHeight="1">
      <c r="A45" s="1634">
        <v>15</v>
      </c>
      <c r="B45" s="987" t="s">
        <v>531</v>
      </c>
      <c r="C45" s="988" t="s">
        <v>532</v>
      </c>
      <c r="D45" s="989">
        <v>54.9</v>
      </c>
      <c r="E45" s="989">
        <v>54.9</v>
      </c>
      <c r="F45" s="989">
        <v>89.6</v>
      </c>
      <c r="G45" s="600">
        <f t="shared" si="2"/>
        <v>163.20582877959927</v>
      </c>
      <c r="H45" s="529">
        <f t="shared" si="3"/>
        <v>34.699999999999996</v>
      </c>
      <c r="I45" s="601" t="s">
        <v>793</v>
      </c>
      <c r="J45" s="601" t="s">
        <v>789</v>
      </c>
      <c r="K45" s="1118">
        <v>45470.416666666664</v>
      </c>
      <c r="L45" s="591" t="s">
        <v>799</v>
      </c>
      <c r="M45" s="601" t="str">
        <f>Справочник!D19</f>
        <v>Зейнолданов Раджан Далайканович</v>
      </c>
      <c r="N45" s="601" t="str">
        <f>Справочник!E19</f>
        <v>2-22-37</v>
      </c>
      <c r="O45" s="605"/>
      <c r="P45" s="655"/>
      <c r="Q45" s="605"/>
    </row>
    <row r="46" spans="1:17" ht="63.75" customHeight="1">
      <c r="A46" s="1635"/>
      <c r="B46" s="675" t="s">
        <v>536</v>
      </c>
      <c r="C46" s="667" t="s">
        <v>537</v>
      </c>
      <c r="D46" s="1011">
        <v>54.9</v>
      </c>
      <c r="E46" s="1011">
        <v>54.9</v>
      </c>
      <c r="F46" s="1070">
        <v>54.9</v>
      </c>
      <c r="G46" s="600">
        <f t="shared" si="2"/>
        <v>100</v>
      </c>
      <c r="H46" s="529">
        <f t="shared" si="3"/>
        <v>0</v>
      </c>
      <c r="I46" s="601" t="s">
        <v>793</v>
      </c>
      <c r="J46" s="601" t="s">
        <v>789</v>
      </c>
      <c r="K46" s="1118">
        <v>45451.5</v>
      </c>
      <c r="L46" s="591" t="s">
        <v>799</v>
      </c>
      <c r="M46" s="601" t="str">
        <f t="shared" ref="M46:M47" si="8">M45</f>
        <v>Зейнолданов Раджан Далайканович</v>
      </c>
      <c r="N46" s="601" t="str">
        <f t="shared" ref="N46:N47" si="9">N45</f>
        <v>2-22-37</v>
      </c>
      <c r="O46" s="605"/>
      <c r="P46" s="655"/>
      <c r="Q46" s="605"/>
    </row>
    <row r="47" spans="1:17" ht="63.75" customHeight="1">
      <c r="A47" s="1636"/>
      <c r="B47" s="675" t="s">
        <v>539</v>
      </c>
      <c r="C47" s="667" t="s">
        <v>537</v>
      </c>
      <c r="D47" s="1011">
        <v>193.1</v>
      </c>
      <c r="E47" s="1011">
        <v>193.1</v>
      </c>
      <c r="F47" s="1070">
        <v>214.1</v>
      </c>
      <c r="G47" s="600">
        <f t="shared" si="2"/>
        <v>110.87519419989643</v>
      </c>
      <c r="H47" s="529">
        <f t="shared" si="3"/>
        <v>21</v>
      </c>
      <c r="I47" s="601" t="s">
        <v>793</v>
      </c>
      <c r="J47" s="601" t="s">
        <v>789</v>
      </c>
      <c r="K47" s="1118">
        <v>45451.5</v>
      </c>
      <c r="L47" s="591" t="s">
        <v>799</v>
      </c>
      <c r="M47" s="601" t="str">
        <f t="shared" si="8"/>
        <v>Зейнолданов Раджан Далайканович</v>
      </c>
      <c r="N47" s="601" t="str">
        <f t="shared" si="9"/>
        <v>2-22-37</v>
      </c>
      <c r="O47" s="605"/>
      <c r="P47" s="655"/>
      <c r="Q47" s="605"/>
    </row>
    <row r="48" spans="1:17" ht="45.75" customHeight="1">
      <c r="A48" s="1634">
        <v>16</v>
      </c>
      <c r="B48" s="1112" t="s">
        <v>540</v>
      </c>
      <c r="C48" s="1141" t="s">
        <v>541</v>
      </c>
      <c r="D48" s="683">
        <f>D49/D50*1000</f>
        <v>6.155198944823038</v>
      </c>
      <c r="E48" s="685">
        <f>E49/E50*1000</f>
        <v>1.1081560283687943</v>
      </c>
      <c r="F48" s="685">
        <f>F49/F50*1000</f>
        <v>3.1854379977246872</v>
      </c>
      <c r="G48" s="600">
        <f t="shared" si="2"/>
        <v>287.45392491467578</v>
      </c>
      <c r="H48" s="529">
        <f t="shared" si="3"/>
        <v>2.0772819693558926</v>
      </c>
      <c r="I48" s="601" t="s">
        <v>793</v>
      </c>
      <c r="J48" s="601" t="s">
        <v>789</v>
      </c>
      <c r="K48" s="1118">
        <v>45472.416666666664</v>
      </c>
      <c r="L48" s="591" t="s">
        <v>799</v>
      </c>
      <c r="M48" s="601" t="str">
        <f>Справочник!D20</f>
        <v>Кынова Александра Валерьевна</v>
      </c>
      <c r="N48" s="601" t="str">
        <f>Справочник!E20</f>
        <v xml:space="preserve">(38822) 4-77-32
</v>
      </c>
      <c r="O48" s="605" t="s">
        <v>501</v>
      </c>
      <c r="P48" s="997" t="s">
        <v>821</v>
      </c>
      <c r="Q48" s="689" t="s">
        <v>457</v>
      </c>
    </row>
    <row r="49" spans="1:17" ht="45.75" customHeight="1">
      <c r="A49" s="1635"/>
      <c r="B49" s="691" t="s">
        <v>540</v>
      </c>
      <c r="C49" s="692" t="s">
        <v>546</v>
      </c>
      <c r="D49" s="693">
        <v>28</v>
      </c>
      <c r="E49" s="693">
        <v>5</v>
      </c>
      <c r="F49" s="693">
        <v>14</v>
      </c>
      <c r="G49" s="600">
        <f t="shared" si="2"/>
        <v>280</v>
      </c>
      <c r="H49" s="529">
        <f t="shared" si="3"/>
        <v>9</v>
      </c>
      <c r="I49" s="601" t="s">
        <v>793</v>
      </c>
      <c r="J49" s="601" t="s">
        <v>789</v>
      </c>
      <c r="K49" s="1118">
        <v>45472.416666666664</v>
      </c>
      <c r="L49" s="591" t="s">
        <v>799</v>
      </c>
      <c r="M49" s="687" t="str">
        <f>M48</f>
        <v>Кынова Александра Валерьевна</v>
      </c>
      <c r="N49" s="687" t="str">
        <f>N48</f>
        <v xml:space="preserve">(38822) 4-77-32
</v>
      </c>
      <c r="O49" s="605" t="s">
        <v>501</v>
      </c>
      <c r="P49" s="997" t="s">
        <v>821</v>
      </c>
      <c r="Q49" s="689" t="s">
        <v>457</v>
      </c>
    </row>
    <row r="50" spans="1:17" ht="45.75" customHeight="1">
      <c r="A50" s="1636"/>
      <c r="B50" s="691" t="s">
        <v>547</v>
      </c>
      <c r="C50" s="692" t="s">
        <v>546</v>
      </c>
      <c r="D50" s="693">
        <v>4549</v>
      </c>
      <c r="E50" s="693">
        <v>4512</v>
      </c>
      <c r="F50" s="693">
        <v>4395</v>
      </c>
      <c r="G50" s="600">
        <f t="shared" si="2"/>
        <v>97.406914893617028</v>
      </c>
      <c r="H50" s="529">
        <f t="shared" si="3"/>
        <v>-117</v>
      </c>
      <c r="I50" s="601" t="s">
        <v>793</v>
      </c>
      <c r="J50" s="601" t="s">
        <v>789</v>
      </c>
      <c r="K50" s="1118">
        <v>45472.416666666664</v>
      </c>
      <c r="L50" s="591" t="s">
        <v>799</v>
      </c>
      <c r="M50" s="687" t="str">
        <f>M48</f>
        <v>Кынова Александра Валерьевна</v>
      </c>
      <c r="N50" s="687" t="str">
        <f>N48</f>
        <v xml:space="preserve">(38822) 4-77-32
</v>
      </c>
      <c r="O50" s="605" t="s">
        <v>501</v>
      </c>
      <c r="P50" s="997" t="s">
        <v>821</v>
      </c>
      <c r="Q50" s="689" t="s">
        <v>457</v>
      </c>
    </row>
    <row r="51" spans="1:17">
      <c r="A51" s="1554" t="s">
        <v>548</v>
      </c>
      <c r="B51" s="1554"/>
      <c r="C51" s="1554"/>
      <c r="D51" s="1554"/>
      <c r="E51" s="1554"/>
      <c r="F51" s="1554"/>
      <c r="G51" s="1554"/>
      <c r="H51" s="1554"/>
      <c r="I51" s="1554"/>
      <c r="J51" s="1554"/>
      <c r="K51" s="1554"/>
      <c r="L51" s="1554"/>
      <c r="M51" s="1554"/>
      <c r="N51" s="1554"/>
      <c r="O51" s="1554"/>
      <c r="P51" s="1554"/>
      <c r="Q51" s="1555"/>
    </row>
    <row r="52" spans="1:17" ht="42" customHeight="1">
      <c r="A52" s="557">
        <v>1</v>
      </c>
      <c r="B52" s="696" t="s">
        <v>549</v>
      </c>
      <c r="C52" s="696"/>
      <c r="D52" s="696"/>
      <c r="E52" s="696"/>
      <c r="F52" s="696"/>
      <c r="G52" s="703"/>
      <c r="H52" s="703"/>
      <c r="I52" s="543"/>
      <c r="J52" s="543"/>
      <c r="K52" s="703"/>
      <c r="L52" s="703"/>
      <c r="M52" s="890" t="str">
        <f>Справочник!B41</f>
        <v>Дудина Юлия Николаевна</v>
      </c>
      <c r="N52" s="890" t="str">
        <f>Справочник!C41</f>
        <v>8 (38822) 2 25 64</v>
      </c>
      <c r="O52" s="1646"/>
      <c r="P52" s="1647"/>
      <c r="Q52" s="1648"/>
    </row>
    <row r="53" spans="1:17">
      <c r="A53" s="703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703"/>
      <c r="O53" s="703"/>
      <c r="P53" s="703"/>
      <c r="Q53" s="703"/>
    </row>
    <row r="54" spans="1:17">
      <c r="A54" s="703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  <c r="Q54" s="703"/>
    </row>
    <row r="55" spans="1:17">
      <c r="A55" s="703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703"/>
      <c r="O55" s="703"/>
      <c r="P55" s="703"/>
      <c r="Q55" s="703"/>
    </row>
    <row r="56" spans="1:17">
      <c r="A56" s="703"/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703"/>
      <c r="O56" s="703"/>
      <c r="P56" s="703"/>
      <c r="Q56" s="703"/>
    </row>
    <row r="57" spans="1:17">
      <c r="A57" s="513"/>
      <c r="B57" s="513"/>
      <c r="C57" s="513"/>
      <c r="D57" s="513"/>
      <c r="E57" s="513"/>
      <c r="F57" s="513"/>
      <c r="G57" s="513"/>
      <c r="H57" s="513"/>
      <c r="I57" s="513"/>
      <c r="J57" s="513"/>
      <c r="K57" s="513"/>
      <c r="L57" s="513"/>
      <c r="M57" s="513"/>
      <c r="N57" s="513"/>
      <c r="O57" s="513"/>
      <c r="P57" s="513"/>
      <c r="Q57" s="513"/>
    </row>
    <row r="58" spans="1:17">
      <c r="A58" s="513"/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</row>
    <row r="59" spans="1:17">
      <c r="A59" s="513"/>
      <c r="B59" s="513"/>
      <c r="C59" s="513"/>
      <c r="D59" s="513"/>
      <c r="E59" s="513"/>
      <c r="F59" s="513"/>
      <c r="G59" s="513"/>
      <c r="H59" s="513"/>
      <c r="I59" s="513"/>
      <c r="J59" s="513"/>
      <c r="K59" s="513"/>
      <c r="L59" s="513"/>
      <c r="M59" s="513"/>
      <c r="N59" s="513"/>
      <c r="O59" s="513"/>
      <c r="P59" s="513"/>
      <c r="Q59" s="513"/>
    </row>
    <row r="60" spans="1:17">
      <c r="A60" s="513"/>
      <c r="B60" s="513"/>
      <c r="C60" s="513"/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  <c r="O60" s="513"/>
      <c r="P60" s="513"/>
      <c r="Q60" s="513"/>
    </row>
    <row r="61" spans="1:17">
      <c r="A61" s="513"/>
      <c r="B61" s="513"/>
      <c r="C61" s="513"/>
      <c r="D61" s="513"/>
      <c r="E61" s="513"/>
      <c r="F61" s="513"/>
      <c r="G61" s="513"/>
      <c r="H61" s="513"/>
      <c r="I61" s="513"/>
      <c r="J61" s="513"/>
      <c r="K61" s="513"/>
      <c r="L61" s="513"/>
      <c r="M61" s="513"/>
      <c r="N61" s="513"/>
      <c r="O61" s="513"/>
      <c r="P61" s="513"/>
      <c r="Q61" s="513"/>
    </row>
    <row r="62" spans="1:17">
      <c r="A62" s="513"/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3"/>
      <c r="O62" s="513"/>
      <c r="P62" s="513"/>
      <c r="Q62" s="513"/>
    </row>
    <row r="63" spans="1:17">
      <c r="A63" s="513"/>
      <c r="B63" s="513"/>
      <c r="C63" s="513"/>
      <c r="D63" s="513"/>
      <c r="E63" s="513"/>
      <c r="F63" s="513"/>
      <c r="G63" s="513"/>
      <c r="H63" s="513"/>
      <c r="I63" s="513"/>
      <c r="J63" s="513"/>
      <c r="K63" s="513"/>
      <c r="L63" s="513"/>
      <c r="M63" s="513"/>
      <c r="N63" s="513"/>
      <c r="O63" s="513"/>
      <c r="P63" s="513"/>
      <c r="Q63" s="513"/>
    </row>
    <row r="64" spans="1:17">
      <c r="A64" s="513"/>
      <c r="B64" s="513"/>
      <c r="C64" s="513"/>
      <c r="D64" s="513"/>
      <c r="E64" s="513"/>
      <c r="F64" s="513"/>
      <c r="G64" s="513"/>
      <c r="H64" s="513"/>
      <c r="I64" s="513"/>
      <c r="J64" s="513"/>
      <c r="K64" s="513"/>
      <c r="L64" s="513"/>
      <c r="M64" s="513"/>
      <c r="N64" s="513"/>
      <c r="O64" s="513"/>
      <c r="P64" s="513"/>
      <c r="Q64" s="513"/>
    </row>
    <row r="65" spans="1:17">
      <c r="A65" s="513"/>
      <c r="B65" s="513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</row>
    <row r="66" spans="1:17">
      <c r="A66" s="513"/>
      <c r="B66" s="513"/>
      <c r="C66" s="513"/>
      <c r="D66" s="513"/>
      <c r="E66" s="513"/>
      <c r="F66" s="513"/>
      <c r="G66" s="513"/>
      <c r="H66" s="513"/>
      <c r="I66" s="513"/>
      <c r="J66" s="513"/>
      <c r="K66" s="513"/>
      <c r="L66" s="513"/>
      <c r="M66" s="513"/>
      <c r="N66" s="513"/>
      <c r="O66" s="513"/>
      <c r="P66" s="513"/>
      <c r="Q66" s="513"/>
    </row>
    <row r="67" spans="1:17">
      <c r="A67" s="513"/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513"/>
      <c r="O67" s="513"/>
      <c r="P67" s="513"/>
      <c r="Q67" s="513"/>
    </row>
    <row r="68" spans="1:17">
      <c r="A68" s="513"/>
      <c r="B68" s="513"/>
      <c r="C68" s="513"/>
      <c r="D68" s="513"/>
      <c r="E68" s="513"/>
      <c r="F68" s="513"/>
      <c r="G68" s="513"/>
      <c r="H68" s="513"/>
      <c r="I68" s="513"/>
      <c r="J68" s="513"/>
      <c r="K68" s="513"/>
      <c r="L68" s="513"/>
      <c r="M68" s="513"/>
      <c r="N68" s="513"/>
      <c r="O68" s="513"/>
      <c r="P68" s="513"/>
      <c r="Q68" s="513"/>
    </row>
    <row r="69" spans="1:17">
      <c r="A69" s="513"/>
      <c r="B69" s="513"/>
      <c r="C69" s="513"/>
      <c r="D69" s="513"/>
      <c r="E69" s="513"/>
      <c r="F69" s="513"/>
      <c r="G69" s="513"/>
      <c r="H69" s="513"/>
      <c r="I69" s="513"/>
      <c r="J69" s="513"/>
      <c r="K69" s="513"/>
      <c r="L69" s="513"/>
      <c r="M69" s="513"/>
      <c r="N69" s="513"/>
      <c r="O69" s="513"/>
      <c r="P69" s="513"/>
      <c r="Q69" s="513"/>
    </row>
    <row r="70" spans="1:17">
      <c r="A70" s="513"/>
      <c r="B70" s="513"/>
      <c r="C70" s="513"/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  <c r="O70" s="513"/>
      <c r="P70" s="513"/>
      <c r="Q70" s="513"/>
    </row>
    <row r="71" spans="1:17">
      <c r="A71" s="513"/>
      <c r="B71" s="513"/>
      <c r="C71" s="513"/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  <c r="O71" s="513"/>
      <c r="P71" s="513"/>
      <c r="Q71" s="513"/>
    </row>
    <row r="72" spans="1:17">
      <c r="A72" s="513"/>
      <c r="B72" s="513"/>
      <c r="C72" s="513"/>
      <c r="D72" s="513"/>
      <c r="E72" s="513"/>
      <c r="F72" s="513"/>
      <c r="G72" s="513"/>
      <c r="H72" s="513"/>
      <c r="I72" s="513"/>
      <c r="J72" s="513"/>
      <c r="K72" s="513"/>
      <c r="L72" s="513"/>
      <c r="M72" s="513"/>
      <c r="N72" s="513"/>
      <c r="O72" s="513"/>
      <c r="P72" s="513"/>
      <c r="Q72" s="513"/>
    </row>
    <row r="73" spans="1:17">
      <c r="A73" s="513"/>
      <c r="B73" s="513"/>
      <c r="C73" s="513"/>
      <c r="D73" s="513"/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513"/>
      <c r="P73" s="513"/>
      <c r="Q73" s="513"/>
    </row>
    <row r="74" spans="1:17">
      <c r="A74" s="513"/>
      <c r="B74" s="513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513"/>
      <c r="O74" s="513"/>
      <c r="P74" s="513"/>
      <c r="Q74" s="513"/>
    </row>
    <row r="75" spans="1:17">
      <c r="A75" s="513"/>
      <c r="B75" s="513"/>
      <c r="C75" s="513"/>
      <c r="D75" s="513"/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513"/>
      <c r="P75" s="513"/>
      <c r="Q75" s="513"/>
    </row>
    <row r="76" spans="1:17">
      <c r="A76" s="513"/>
      <c r="B76" s="513"/>
      <c r="C76" s="513"/>
      <c r="D76" s="513"/>
      <c r="E76" s="513"/>
      <c r="F76" s="513"/>
      <c r="G76" s="513"/>
      <c r="H76" s="513"/>
      <c r="I76" s="513"/>
      <c r="J76" s="513"/>
      <c r="K76" s="513"/>
      <c r="L76" s="513"/>
      <c r="M76" s="513"/>
      <c r="N76" s="513"/>
      <c r="O76" s="513"/>
      <c r="P76" s="513"/>
      <c r="Q76" s="513"/>
    </row>
    <row r="77" spans="1:17">
      <c r="A77" s="513"/>
      <c r="B77" s="513"/>
      <c r="C77" s="513"/>
      <c r="D77" s="513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</row>
    <row r="78" spans="1:17">
      <c r="A78" s="513"/>
      <c r="B78" s="513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>
      <c r="A79" s="513"/>
      <c r="B79" s="513"/>
      <c r="C79" s="513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</row>
    <row r="80" spans="1:17">
      <c r="A80" s="513"/>
      <c r="B80" s="513"/>
      <c r="C80" s="513"/>
      <c r="D80" s="513"/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513"/>
      <c r="P80" s="513"/>
      <c r="Q80" s="513"/>
    </row>
    <row r="81" spans="1:17">
      <c r="A81" s="513"/>
      <c r="B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</row>
    <row r="82" spans="1:17">
      <c r="A82" s="513"/>
      <c r="B82" s="513"/>
      <c r="C82" s="513"/>
      <c r="D82" s="513"/>
      <c r="E82" s="513"/>
      <c r="F82" s="513"/>
      <c r="G82" s="513"/>
      <c r="H82" s="513"/>
      <c r="I82" s="513"/>
      <c r="J82" s="513"/>
      <c r="K82" s="513"/>
      <c r="L82" s="513"/>
      <c r="M82" s="513"/>
      <c r="N82" s="513"/>
      <c r="O82" s="513"/>
      <c r="P82" s="513"/>
      <c r="Q82" s="513"/>
    </row>
    <row r="83" spans="1:17">
      <c r="A83" s="513"/>
      <c r="B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</row>
    <row r="84" spans="1:17">
      <c r="A84" s="513"/>
      <c r="B84" s="513"/>
      <c r="C84" s="513"/>
      <c r="D84" s="513"/>
      <c r="E84" s="513"/>
      <c r="F84" s="513"/>
      <c r="G84" s="513"/>
      <c r="H84" s="513"/>
      <c r="I84" s="513"/>
      <c r="J84" s="513"/>
      <c r="K84" s="513"/>
      <c r="L84" s="513"/>
      <c r="M84" s="513"/>
      <c r="N84" s="513"/>
      <c r="O84" s="513"/>
      <c r="P84" s="513"/>
      <c r="Q84" s="513"/>
    </row>
    <row r="85" spans="1:17">
      <c r="A85" s="513"/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</row>
    <row r="86" spans="1:17">
      <c r="A86" s="513"/>
      <c r="B86" s="513"/>
      <c r="C86" s="513"/>
      <c r="D86" s="513"/>
      <c r="E86" s="513"/>
      <c r="F86" s="513"/>
      <c r="G86" s="513"/>
      <c r="H86" s="513"/>
      <c r="I86" s="513"/>
      <c r="J86" s="513"/>
      <c r="K86" s="513"/>
      <c r="L86" s="513"/>
      <c r="M86" s="513"/>
      <c r="N86" s="513"/>
      <c r="O86" s="513"/>
      <c r="P86" s="513"/>
      <c r="Q86" s="513"/>
    </row>
    <row r="87" spans="1:17">
      <c r="A87" s="513"/>
      <c r="B87" s="513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</row>
    <row r="88" spans="1:17">
      <c r="A88" s="513"/>
      <c r="B88" s="513"/>
      <c r="C88" s="513"/>
      <c r="D88" s="513"/>
      <c r="E88" s="513"/>
      <c r="F88" s="513"/>
      <c r="G88" s="513"/>
      <c r="H88" s="513"/>
      <c r="I88" s="513"/>
      <c r="J88" s="513"/>
      <c r="K88" s="513"/>
      <c r="L88" s="513"/>
      <c r="M88" s="513"/>
      <c r="N88" s="513"/>
      <c r="O88" s="513"/>
      <c r="P88" s="513"/>
      <c r="Q88" s="513"/>
    </row>
    <row r="89" spans="1:17">
      <c r="A89" s="513"/>
      <c r="B89" s="513"/>
      <c r="C89" s="513"/>
      <c r="D89" s="513"/>
      <c r="E89" s="513"/>
      <c r="F89" s="513"/>
      <c r="G89" s="513"/>
      <c r="H89" s="513"/>
      <c r="I89" s="513"/>
      <c r="J89" s="513"/>
      <c r="K89" s="513"/>
      <c r="L89" s="513"/>
      <c r="M89" s="513"/>
      <c r="N89" s="513"/>
      <c r="O89" s="513"/>
      <c r="P89" s="513"/>
      <c r="Q89" s="513"/>
    </row>
    <row r="90" spans="1:17">
      <c r="A90" s="513"/>
      <c r="B90" s="513"/>
      <c r="C90" s="513"/>
      <c r="D90" s="513"/>
      <c r="E90" s="513"/>
      <c r="F90" s="513"/>
      <c r="G90" s="513"/>
      <c r="H90" s="513"/>
      <c r="I90" s="513"/>
      <c r="J90" s="513"/>
      <c r="K90" s="513"/>
      <c r="L90" s="513"/>
      <c r="M90" s="513"/>
      <c r="N90" s="513"/>
      <c r="O90" s="513"/>
      <c r="P90" s="513"/>
      <c r="Q90" s="513"/>
    </row>
    <row r="91" spans="1:17">
      <c r="A91" s="513"/>
      <c r="B91" s="513"/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</row>
    <row r="92" spans="1:17">
      <c r="A92" s="513"/>
      <c r="B92" s="513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>
      <c r="A93" s="513"/>
      <c r="B93" s="513"/>
      <c r="C93" s="513"/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  <c r="P93" s="513"/>
      <c r="Q93" s="513"/>
    </row>
    <row r="94" spans="1:17">
      <c r="A94" s="513"/>
      <c r="B94" s="513"/>
      <c r="C94" s="513"/>
      <c r="D94" s="513"/>
      <c r="E94" s="513"/>
      <c r="F94" s="513"/>
      <c r="G94" s="513"/>
      <c r="H94" s="513"/>
      <c r="I94" s="513"/>
      <c r="J94" s="513"/>
      <c r="K94" s="513"/>
      <c r="L94" s="513"/>
      <c r="M94" s="513"/>
      <c r="N94" s="513"/>
      <c r="O94" s="513"/>
      <c r="P94" s="513"/>
      <c r="Q94" s="513"/>
    </row>
    <row r="95" spans="1:17">
      <c r="A95" s="513"/>
      <c r="B95" s="513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  <c r="P95" s="513"/>
      <c r="Q95" s="513"/>
    </row>
    <row r="96" spans="1:17">
      <c r="A96" s="513"/>
      <c r="B96" s="513"/>
      <c r="C96" s="513"/>
      <c r="D96" s="513"/>
      <c r="E96" s="513"/>
      <c r="F96" s="513"/>
      <c r="G96" s="513"/>
      <c r="H96" s="513"/>
      <c r="I96" s="513"/>
      <c r="J96" s="513"/>
      <c r="K96" s="513"/>
      <c r="L96" s="513"/>
      <c r="M96" s="513"/>
      <c r="N96" s="513"/>
      <c r="O96" s="513"/>
      <c r="P96" s="513"/>
      <c r="Q96" s="513"/>
    </row>
    <row r="97" spans="1:17">
      <c r="A97" s="513"/>
      <c r="B97" s="513"/>
      <c r="C97" s="513"/>
      <c r="D97" s="513"/>
      <c r="E97" s="513"/>
      <c r="F97" s="513"/>
      <c r="G97" s="513"/>
      <c r="H97" s="513"/>
      <c r="I97" s="513"/>
      <c r="J97" s="513"/>
      <c r="K97" s="513"/>
      <c r="L97" s="513"/>
      <c r="M97" s="513"/>
      <c r="N97" s="513"/>
      <c r="O97" s="513"/>
      <c r="P97" s="513"/>
      <c r="Q97" s="513"/>
    </row>
    <row r="98" spans="1:17">
      <c r="A98" s="513"/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3"/>
      <c r="N98" s="513"/>
      <c r="O98" s="513"/>
      <c r="P98" s="513"/>
      <c r="Q98" s="513"/>
    </row>
    <row r="99" spans="1:17">
      <c r="A99" s="513"/>
      <c r="B99" s="513"/>
      <c r="C99" s="513"/>
      <c r="D99" s="513"/>
      <c r="E99" s="513"/>
      <c r="F99" s="513"/>
      <c r="G99" s="513"/>
      <c r="H99" s="513"/>
      <c r="I99" s="513"/>
      <c r="J99" s="513"/>
      <c r="K99" s="513"/>
      <c r="L99" s="513"/>
      <c r="M99" s="513"/>
      <c r="N99" s="513"/>
      <c r="O99" s="513"/>
      <c r="P99" s="513"/>
      <c r="Q99" s="513"/>
    </row>
    <row r="100" spans="1:17">
      <c r="A100" s="513"/>
      <c r="B100" s="513"/>
      <c r="C100" s="513"/>
      <c r="D100" s="513"/>
      <c r="E100" s="513"/>
      <c r="F100" s="513"/>
      <c r="G100" s="513"/>
      <c r="H100" s="513"/>
      <c r="I100" s="513"/>
      <c r="J100" s="513"/>
      <c r="K100" s="513"/>
      <c r="L100" s="513"/>
      <c r="M100" s="513"/>
      <c r="N100" s="513"/>
      <c r="O100" s="513"/>
      <c r="P100" s="513"/>
      <c r="Q100" s="513"/>
    </row>
    <row r="101" spans="1:17">
      <c r="A101" s="513"/>
      <c r="B101" s="513"/>
      <c r="C101" s="513"/>
      <c r="D101" s="513"/>
      <c r="E101" s="513"/>
      <c r="F101" s="513"/>
      <c r="G101" s="513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</row>
    <row r="102" spans="1:17">
      <c r="A102" s="513"/>
      <c r="B102" s="513"/>
      <c r="C102" s="513"/>
      <c r="D102" s="513"/>
      <c r="E102" s="513"/>
      <c r="F102" s="513"/>
      <c r="G102" s="513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</row>
    <row r="103" spans="1:17">
      <c r="A103" s="513"/>
      <c r="B103" s="513"/>
      <c r="C103" s="513"/>
      <c r="D103" s="513"/>
      <c r="E103" s="513"/>
      <c r="F103" s="513"/>
      <c r="G103" s="513"/>
      <c r="H103" s="513"/>
      <c r="I103" s="513"/>
      <c r="J103" s="513"/>
      <c r="K103" s="513"/>
      <c r="L103" s="513"/>
      <c r="M103" s="513"/>
      <c r="N103" s="513"/>
      <c r="O103" s="513"/>
      <c r="P103" s="513"/>
      <c r="Q103" s="513"/>
    </row>
    <row r="104" spans="1:17">
      <c r="A104" s="513"/>
      <c r="B104" s="513"/>
      <c r="C104" s="513"/>
      <c r="D104" s="513"/>
      <c r="E104" s="513"/>
      <c r="F104" s="513"/>
      <c r="G104" s="513"/>
      <c r="H104" s="513"/>
      <c r="I104" s="513"/>
      <c r="J104" s="513"/>
      <c r="K104" s="513"/>
      <c r="L104" s="513"/>
      <c r="M104" s="513"/>
      <c r="N104" s="513"/>
      <c r="O104" s="513"/>
      <c r="P104" s="513"/>
      <c r="Q104" s="513"/>
    </row>
    <row r="105" spans="1:17">
      <c r="A105" s="513"/>
      <c r="B105" s="513"/>
      <c r="C105" s="513"/>
      <c r="D105" s="513"/>
      <c r="E105" s="513"/>
      <c r="F105" s="513"/>
      <c r="G105" s="513"/>
      <c r="H105" s="513"/>
      <c r="I105" s="513"/>
      <c r="J105" s="513"/>
      <c r="K105" s="513"/>
      <c r="L105" s="513"/>
      <c r="M105" s="513"/>
      <c r="N105" s="513"/>
      <c r="O105" s="513"/>
      <c r="P105" s="513"/>
      <c r="Q105" s="513"/>
    </row>
    <row r="106" spans="1:17">
      <c r="A106" s="513"/>
      <c r="B106" s="513"/>
      <c r="C106" s="513"/>
      <c r="D106" s="513"/>
      <c r="E106" s="513"/>
      <c r="F106" s="513"/>
      <c r="G106" s="513"/>
      <c r="H106" s="513"/>
      <c r="I106" s="513"/>
      <c r="J106" s="513"/>
      <c r="K106" s="513"/>
      <c r="L106" s="513"/>
      <c r="M106" s="513"/>
      <c r="N106" s="513"/>
      <c r="O106" s="513"/>
      <c r="P106" s="513"/>
      <c r="Q106" s="513"/>
    </row>
    <row r="107" spans="1:17">
      <c r="A107" s="513"/>
      <c r="B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</row>
    <row r="108" spans="1:17">
      <c r="A108" s="513"/>
      <c r="B108" s="513"/>
      <c r="C108" s="513"/>
      <c r="D108" s="513"/>
      <c r="E108" s="513"/>
      <c r="F108" s="513"/>
      <c r="G108" s="513"/>
      <c r="H108" s="513"/>
      <c r="I108" s="513"/>
      <c r="J108" s="513"/>
      <c r="K108" s="513"/>
      <c r="L108" s="513"/>
      <c r="M108" s="513"/>
      <c r="N108" s="513"/>
      <c r="O108" s="513"/>
      <c r="P108" s="513"/>
      <c r="Q108" s="513"/>
    </row>
    <row r="109" spans="1:17">
      <c r="A109" s="513"/>
      <c r="B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</row>
    <row r="110" spans="1:17">
      <c r="A110" s="513"/>
      <c r="B110" s="513"/>
      <c r="C110" s="513"/>
      <c r="D110" s="513"/>
      <c r="E110" s="513"/>
      <c r="F110" s="513"/>
      <c r="G110" s="513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</row>
    <row r="111" spans="1:17">
      <c r="A111" s="513"/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</row>
    <row r="112" spans="1:17">
      <c r="A112" s="513"/>
      <c r="B112" s="513"/>
      <c r="C112" s="513"/>
      <c r="D112" s="513"/>
      <c r="E112" s="513"/>
      <c r="F112" s="513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</row>
    <row r="113" spans="1:17">
      <c r="A113" s="513"/>
      <c r="B113" s="513"/>
      <c r="C113" s="513"/>
      <c r="D113" s="513"/>
      <c r="E113" s="513"/>
      <c r="F113" s="513"/>
      <c r="G113" s="513"/>
      <c r="H113" s="513"/>
      <c r="I113" s="513"/>
      <c r="J113" s="513"/>
      <c r="K113" s="513"/>
      <c r="L113" s="513"/>
      <c r="M113" s="513"/>
      <c r="N113" s="513"/>
      <c r="O113" s="513"/>
      <c r="P113" s="513"/>
      <c r="Q113" s="513"/>
    </row>
    <row r="114" spans="1:17">
      <c r="A114" s="513"/>
      <c r="B114" s="513"/>
      <c r="C114" s="513"/>
      <c r="D114" s="513"/>
      <c r="E114" s="513"/>
      <c r="F114" s="513"/>
      <c r="G114" s="513"/>
      <c r="H114" s="513"/>
      <c r="I114" s="513"/>
      <c r="J114" s="513"/>
      <c r="K114" s="513"/>
      <c r="L114" s="513"/>
      <c r="M114" s="513"/>
      <c r="N114" s="513"/>
      <c r="O114" s="513"/>
      <c r="P114" s="513"/>
      <c r="Q114" s="513"/>
    </row>
    <row r="115" spans="1:17">
      <c r="A115" s="513"/>
      <c r="B115" s="513"/>
      <c r="C115" s="513"/>
      <c r="D115" s="513"/>
      <c r="E115" s="513"/>
      <c r="F115" s="513"/>
      <c r="G115" s="513"/>
      <c r="H115" s="513"/>
      <c r="I115" s="513"/>
      <c r="J115" s="513"/>
      <c r="K115" s="513"/>
      <c r="L115" s="513"/>
      <c r="M115" s="513"/>
      <c r="N115" s="513"/>
      <c r="O115" s="513"/>
      <c r="P115" s="513"/>
      <c r="Q115" s="513"/>
    </row>
    <row r="116" spans="1:17">
      <c r="A116" s="513"/>
      <c r="B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</row>
    <row r="117" spans="1:17">
      <c r="A117" s="513"/>
      <c r="B117" s="513"/>
      <c r="C117" s="513"/>
      <c r="D117" s="513"/>
      <c r="E117" s="513"/>
      <c r="F117" s="513"/>
      <c r="G117" s="513"/>
      <c r="H117" s="513"/>
      <c r="I117" s="513"/>
      <c r="J117" s="513"/>
      <c r="K117" s="513"/>
      <c r="L117" s="513"/>
      <c r="M117" s="513"/>
      <c r="N117" s="513"/>
      <c r="O117" s="513"/>
      <c r="P117" s="513"/>
      <c r="Q117" s="513"/>
    </row>
    <row r="118" spans="1:17">
      <c r="A118" s="513"/>
      <c r="B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</row>
    <row r="119" spans="1:17">
      <c r="A119" s="513"/>
      <c r="B119" s="513"/>
      <c r="C119" s="513"/>
      <c r="D119" s="513"/>
      <c r="E119" s="513"/>
      <c r="F119" s="513"/>
      <c r="G119" s="513"/>
      <c r="H119" s="513"/>
      <c r="I119" s="513"/>
      <c r="J119" s="513"/>
      <c r="K119" s="513"/>
      <c r="L119" s="513"/>
      <c r="M119" s="513"/>
      <c r="N119" s="513"/>
      <c r="O119" s="513"/>
      <c r="P119" s="513"/>
      <c r="Q119" s="513"/>
    </row>
    <row r="120" spans="1:17">
      <c r="A120" s="513"/>
      <c r="B120" s="513"/>
      <c r="C120" s="513"/>
      <c r="D120" s="513"/>
      <c r="E120" s="513"/>
      <c r="F120" s="513"/>
      <c r="G120" s="513"/>
      <c r="H120" s="513"/>
      <c r="I120" s="513"/>
      <c r="J120" s="513"/>
      <c r="K120" s="513"/>
      <c r="L120" s="513"/>
      <c r="M120" s="513"/>
      <c r="N120" s="513"/>
      <c r="O120" s="513"/>
      <c r="P120" s="513"/>
      <c r="Q120" s="513"/>
    </row>
    <row r="121" spans="1:17">
      <c r="A121" s="513"/>
      <c r="B121" s="513"/>
      <c r="C121" s="513"/>
      <c r="D121" s="513"/>
      <c r="E121" s="513"/>
      <c r="F121" s="513"/>
      <c r="G121" s="513"/>
      <c r="H121" s="513"/>
      <c r="I121" s="513"/>
      <c r="J121" s="513"/>
      <c r="K121" s="513"/>
      <c r="L121" s="513"/>
      <c r="M121" s="513"/>
      <c r="N121" s="513"/>
      <c r="O121" s="513"/>
      <c r="P121" s="513"/>
      <c r="Q121" s="513"/>
    </row>
    <row r="122" spans="1:17">
      <c r="A122" s="513"/>
      <c r="B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</row>
    <row r="123" spans="1:17">
      <c r="A123" s="513"/>
      <c r="B123" s="513"/>
      <c r="C123" s="513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</row>
    <row r="124" spans="1:17">
      <c r="A124" s="513"/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</row>
    <row r="125" spans="1:17">
      <c r="A125" s="513"/>
      <c r="B125" s="513"/>
      <c r="C125" s="513"/>
      <c r="D125" s="513"/>
      <c r="E125" s="513"/>
      <c r="F125" s="513"/>
      <c r="G125" s="513"/>
      <c r="H125" s="513"/>
      <c r="I125" s="513"/>
      <c r="J125" s="513"/>
      <c r="K125" s="513"/>
      <c r="L125" s="513"/>
      <c r="M125" s="513"/>
      <c r="N125" s="513"/>
      <c r="O125" s="513"/>
      <c r="P125" s="513"/>
      <c r="Q125" s="513"/>
    </row>
    <row r="126" spans="1:17">
      <c r="A126" s="513"/>
      <c r="B126" s="513"/>
      <c r="C126" s="513"/>
      <c r="D126" s="513"/>
      <c r="E126" s="513"/>
      <c r="F126" s="513"/>
      <c r="G126" s="513"/>
      <c r="H126" s="513"/>
      <c r="I126" s="513"/>
      <c r="J126" s="513"/>
      <c r="K126" s="513"/>
      <c r="L126" s="513"/>
      <c r="M126" s="513"/>
      <c r="N126" s="513"/>
      <c r="O126" s="513"/>
      <c r="P126" s="513"/>
      <c r="Q126" s="513"/>
    </row>
    <row r="127" spans="1:17">
      <c r="A127" s="513"/>
      <c r="B127" s="513"/>
      <c r="C127" s="513"/>
      <c r="D127" s="513"/>
      <c r="E127" s="513"/>
      <c r="F127" s="513"/>
      <c r="G127" s="513"/>
      <c r="H127" s="513"/>
      <c r="I127" s="513"/>
      <c r="J127" s="513"/>
      <c r="K127" s="513"/>
      <c r="L127" s="513"/>
      <c r="M127" s="513"/>
      <c r="N127" s="513"/>
      <c r="O127" s="513"/>
      <c r="P127" s="513"/>
      <c r="Q127" s="513"/>
    </row>
    <row r="128" spans="1:17">
      <c r="A128" s="513"/>
      <c r="B128" s="513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</row>
    <row r="129" spans="1:17">
      <c r="A129" s="513"/>
      <c r="B129" s="513"/>
      <c r="C129" s="513"/>
      <c r="D129" s="513"/>
      <c r="E129" s="513"/>
      <c r="F129" s="513"/>
      <c r="G129" s="513"/>
      <c r="H129" s="513"/>
      <c r="I129" s="513"/>
      <c r="J129" s="513"/>
      <c r="K129" s="513"/>
      <c r="L129" s="513"/>
      <c r="M129" s="513"/>
      <c r="N129" s="513"/>
      <c r="O129" s="513"/>
      <c r="P129" s="513"/>
      <c r="Q129" s="513"/>
    </row>
    <row r="130" spans="1:17">
      <c r="A130" s="513"/>
      <c r="B130" s="513"/>
      <c r="C130" s="513"/>
      <c r="D130" s="513"/>
      <c r="E130" s="513"/>
      <c r="F130" s="513"/>
      <c r="G130" s="513"/>
      <c r="H130" s="513"/>
      <c r="I130" s="513"/>
      <c r="J130" s="513"/>
      <c r="K130" s="513"/>
      <c r="L130" s="513"/>
      <c r="M130" s="513"/>
      <c r="N130" s="513"/>
      <c r="O130" s="513"/>
      <c r="P130" s="513"/>
      <c r="Q130" s="513"/>
    </row>
    <row r="131" spans="1:17">
      <c r="A131" s="513"/>
      <c r="B131" s="513"/>
      <c r="C131" s="513"/>
      <c r="D131" s="513"/>
      <c r="E131" s="513"/>
      <c r="F131" s="513"/>
      <c r="G131" s="513"/>
      <c r="H131" s="513"/>
      <c r="I131" s="513"/>
      <c r="J131" s="513"/>
      <c r="K131" s="513"/>
      <c r="L131" s="513"/>
      <c r="M131" s="513"/>
      <c r="N131" s="513"/>
      <c r="O131" s="513"/>
      <c r="P131" s="513"/>
      <c r="Q131" s="513"/>
    </row>
    <row r="132" spans="1:17">
      <c r="A132" s="513"/>
      <c r="B132" s="513"/>
      <c r="C132" s="513"/>
      <c r="D132" s="513"/>
      <c r="E132" s="513"/>
      <c r="F132" s="513"/>
      <c r="G132" s="513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</row>
    <row r="133" spans="1:17">
      <c r="A133" s="513"/>
      <c r="B133" s="513"/>
      <c r="C133" s="513"/>
      <c r="D133" s="513"/>
      <c r="E133" s="513"/>
      <c r="F133" s="513"/>
      <c r="G133" s="513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</row>
    <row r="134" spans="1:17">
      <c r="A134" s="513"/>
      <c r="B134" s="513"/>
      <c r="C134" s="513"/>
      <c r="D134" s="513"/>
      <c r="E134" s="513"/>
      <c r="F134" s="513"/>
      <c r="G134" s="513"/>
      <c r="H134" s="513"/>
      <c r="I134" s="513"/>
      <c r="J134" s="513"/>
      <c r="K134" s="513"/>
      <c r="L134" s="513"/>
      <c r="M134" s="513"/>
      <c r="N134" s="513"/>
      <c r="O134" s="513"/>
      <c r="P134" s="513"/>
      <c r="Q134" s="513"/>
    </row>
    <row r="135" spans="1:17">
      <c r="A135" s="513"/>
      <c r="B135" s="513"/>
      <c r="C135" s="513"/>
      <c r="D135" s="513"/>
      <c r="E135" s="513"/>
      <c r="F135" s="513"/>
      <c r="G135" s="513"/>
      <c r="H135" s="513"/>
      <c r="I135" s="513"/>
      <c r="J135" s="513"/>
      <c r="K135" s="513"/>
      <c r="L135" s="513"/>
      <c r="M135" s="513"/>
      <c r="N135" s="513"/>
      <c r="O135" s="513"/>
      <c r="P135" s="513"/>
      <c r="Q135" s="513"/>
    </row>
    <row r="136" spans="1:17">
      <c r="A136" s="513"/>
      <c r="B136" s="513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</row>
    <row r="137" spans="1:17">
      <c r="A137" s="513"/>
      <c r="B137" s="513"/>
      <c r="C137" s="513"/>
      <c r="D137" s="513"/>
      <c r="E137" s="513"/>
      <c r="F137" s="513"/>
      <c r="G137" s="513"/>
      <c r="H137" s="513"/>
      <c r="I137" s="513"/>
      <c r="J137" s="513"/>
      <c r="K137" s="513"/>
      <c r="L137" s="513"/>
      <c r="M137" s="513"/>
      <c r="N137" s="513"/>
      <c r="O137" s="513"/>
      <c r="P137" s="513"/>
      <c r="Q137" s="513"/>
    </row>
    <row r="138" spans="1:17">
      <c r="A138" s="513"/>
      <c r="B138" s="513"/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</row>
    <row r="139" spans="1:17">
      <c r="A139" s="513"/>
      <c r="B139" s="513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</row>
    <row r="140" spans="1:17">
      <c r="A140" s="513"/>
      <c r="B140" s="513"/>
      <c r="C140" s="513"/>
      <c r="D140" s="513"/>
      <c r="E140" s="513"/>
      <c r="F140" s="513"/>
      <c r="G140" s="513"/>
      <c r="H140" s="513"/>
      <c r="I140" s="513"/>
      <c r="J140" s="513"/>
      <c r="K140" s="513"/>
      <c r="L140" s="513"/>
      <c r="M140" s="513"/>
      <c r="N140" s="513"/>
      <c r="O140" s="513"/>
      <c r="P140" s="513"/>
      <c r="Q140" s="513"/>
    </row>
    <row r="141" spans="1:17">
      <c r="A141" s="513"/>
      <c r="B141" s="513"/>
      <c r="C141" s="513"/>
      <c r="D141" s="513"/>
      <c r="E141" s="513"/>
      <c r="F141" s="513"/>
      <c r="G141" s="513"/>
      <c r="H141" s="513"/>
      <c r="I141" s="513"/>
      <c r="J141" s="513"/>
      <c r="K141" s="513"/>
      <c r="L141" s="513"/>
      <c r="M141" s="513"/>
      <c r="N141" s="513"/>
      <c r="O141" s="513"/>
      <c r="P141" s="513"/>
      <c r="Q141" s="513"/>
    </row>
    <row r="142" spans="1:17">
      <c r="A142" s="513"/>
      <c r="B142" s="513"/>
      <c r="C142" s="513"/>
      <c r="D142" s="513"/>
      <c r="E142" s="513"/>
      <c r="F142" s="513"/>
      <c r="G142" s="513"/>
      <c r="H142" s="513"/>
      <c r="I142" s="513"/>
      <c r="J142" s="513"/>
      <c r="K142" s="513"/>
      <c r="L142" s="513"/>
      <c r="M142" s="513"/>
      <c r="N142" s="513"/>
      <c r="O142" s="513"/>
      <c r="P142" s="513"/>
      <c r="Q142" s="513"/>
    </row>
    <row r="143" spans="1:17">
      <c r="A143" s="513"/>
      <c r="B143" s="513"/>
      <c r="C143" s="513"/>
      <c r="D143" s="513"/>
      <c r="E143" s="513"/>
      <c r="F143" s="513"/>
      <c r="G143" s="513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</row>
    <row r="144" spans="1:17">
      <c r="A144" s="513"/>
      <c r="B144" s="513"/>
      <c r="C144" s="513"/>
      <c r="D144" s="513"/>
      <c r="E144" s="513"/>
      <c r="F144" s="513"/>
      <c r="G144" s="513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</row>
    <row r="145" spans="1:17">
      <c r="A145" s="513"/>
      <c r="B145" s="513"/>
      <c r="C145" s="513"/>
      <c r="D145" s="513"/>
      <c r="E145" s="513"/>
      <c r="F145" s="513"/>
      <c r="G145" s="513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</row>
    <row r="146" spans="1:17">
      <c r="A146" s="513"/>
      <c r="B146" s="513"/>
      <c r="C146" s="513"/>
      <c r="D146" s="513"/>
      <c r="E146" s="513"/>
      <c r="F146" s="513"/>
      <c r="G146" s="513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</row>
    <row r="147" spans="1:17">
      <c r="A147" s="513"/>
      <c r="B147" s="513"/>
      <c r="C147" s="513"/>
      <c r="D147" s="513"/>
      <c r="E147" s="513"/>
      <c r="F147" s="513"/>
      <c r="G147" s="513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</row>
    <row r="148" spans="1:17">
      <c r="A148" s="513"/>
      <c r="B148" s="513"/>
      <c r="C148" s="513"/>
      <c r="D148" s="513"/>
      <c r="E148" s="513"/>
      <c r="F148" s="513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</row>
    <row r="149" spans="1:17">
      <c r="A149" s="513"/>
      <c r="B149" s="513"/>
      <c r="C149" s="513"/>
      <c r="D149" s="513"/>
      <c r="E149" s="513"/>
      <c r="F149" s="513"/>
      <c r="G149" s="513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</row>
    <row r="150" spans="1:17">
      <c r="A150" s="513"/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</row>
    <row r="151" spans="1:17">
      <c r="A151" s="513"/>
      <c r="B151" s="513"/>
      <c r="C151" s="513"/>
      <c r="D151" s="513"/>
      <c r="E151" s="513"/>
      <c r="F151" s="513"/>
      <c r="G151" s="513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</row>
    <row r="152" spans="1:17">
      <c r="A152" s="513"/>
      <c r="B152" s="513"/>
      <c r="C152" s="513"/>
      <c r="D152" s="513"/>
      <c r="E152" s="513"/>
      <c r="F152" s="513"/>
      <c r="G152" s="513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</row>
    <row r="153" spans="1:17">
      <c r="A153" s="513"/>
      <c r="B153" s="513"/>
      <c r="C153" s="513"/>
      <c r="D153" s="513"/>
      <c r="E153" s="513"/>
      <c r="F153" s="513"/>
      <c r="G153" s="513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</row>
    <row r="154" spans="1:17">
      <c r="A154" s="513"/>
      <c r="B154" s="513"/>
      <c r="C154" s="513"/>
      <c r="D154" s="513"/>
      <c r="E154" s="513"/>
      <c r="F154" s="513"/>
      <c r="G154" s="513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</row>
    <row r="155" spans="1:17">
      <c r="A155" s="513"/>
      <c r="B155" s="513"/>
      <c r="C155" s="513"/>
      <c r="D155" s="513"/>
      <c r="E155" s="513"/>
      <c r="F155" s="513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</row>
    <row r="156" spans="1:17">
      <c r="A156" s="513"/>
      <c r="B156" s="513"/>
      <c r="C156" s="513"/>
      <c r="D156" s="513"/>
      <c r="E156" s="513"/>
      <c r="F156" s="513"/>
      <c r="G156" s="513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</row>
    <row r="157" spans="1:17">
      <c r="A157" s="513"/>
      <c r="B157" s="513"/>
      <c r="C157" s="513"/>
      <c r="D157" s="513"/>
      <c r="E157" s="513"/>
      <c r="F157" s="513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</row>
    <row r="158" spans="1:17">
      <c r="A158" s="513"/>
      <c r="B158" s="513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</row>
    <row r="159" spans="1:17">
      <c r="A159" s="513"/>
      <c r="B159" s="513"/>
      <c r="C159" s="513"/>
      <c r="D159" s="513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</row>
    <row r="160" spans="1:17">
      <c r="A160" s="513"/>
      <c r="B160" s="513"/>
      <c r="C160" s="513"/>
      <c r="D160" s="513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</row>
    <row r="161" spans="1:17">
      <c r="A161" s="513"/>
      <c r="B161" s="513"/>
      <c r="C161" s="513"/>
      <c r="D161" s="513"/>
      <c r="E161" s="513"/>
      <c r="F161" s="513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</row>
    <row r="162" spans="1:17">
      <c r="A162" s="513"/>
      <c r="B162" s="513"/>
      <c r="C162" s="513"/>
      <c r="D162" s="513"/>
      <c r="E162" s="513"/>
      <c r="F162" s="513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</row>
    <row r="163" spans="1:17">
      <c r="A163" s="513"/>
      <c r="B163" s="513"/>
      <c r="C163" s="513"/>
      <c r="D163" s="513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</row>
    <row r="164" spans="1:17">
      <c r="A164" s="513"/>
      <c r="B164" s="513"/>
      <c r="C164" s="513"/>
      <c r="D164" s="513"/>
      <c r="E164" s="513"/>
      <c r="F164" s="513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</row>
    <row r="165" spans="1:17">
      <c r="A165" s="513"/>
      <c r="B165" s="513"/>
      <c r="C165" s="513"/>
      <c r="D165" s="513"/>
      <c r="E165" s="513"/>
      <c r="F165" s="513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</row>
    <row r="166" spans="1:17">
      <c r="A166" s="513"/>
      <c r="B166" s="513"/>
      <c r="C166" s="513"/>
      <c r="D166" s="513"/>
      <c r="E166" s="513"/>
      <c r="F166" s="513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</row>
    <row r="167" spans="1:17">
      <c r="A167" s="513"/>
      <c r="B167" s="513"/>
      <c r="C167" s="513"/>
      <c r="D167" s="513"/>
      <c r="E167" s="513"/>
      <c r="F167" s="513"/>
      <c r="G167" s="513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</row>
    <row r="168" spans="1:17">
      <c r="A168" s="513"/>
      <c r="B168" s="513"/>
      <c r="C168" s="513"/>
      <c r="D168" s="513"/>
      <c r="E168" s="513"/>
      <c r="F168" s="513"/>
      <c r="G168" s="513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</row>
    <row r="169" spans="1:17">
      <c r="A169" s="513"/>
      <c r="B169" s="513"/>
      <c r="C169" s="513"/>
      <c r="D169" s="513"/>
      <c r="E169" s="513"/>
      <c r="F169" s="513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</row>
    <row r="170" spans="1:17">
      <c r="A170" s="513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</row>
    <row r="171" spans="1:17">
      <c r="A171" s="513"/>
      <c r="B171" s="513"/>
      <c r="C171" s="513"/>
      <c r="D171" s="513"/>
      <c r="E171" s="513"/>
      <c r="F171" s="513"/>
      <c r="G171" s="513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</row>
    <row r="172" spans="1:17">
      <c r="A172" s="513"/>
      <c r="B172" s="513"/>
      <c r="C172" s="513"/>
      <c r="D172" s="513"/>
      <c r="E172" s="513"/>
      <c r="F172" s="513"/>
      <c r="G172" s="513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</row>
    <row r="173" spans="1:17">
      <c r="A173" s="513"/>
      <c r="B173" s="513"/>
      <c r="C173" s="513"/>
      <c r="D173" s="513"/>
      <c r="E173" s="513"/>
      <c r="F173" s="513"/>
      <c r="G173" s="513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</row>
    <row r="174" spans="1:17">
      <c r="A174" s="513"/>
      <c r="B174" s="513"/>
      <c r="C174" s="513"/>
      <c r="D174" s="513"/>
      <c r="E174" s="513"/>
      <c r="F174" s="513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</row>
    <row r="175" spans="1:17">
      <c r="A175" s="513"/>
      <c r="B175" s="513"/>
      <c r="C175" s="513"/>
      <c r="D175" s="513"/>
      <c r="E175" s="513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</row>
    <row r="176" spans="1:17">
      <c r="A176" s="513"/>
      <c r="B176" s="513"/>
      <c r="C176" s="513"/>
      <c r="D176" s="513"/>
      <c r="E176" s="513"/>
      <c r="F176" s="513"/>
      <c r="G176" s="513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</row>
    <row r="177" spans="1:17">
      <c r="A177" s="513"/>
      <c r="B177" s="513"/>
      <c r="C177" s="513"/>
      <c r="D177" s="513"/>
      <c r="E177" s="513"/>
      <c r="F177" s="513"/>
      <c r="G177" s="513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</row>
    <row r="178" spans="1:17">
      <c r="A178" s="513"/>
      <c r="B178" s="513"/>
      <c r="C178" s="513"/>
      <c r="D178" s="513"/>
      <c r="E178" s="513"/>
      <c r="F178" s="513"/>
      <c r="G178" s="513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</row>
    <row r="179" spans="1:17">
      <c r="A179" s="513"/>
      <c r="B179" s="513"/>
      <c r="C179" s="513"/>
      <c r="D179" s="513"/>
      <c r="E179" s="513"/>
      <c r="F179" s="513"/>
      <c r="G179" s="513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</row>
    <row r="180" spans="1:17">
      <c r="A180" s="513"/>
      <c r="B180" s="513"/>
      <c r="C180" s="513"/>
      <c r="D180" s="513"/>
      <c r="E180" s="513"/>
      <c r="F180" s="513"/>
      <c r="G180" s="513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</row>
    <row r="181" spans="1:17">
      <c r="A181" s="513"/>
      <c r="B181" s="513"/>
      <c r="C181" s="513"/>
      <c r="D181" s="513"/>
      <c r="E181" s="513"/>
      <c r="F181" s="513"/>
      <c r="G181" s="513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</row>
    <row r="182" spans="1:17">
      <c r="A182" s="513"/>
      <c r="B182" s="513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</row>
    <row r="183" spans="1:17">
      <c r="A183" s="513"/>
      <c r="B183" s="513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</row>
    <row r="184" spans="1:17">
      <c r="A184" s="513"/>
      <c r="B184" s="513"/>
      <c r="C184" s="513"/>
      <c r="D184" s="513"/>
      <c r="E184" s="513"/>
      <c r="F184" s="513"/>
      <c r="G184" s="513"/>
      <c r="H184" s="513"/>
      <c r="I184" s="513"/>
      <c r="J184" s="513"/>
      <c r="K184" s="513"/>
      <c r="L184" s="513"/>
      <c r="M184" s="513"/>
      <c r="N184" s="513"/>
      <c r="O184" s="513"/>
      <c r="P184" s="513"/>
      <c r="Q184" s="513"/>
    </row>
    <row r="185" spans="1:17">
      <c r="A185" s="513"/>
      <c r="B185" s="513"/>
      <c r="C185" s="513"/>
      <c r="D185" s="513"/>
      <c r="E185" s="513"/>
      <c r="F185" s="513"/>
      <c r="G185" s="513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</row>
    <row r="186" spans="1:17">
      <c r="A186" s="513"/>
      <c r="B186" s="513"/>
      <c r="C186" s="513"/>
      <c r="D186" s="513"/>
      <c r="E186" s="513"/>
      <c r="F186" s="513"/>
      <c r="G186" s="513"/>
      <c r="H186" s="513"/>
      <c r="I186" s="513"/>
      <c r="J186" s="513"/>
      <c r="K186" s="513"/>
      <c r="L186" s="513"/>
      <c r="M186" s="513"/>
      <c r="N186" s="513"/>
      <c r="O186" s="513"/>
      <c r="P186" s="513"/>
      <c r="Q186" s="513"/>
    </row>
    <row r="187" spans="1:17">
      <c r="A187" s="513"/>
      <c r="B187" s="513"/>
      <c r="C187" s="513"/>
      <c r="D187" s="513"/>
      <c r="E187" s="513"/>
      <c r="F187" s="513"/>
      <c r="G187" s="513"/>
      <c r="H187" s="513"/>
      <c r="I187" s="513"/>
      <c r="J187" s="513"/>
      <c r="K187" s="513"/>
      <c r="L187" s="513"/>
      <c r="M187" s="513"/>
      <c r="N187" s="513"/>
      <c r="O187" s="513"/>
      <c r="P187" s="513"/>
      <c r="Q187" s="513"/>
    </row>
    <row r="188" spans="1:17">
      <c r="A188" s="513"/>
      <c r="B188" s="513"/>
      <c r="C188" s="513"/>
      <c r="D188" s="513"/>
      <c r="E188" s="513"/>
      <c r="F188" s="513"/>
      <c r="G188" s="513"/>
      <c r="H188" s="513"/>
      <c r="I188" s="513"/>
      <c r="J188" s="513"/>
      <c r="K188" s="513"/>
      <c r="L188" s="513"/>
      <c r="M188" s="513"/>
      <c r="N188" s="513"/>
      <c r="O188" s="513"/>
      <c r="P188" s="513"/>
      <c r="Q188" s="513"/>
    </row>
    <row r="189" spans="1:17">
      <c r="A189" s="513"/>
      <c r="B189" s="513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</row>
    <row r="190" spans="1:17">
      <c r="A190" s="513"/>
      <c r="B190" s="513"/>
      <c r="C190" s="513"/>
      <c r="D190" s="513"/>
      <c r="E190" s="513"/>
      <c r="F190" s="513"/>
      <c r="G190" s="513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</row>
    <row r="191" spans="1:17">
      <c r="A191" s="513"/>
      <c r="B191" s="513"/>
      <c r="C191" s="513"/>
      <c r="D191" s="513"/>
      <c r="E191" s="513"/>
      <c r="F191" s="513"/>
      <c r="G191" s="513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</row>
    <row r="192" spans="1:17">
      <c r="A192" s="513"/>
      <c r="B192" s="513"/>
      <c r="C192" s="513"/>
      <c r="D192" s="513"/>
      <c r="E192" s="513"/>
      <c r="F192" s="513"/>
      <c r="G192" s="513"/>
      <c r="H192" s="513"/>
      <c r="I192" s="513"/>
      <c r="J192" s="513"/>
      <c r="K192" s="513"/>
      <c r="L192" s="513"/>
      <c r="M192" s="513"/>
      <c r="N192" s="513"/>
      <c r="O192" s="513"/>
      <c r="P192" s="513"/>
      <c r="Q192" s="513"/>
    </row>
    <row r="193" spans="1:17">
      <c r="A193" s="513"/>
      <c r="B193" s="513"/>
      <c r="C193" s="513"/>
      <c r="D193" s="513"/>
      <c r="E193" s="513"/>
      <c r="F193" s="513"/>
      <c r="G193" s="513"/>
      <c r="H193" s="513"/>
      <c r="I193" s="513"/>
      <c r="J193" s="513"/>
      <c r="K193" s="513"/>
      <c r="L193" s="513"/>
      <c r="M193" s="513"/>
      <c r="N193" s="513"/>
      <c r="O193" s="513"/>
      <c r="P193" s="513"/>
      <c r="Q193" s="513"/>
    </row>
    <row r="194" spans="1:17">
      <c r="A194" s="513"/>
      <c r="B194" s="513"/>
      <c r="C194" s="513"/>
      <c r="D194" s="513"/>
      <c r="E194" s="513"/>
      <c r="F194" s="513"/>
      <c r="G194" s="513"/>
      <c r="H194" s="513"/>
      <c r="I194" s="513"/>
      <c r="J194" s="513"/>
      <c r="K194" s="513"/>
      <c r="L194" s="513"/>
      <c r="M194" s="513"/>
      <c r="N194" s="513"/>
      <c r="O194" s="513"/>
      <c r="P194" s="513"/>
      <c r="Q194" s="513"/>
    </row>
    <row r="195" spans="1:17">
      <c r="A195" s="513"/>
      <c r="B195" s="513"/>
      <c r="C195" s="513"/>
      <c r="D195" s="513"/>
      <c r="E195" s="513"/>
      <c r="F195" s="513"/>
      <c r="G195" s="513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</row>
    <row r="196" spans="1:17">
      <c r="A196" s="513"/>
      <c r="B196" s="513"/>
      <c r="C196" s="513"/>
      <c r="D196" s="513"/>
      <c r="E196" s="513"/>
      <c r="F196" s="513"/>
      <c r="G196" s="513"/>
      <c r="H196" s="513"/>
      <c r="I196" s="513"/>
      <c r="J196" s="513"/>
      <c r="K196" s="513"/>
      <c r="L196" s="513"/>
      <c r="M196" s="513"/>
      <c r="N196" s="513"/>
      <c r="O196" s="513"/>
      <c r="P196" s="513"/>
      <c r="Q196" s="513"/>
    </row>
    <row r="197" spans="1:17">
      <c r="A197" s="513"/>
      <c r="B197" s="513"/>
      <c r="C197" s="513"/>
      <c r="D197" s="513"/>
      <c r="E197" s="513"/>
      <c r="F197" s="513"/>
      <c r="G197" s="513"/>
      <c r="H197" s="513"/>
      <c r="I197" s="513"/>
      <c r="J197" s="513"/>
      <c r="K197" s="513"/>
      <c r="L197" s="513"/>
      <c r="M197" s="513"/>
      <c r="N197" s="513"/>
      <c r="O197" s="513"/>
      <c r="P197" s="513"/>
      <c r="Q197" s="513"/>
    </row>
    <row r="198" spans="1:17">
      <c r="A198" s="513"/>
      <c r="B198" s="513"/>
      <c r="C198" s="513"/>
      <c r="D198" s="513"/>
      <c r="E198" s="513"/>
      <c r="F198" s="513"/>
      <c r="G198" s="513"/>
      <c r="H198" s="513"/>
      <c r="I198" s="513"/>
      <c r="J198" s="513"/>
      <c r="K198" s="513"/>
      <c r="L198" s="513"/>
      <c r="M198" s="513"/>
      <c r="N198" s="513"/>
      <c r="O198" s="513"/>
      <c r="P198" s="513"/>
      <c r="Q198" s="513"/>
    </row>
    <row r="199" spans="1:17">
      <c r="A199" s="513"/>
      <c r="B199" s="513"/>
      <c r="C199" s="513"/>
      <c r="D199" s="513"/>
      <c r="E199" s="513"/>
      <c r="F199" s="513"/>
      <c r="G199" s="513"/>
      <c r="H199" s="513"/>
      <c r="I199" s="513"/>
      <c r="J199" s="513"/>
      <c r="K199" s="513"/>
      <c r="L199" s="513"/>
      <c r="M199" s="513"/>
      <c r="N199" s="513"/>
      <c r="O199" s="513"/>
      <c r="P199" s="513"/>
      <c r="Q199" s="513"/>
    </row>
    <row r="200" spans="1:17">
      <c r="A200" s="513"/>
      <c r="B200" s="513"/>
      <c r="C200" s="513"/>
      <c r="D200" s="513"/>
      <c r="E200" s="513"/>
      <c r="F200" s="513"/>
      <c r="G200" s="513"/>
      <c r="H200" s="513"/>
      <c r="I200" s="513"/>
      <c r="J200" s="513"/>
      <c r="K200" s="513"/>
      <c r="L200" s="513"/>
      <c r="M200" s="513"/>
      <c r="N200" s="513"/>
      <c r="O200" s="513"/>
      <c r="P200" s="513"/>
      <c r="Q200" s="513"/>
    </row>
    <row r="201" spans="1:17">
      <c r="A201" s="513"/>
      <c r="B201" s="513"/>
      <c r="C201" s="513"/>
      <c r="D201" s="513"/>
      <c r="E201" s="513"/>
      <c r="F201" s="513"/>
      <c r="G201" s="513"/>
      <c r="H201" s="513"/>
      <c r="I201" s="513"/>
      <c r="J201" s="513"/>
      <c r="K201" s="513"/>
      <c r="L201" s="513"/>
      <c r="M201" s="513"/>
      <c r="N201" s="513"/>
      <c r="O201" s="513"/>
      <c r="P201" s="513"/>
      <c r="Q201" s="513"/>
    </row>
    <row r="202" spans="1:17">
      <c r="A202" s="513"/>
      <c r="B202" s="513"/>
      <c r="C202" s="513"/>
      <c r="D202" s="513"/>
      <c r="E202" s="513"/>
      <c r="F202" s="513"/>
      <c r="G202" s="513"/>
      <c r="H202" s="513"/>
      <c r="I202" s="513"/>
      <c r="J202" s="513"/>
      <c r="K202" s="513"/>
      <c r="L202" s="513"/>
      <c r="M202" s="513"/>
      <c r="N202" s="513"/>
      <c r="O202" s="513"/>
      <c r="P202" s="513"/>
      <c r="Q202" s="513"/>
    </row>
    <row r="203" spans="1:17">
      <c r="A203" s="513"/>
      <c r="B203" s="513"/>
      <c r="C203" s="513"/>
      <c r="D203" s="513"/>
      <c r="E203" s="513"/>
      <c r="F203" s="513"/>
      <c r="G203" s="513"/>
      <c r="H203" s="513"/>
      <c r="I203" s="513"/>
      <c r="J203" s="513"/>
      <c r="K203" s="513"/>
      <c r="L203" s="513"/>
      <c r="M203" s="513"/>
      <c r="N203" s="513"/>
      <c r="O203" s="513"/>
      <c r="P203" s="513"/>
      <c r="Q203" s="513"/>
    </row>
    <row r="204" spans="1:17">
      <c r="A204" s="513"/>
      <c r="B204" s="513"/>
      <c r="C204" s="513"/>
      <c r="D204" s="513"/>
      <c r="E204" s="513"/>
      <c r="F204" s="513"/>
      <c r="G204" s="513"/>
      <c r="H204" s="513"/>
      <c r="I204" s="513"/>
      <c r="J204" s="513"/>
      <c r="K204" s="513"/>
      <c r="L204" s="513"/>
      <c r="M204" s="513"/>
      <c r="N204" s="513"/>
      <c r="O204" s="513"/>
      <c r="P204" s="513"/>
      <c r="Q204" s="513"/>
    </row>
    <row r="205" spans="1:17">
      <c r="A205" s="513"/>
      <c r="B205" s="513"/>
      <c r="C205" s="513"/>
      <c r="D205" s="513"/>
      <c r="E205" s="513"/>
      <c r="F205" s="513"/>
      <c r="G205" s="513"/>
      <c r="H205" s="513"/>
      <c r="I205" s="513"/>
      <c r="J205" s="513"/>
      <c r="K205" s="513"/>
      <c r="L205" s="513"/>
      <c r="M205" s="513"/>
      <c r="N205" s="513"/>
      <c r="O205" s="513"/>
      <c r="P205" s="513"/>
      <c r="Q205" s="513"/>
    </row>
    <row r="206" spans="1:17">
      <c r="A206" s="513"/>
      <c r="B206" s="513"/>
      <c r="C206" s="513"/>
      <c r="D206" s="513"/>
      <c r="E206" s="513"/>
      <c r="F206" s="513"/>
      <c r="G206" s="513"/>
      <c r="H206" s="513"/>
      <c r="I206" s="513"/>
      <c r="J206" s="513"/>
      <c r="K206" s="513"/>
      <c r="L206" s="513"/>
      <c r="M206" s="513"/>
      <c r="N206" s="513"/>
      <c r="O206" s="513"/>
      <c r="P206" s="513"/>
      <c r="Q206" s="513"/>
    </row>
    <row r="207" spans="1:17">
      <c r="A207" s="513"/>
      <c r="B207" s="513"/>
      <c r="C207" s="513"/>
      <c r="D207" s="513"/>
      <c r="E207" s="513"/>
      <c r="F207" s="513"/>
      <c r="G207" s="513"/>
      <c r="H207" s="513"/>
      <c r="I207" s="513"/>
      <c r="J207" s="513"/>
      <c r="K207" s="513"/>
      <c r="L207" s="513"/>
      <c r="M207" s="513"/>
      <c r="N207" s="513"/>
      <c r="O207" s="513"/>
      <c r="P207" s="513"/>
      <c r="Q207" s="513"/>
    </row>
    <row r="208" spans="1:17">
      <c r="A208" s="513"/>
      <c r="B208" s="513"/>
      <c r="C208" s="513"/>
      <c r="D208" s="513"/>
      <c r="E208" s="513"/>
      <c r="F208" s="513"/>
      <c r="G208" s="513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</row>
    <row r="209" spans="1:17">
      <c r="A209" s="513"/>
      <c r="B209" s="513"/>
      <c r="C209" s="513"/>
      <c r="D209" s="513"/>
      <c r="E209" s="513"/>
      <c r="F209" s="513"/>
      <c r="G209" s="513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</row>
    <row r="210" spans="1:17">
      <c r="A210" s="513"/>
      <c r="B210" s="513"/>
      <c r="C210" s="513"/>
      <c r="D210" s="513"/>
      <c r="E210" s="513"/>
      <c r="F210" s="513"/>
      <c r="G210" s="513"/>
      <c r="H210" s="513"/>
      <c r="I210" s="513"/>
      <c r="J210" s="513"/>
      <c r="K210" s="513"/>
      <c r="L210" s="513"/>
      <c r="M210" s="513"/>
      <c r="N210" s="513"/>
      <c r="O210" s="513"/>
      <c r="P210" s="513"/>
      <c r="Q210" s="513"/>
    </row>
    <row r="211" spans="1:17">
      <c r="A211" s="513"/>
      <c r="B211" s="513"/>
      <c r="C211" s="513"/>
      <c r="D211" s="513"/>
      <c r="E211" s="513"/>
      <c r="F211" s="513"/>
      <c r="G211" s="513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</row>
    <row r="212" spans="1:17">
      <c r="A212" s="513"/>
      <c r="B212" s="513"/>
      <c r="C212" s="513"/>
      <c r="D212" s="513"/>
      <c r="E212" s="513"/>
      <c r="F212" s="513"/>
      <c r="G212" s="513"/>
      <c r="H212" s="513"/>
      <c r="I212" s="513"/>
      <c r="J212" s="513"/>
      <c r="K212" s="513"/>
      <c r="L212" s="513"/>
      <c r="M212" s="513"/>
      <c r="N212" s="513"/>
      <c r="O212" s="513"/>
      <c r="P212" s="513"/>
      <c r="Q212" s="513"/>
    </row>
    <row r="213" spans="1:17">
      <c r="A213" s="513"/>
      <c r="B213" s="513"/>
      <c r="C213" s="51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513"/>
      <c r="O213" s="513"/>
      <c r="P213" s="513"/>
      <c r="Q213" s="513"/>
    </row>
    <row r="214" spans="1:17">
      <c r="A214" s="513"/>
      <c r="B214" s="513"/>
      <c r="C214" s="513"/>
      <c r="D214" s="513"/>
      <c r="E214" s="513"/>
      <c r="F214" s="513"/>
      <c r="G214" s="513"/>
      <c r="H214" s="513"/>
      <c r="I214" s="513"/>
      <c r="J214" s="513"/>
      <c r="K214" s="513"/>
      <c r="L214" s="513"/>
      <c r="M214" s="513"/>
      <c r="N214" s="513"/>
      <c r="O214" s="513"/>
      <c r="P214" s="513"/>
      <c r="Q214" s="513"/>
    </row>
    <row r="215" spans="1:17">
      <c r="A215" s="513"/>
      <c r="B215" s="513"/>
      <c r="C215" s="513"/>
      <c r="D215" s="513"/>
      <c r="E215" s="513"/>
      <c r="F215" s="513"/>
      <c r="G215" s="513"/>
      <c r="H215" s="513"/>
      <c r="I215" s="513"/>
      <c r="J215" s="513"/>
      <c r="K215" s="513"/>
      <c r="L215" s="513"/>
      <c r="M215" s="513"/>
      <c r="N215" s="513"/>
      <c r="O215" s="513"/>
      <c r="P215" s="513"/>
      <c r="Q215" s="513"/>
    </row>
    <row r="216" spans="1:17">
      <c r="A216" s="513"/>
      <c r="B216" s="513"/>
      <c r="C216" s="513"/>
      <c r="D216" s="513"/>
      <c r="E216" s="513"/>
      <c r="F216" s="513"/>
      <c r="G216" s="513"/>
      <c r="H216" s="513"/>
      <c r="I216" s="513"/>
      <c r="J216" s="513"/>
      <c r="K216" s="513"/>
      <c r="L216" s="513"/>
      <c r="M216" s="513"/>
      <c r="N216" s="513"/>
      <c r="O216" s="513"/>
      <c r="P216" s="513"/>
      <c r="Q216" s="513"/>
    </row>
    <row r="217" spans="1:17">
      <c r="A217" s="513"/>
      <c r="B217" s="513"/>
      <c r="C217" s="513"/>
      <c r="D217" s="513"/>
      <c r="E217" s="513"/>
      <c r="F217" s="513"/>
      <c r="G217" s="513"/>
      <c r="H217" s="513"/>
      <c r="I217" s="513"/>
      <c r="J217" s="513"/>
      <c r="K217" s="513"/>
      <c r="L217" s="513"/>
      <c r="M217" s="513"/>
      <c r="N217" s="513"/>
      <c r="O217" s="513"/>
      <c r="P217" s="513"/>
      <c r="Q217" s="513"/>
    </row>
    <row r="218" spans="1:17">
      <c r="A218" s="513"/>
      <c r="B218" s="513"/>
      <c r="C218" s="513"/>
      <c r="D218" s="513"/>
      <c r="E218" s="513"/>
      <c r="F218" s="513"/>
      <c r="G218" s="513"/>
      <c r="H218" s="513"/>
      <c r="I218" s="513"/>
      <c r="J218" s="513"/>
      <c r="K218" s="513"/>
      <c r="L218" s="513"/>
      <c r="M218" s="513"/>
      <c r="N218" s="513"/>
      <c r="O218" s="513"/>
      <c r="P218" s="513"/>
      <c r="Q218" s="513"/>
    </row>
    <row r="219" spans="1:17">
      <c r="A219" s="513"/>
      <c r="B219" s="513"/>
      <c r="C219" s="513"/>
      <c r="D219" s="513"/>
      <c r="E219" s="513"/>
      <c r="F219" s="513"/>
      <c r="G219" s="513"/>
      <c r="H219" s="513"/>
      <c r="I219" s="513"/>
      <c r="J219" s="513"/>
      <c r="K219" s="513"/>
      <c r="L219" s="513"/>
      <c r="M219" s="513"/>
      <c r="N219" s="513"/>
      <c r="O219" s="513"/>
      <c r="P219" s="513"/>
      <c r="Q219" s="513"/>
    </row>
    <row r="220" spans="1:17">
      <c r="A220" s="513"/>
      <c r="B220" s="513"/>
      <c r="C220" s="513"/>
      <c r="D220" s="513"/>
      <c r="E220" s="513"/>
      <c r="F220" s="513"/>
      <c r="G220" s="513"/>
      <c r="H220" s="513"/>
      <c r="I220" s="513"/>
      <c r="J220" s="513"/>
      <c r="K220" s="513"/>
      <c r="L220" s="513"/>
      <c r="M220" s="513"/>
      <c r="N220" s="513"/>
      <c r="O220" s="513"/>
      <c r="P220" s="513"/>
      <c r="Q220" s="513"/>
    </row>
    <row r="221" spans="1:17">
      <c r="A221" s="513"/>
      <c r="B221" s="513"/>
      <c r="C221" s="513"/>
      <c r="D221" s="513"/>
      <c r="E221" s="513"/>
      <c r="F221" s="513"/>
      <c r="G221" s="513"/>
      <c r="H221" s="513"/>
      <c r="I221" s="513"/>
      <c r="J221" s="513"/>
      <c r="K221" s="513"/>
      <c r="L221" s="513"/>
      <c r="M221" s="513"/>
      <c r="N221" s="513"/>
      <c r="O221" s="513"/>
      <c r="P221" s="513"/>
      <c r="Q221" s="513"/>
    </row>
    <row r="222" spans="1:17">
      <c r="A222" s="513"/>
      <c r="B222" s="513"/>
      <c r="C222" s="513"/>
      <c r="D222" s="513"/>
      <c r="E222" s="513"/>
      <c r="F222" s="513"/>
      <c r="G222" s="513"/>
      <c r="H222" s="513"/>
      <c r="I222" s="513"/>
      <c r="J222" s="513"/>
      <c r="K222" s="513"/>
      <c r="L222" s="513"/>
      <c r="M222" s="513"/>
      <c r="N222" s="513"/>
      <c r="O222" s="513"/>
      <c r="P222" s="513"/>
      <c r="Q222" s="513"/>
    </row>
    <row r="223" spans="1:17">
      <c r="A223" s="513"/>
      <c r="B223" s="513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</row>
    <row r="224" spans="1:17">
      <c r="A224" s="513"/>
      <c r="B224" s="513"/>
      <c r="C224" s="51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</row>
    <row r="225" spans="1:17">
      <c r="A225" s="513"/>
      <c r="B225" s="513"/>
      <c r="C225" s="513"/>
      <c r="D225" s="513"/>
      <c r="E225" s="513"/>
      <c r="F225" s="513"/>
      <c r="G225" s="513"/>
      <c r="H225" s="513"/>
      <c r="I225" s="513"/>
      <c r="J225" s="513"/>
      <c r="K225" s="513"/>
      <c r="L225" s="513"/>
      <c r="M225" s="513"/>
      <c r="N225" s="513"/>
      <c r="O225" s="513"/>
      <c r="P225" s="513"/>
      <c r="Q225" s="513"/>
    </row>
    <row r="226" spans="1:17">
      <c r="A226" s="513"/>
      <c r="B226" s="513"/>
      <c r="C226" s="513"/>
      <c r="D226" s="513"/>
      <c r="E226" s="513"/>
      <c r="F226" s="513"/>
      <c r="G226" s="513"/>
      <c r="H226" s="513"/>
      <c r="I226" s="513"/>
      <c r="J226" s="513"/>
      <c r="K226" s="513"/>
      <c r="L226" s="513"/>
      <c r="M226" s="513"/>
      <c r="N226" s="513"/>
      <c r="O226" s="513"/>
      <c r="P226" s="513"/>
      <c r="Q226" s="513"/>
    </row>
    <row r="227" spans="1:17">
      <c r="A227" s="513"/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</row>
    <row r="228" spans="1:17">
      <c r="A228" s="513"/>
      <c r="B228" s="513"/>
      <c r="C228" s="513"/>
      <c r="D228" s="513"/>
      <c r="E228" s="513"/>
      <c r="F228" s="513"/>
      <c r="G228" s="513"/>
      <c r="H228" s="513"/>
      <c r="I228" s="513"/>
      <c r="J228" s="513"/>
      <c r="K228" s="513"/>
      <c r="L228" s="513"/>
      <c r="M228" s="513"/>
      <c r="N228" s="513"/>
      <c r="O228" s="513"/>
      <c r="P228" s="513"/>
      <c r="Q228" s="513"/>
    </row>
    <row r="229" spans="1:17">
      <c r="A229" s="513"/>
      <c r="B229" s="513"/>
      <c r="C229" s="513"/>
      <c r="D229" s="513"/>
      <c r="E229" s="513"/>
      <c r="F229" s="513"/>
      <c r="G229" s="513"/>
      <c r="H229" s="513"/>
      <c r="I229" s="513"/>
      <c r="J229" s="513"/>
      <c r="K229" s="513"/>
      <c r="L229" s="513"/>
      <c r="M229" s="513"/>
      <c r="N229" s="513"/>
      <c r="O229" s="513"/>
      <c r="P229" s="513"/>
      <c r="Q229" s="513"/>
    </row>
    <row r="230" spans="1:17">
      <c r="A230" s="513"/>
      <c r="B230" s="513"/>
      <c r="C230" s="513"/>
      <c r="D230" s="513"/>
      <c r="E230" s="513"/>
      <c r="F230" s="513"/>
      <c r="G230" s="513"/>
      <c r="H230" s="513"/>
      <c r="I230" s="513"/>
      <c r="J230" s="513"/>
      <c r="K230" s="513"/>
      <c r="L230" s="513"/>
      <c r="M230" s="513"/>
      <c r="N230" s="513"/>
      <c r="O230" s="513"/>
      <c r="P230" s="513"/>
      <c r="Q230" s="513"/>
    </row>
    <row r="231" spans="1:17">
      <c r="A231" s="513"/>
      <c r="B231" s="513"/>
      <c r="C231" s="513"/>
      <c r="D231" s="513"/>
      <c r="E231" s="513"/>
      <c r="F231" s="513"/>
      <c r="G231" s="513"/>
      <c r="H231" s="513"/>
      <c r="I231" s="513"/>
      <c r="J231" s="513"/>
      <c r="K231" s="513"/>
      <c r="L231" s="513"/>
      <c r="M231" s="513"/>
      <c r="N231" s="513"/>
      <c r="O231" s="513"/>
      <c r="P231" s="513"/>
      <c r="Q231" s="513"/>
    </row>
    <row r="232" spans="1:17">
      <c r="A232" s="513"/>
      <c r="B232" s="513"/>
      <c r="C232" s="513"/>
      <c r="D232" s="513"/>
      <c r="E232" s="513"/>
      <c r="F232" s="513"/>
      <c r="G232" s="513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</row>
    <row r="233" spans="1:17">
      <c r="A233" s="513"/>
      <c r="B233" s="513"/>
      <c r="C233" s="513"/>
      <c r="D233" s="513"/>
      <c r="E233" s="513"/>
      <c r="F233" s="513"/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</row>
    <row r="234" spans="1:17">
      <c r="A234" s="513"/>
      <c r="B234" s="513"/>
      <c r="C234" s="513"/>
      <c r="D234" s="513"/>
      <c r="E234" s="513"/>
      <c r="F234" s="513"/>
      <c r="G234" s="513"/>
      <c r="H234" s="513"/>
      <c r="I234" s="513"/>
      <c r="J234" s="513"/>
      <c r="K234" s="513"/>
      <c r="L234" s="513"/>
      <c r="M234" s="513"/>
      <c r="N234" s="513"/>
      <c r="O234" s="513"/>
      <c r="P234" s="513"/>
      <c r="Q234" s="513"/>
    </row>
    <row r="235" spans="1:17">
      <c r="A235" s="513"/>
      <c r="B235" s="513"/>
      <c r="C235" s="513"/>
      <c r="D235" s="513"/>
      <c r="E235" s="513"/>
      <c r="F235" s="513"/>
      <c r="G235" s="513"/>
      <c r="H235" s="513"/>
      <c r="I235" s="513"/>
      <c r="J235" s="513"/>
      <c r="K235" s="513"/>
      <c r="L235" s="513"/>
      <c r="M235" s="513"/>
      <c r="N235" s="513"/>
      <c r="O235" s="513"/>
      <c r="P235" s="513"/>
      <c r="Q235" s="513"/>
    </row>
    <row r="236" spans="1:17">
      <c r="A236" s="513"/>
      <c r="B236" s="513"/>
      <c r="C236" s="513"/>
      <c r="D236" s="513"/>
      <c r="E236" s="513"/>
      <c r="F236" s="513"/>
      <c r="G236" s="513"/>
      <c r="H236" s="513"/>
      <c r="I236" s="513"/>
      <c r="J236" s="513"/>
      <c r="K236" s="513"/>
      <c r="L236" s="513"/>
      <c r="M236" s="513"/>
      <c r="N236" s="513"/>
      <c r="O236" s="513"/>
      <c r="P236" s="513"/>
      <c r="Q236" s="513"/>
    </row>
    <row r="237" spans="1:17">
      <c r="A237" s="513"/>
      <c r="B237" s="513"/>
      <c r="C237" s="513"/>
      <c r="D237" s="513"/>
      <c r="E237" s="513"/>
      <c r="F237" s="513"/>
      <c r="G237" s="513"/>
      <c r="H237" s="513"/>
      <c r="I237" s="513"/>
      <c r="J237" s="513"/>
      <c r="K237" s="513"/>
      <c r="L237" s="513"/>
      <c r="M237" s="513"/>
      <c r="N237" s="513"/>
      <c r="O237" s="513"/>
      <c r="P237" s="513"/>
      <c r="Q237" s="513"/>
    </row>
    <row r="238" spans="1:17">
      <c r="A238" s="513"/>
      <c r="B238" s="513"/>
      <c r="C238" s="513"/>
      <c r="D238" s="513"/>
      <c r="E238" s="513"/>
      <c r="F238" s="513"/>
      <c r="G238" s="513"/>
      <c r="H238" s="513"/>
      <c r="I238" s="513"/>
      <c r="J238" s="513"/>
      <c r="K238" s="513"/>
      <c r="L238" s="513"/>
      <c r="M238" s="513"/>
      <c r="N238" s="513"/>
      <c r="O238" s="513"/>
      <c r="P238" s="513"/>
      <c r="Q238" s="513"/>
    </row>
    <row r="239" spans="1:17">
      <c r="A239" s="513"/>
      <c r="B239" s="513"/>
      <c r="C239" s="513"/>
      <c r="D239" s="513"/>
      <c r="E239" s="513"/>
      <c r="F239" s="513"/>
      <c r="G239" s="513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</row>
    <row r="240" spans="1:17">
      <c r="A240" s="513"/>
      <c r="B240" s="513"/>
      <c r="C240" s="513"/>
      <c r="D240" s="513"/>
      <c r="E240" s="513"/>
      <c r="F240" s="513"/>
      <c r="G240" s="513"/>
      <c r="H240" s="513"/>
      <c r="I240" s="513"/>
      <c r="J240" s="513"/>
      <c r="K240" s="513"/>
      <c r="L240" s="513"/>
      <c r="M240" s="513"/>
      <c r="N240" s="513"/>
      <c r="O240" s="513"/>
      <c r="P240" s="513"/>
      <c r="Q240" s="513"/>
    </row>
    <row r="241" spans="1:17">
      <c r="A241" s="513"/>
      <c r="B241" s="513"/>
      <c r="C241" s="513"/>
      <c r="D241" s="513"/>
      <c r="E241" s="513"/>
      <c r="F241" s="513"/>
      <c r="G241" s="513"/>
      <c r="H241" s="513"/>
      <c r="I241" s="513"/>
      <c r="J241" s="513"/>
      <c r="K241" s="513"/>
      <c r="L241" s="513"/>
      <c r="M241" s="513"/>
      <c r="N241" s="513"/>
      <c r="O241" s="513"/>
      <c r="P241" s="513"/>
      <c r="Q241" s="513"/>
    </row>
    <row r="242" spans="1:17">
      <c r="A242" s="513"/>
      <c r="B242" s="513"/>
      <c r="C242" s="513"/>
      <c r="D242" s="513"/>
      <c r="E242" s="513"/>
      <c r="F242" s="513"/>
      <c r="G242" s="513"/>
      <c r="H242" s="513"/>
      <c r="I242" s="513"/>
      <c r="J242" s="513"/>
      <c r="K242" s="513"/>
      <c r="L242" s="513"/>
      <c r="M242" s="513"/>
      <c r="N242" s="513"/>
      <c r="O242" s="513"/>
      <c r="P242" s="513"/>
      <c r="Q242" s="513"/>
    </row>
    <row r="243" spans="1:17">
      <c r="A243" s="513"/>
      <c r="B243" s="513"/>
      <c r="C243" s="513"/>
      <c r="D243" s="513"/>
      <c r="E243" s="513"/>
      <c r="F243" s="513"/>
      <c r="G243" s="513"/>
      <c r="H243" s="513"/>
      <c r="I243" s="513"/>
      <c r="J243" s="513"/>
      <c r="K243" s="513"/>
      <c r="L243" s="513"/>
      <c r="M243" s="513"/>
      <c r="N243" s="513"/>
      <c r="O243" s="513"/>
      <c r="P243" s="513"/>
      <c r="Q243" s="513"/>
    </row>
    <row r="244" spans="1:17">
      <c r="A244" s="513"/>
      <c r="B244" s="513"/>
      <c r="C244" s="513"/>
      <c r="D244" s="513"/>
      <c r="E244" s="513"/>
      <c r="F244" s="513"/>
      <c r="G244" s="513"/>
      <c r="H244" s="513"/>
      <c r="I244" s="513"/>
      <c r="J244" s="513"/>
      <c r="K244" s="513"/>
      <c r="L244" s="513"/>
      <c r="M244" s="513"/>
      <c r="N244" s="513"/>
      <c r="O244" s="513"/>
      <c r="P244" s="513"/>
      <c r="Q244" s="513"/>
    </row>
    <row r="245" spans="1:17">
      <c r="A245" s="513"/>
      <c r="B245" s="513"/>
      <c r="C245" s="513"/>
      <c r="D245" s="513"/>
      <c r="E245" s="513"/>
      <c r="F245" s="513"/>
      <c r="G245" s="513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</row>
    <row r="246" spans="1:17">
      <c r="A246" s="513"/>
      <c r="B246" s="513"/>
      <c r="C246" s="513"/>
      <c r="D246" s="513"/>
      <c r="E246" s="513"/>
      <c r="F246" s="513"/>
      <c r="G246" s="513"/>
      <c r="H246" s="513"/>
      <c r="I246" s="513"/>
      <c r="J246" s="513"/>
      <c r="K246" s="513"/>
      <c r="L246" s="513"/>
      <c r="M246" s="513"/>
      <c r="N246" s="513"/>
      <c r="O246" s="513"/>
      <c r="P246" s="513"/>
      <c r="Q246" s="513"/>
    </row>
    <row r="247" spans="1:17">
      <c r="A247" s="513"/>
      <c r="B247" s="513"/>
      <c r="C247" s="513"/>
      <c r="D247" s="513"/>
      <c r="E247" s="513"/>
      <c r="F247" s="513"/>
      <c r="G247" s="513"/>
      <c r="H247" s="513"/>
      <c r="I247" s="513"/>
      <c r="J247" s="513"/>
      <c r="K247" s="513"/>
      <c r="L247" s="513"/>
      <c r="M247" s="513"/>
      <c r="N247" s="513"/>
      <c r="O247" s="513"/>
      <c r="P247" s="513"/>
      <c r="Q247" s="513"/>
    </row>
    <row r="248" spans="1:17">
      <c r="A248" s="513"/>
      <c r="B248" s="513"/>
      <c r="C248" s="513"/>
      <c r="D248" s="513"/>
      <c r="E248" s="513"/>
      <c r="F248" s="513"/>
      <c r="G248" s="513"/>
      <c r="H248" s="513"/>
      <c r="I248" s="513"/>
      <c r="J248" s="513"/>
      <c r="K248" s="513"/>
      <c r="L248" s="513"/>
      <c r="M248" s="513"/>
      <c r="N248" s="513"/>
      <c r="O248" s="513"/>
      <c r="P248" s="513"/>
      <c r="Q248" s="513"/>
    </row>
    <row r="249" spans="1:17">
      <c r="A249" s="513"/>
      <c r="B249" s="513"/>
      <c r="C249" s="513"/>
      <c r="D249" s="513"/>
      <c r="E249" s="513"/>
      <c r="F249" s="513"/>
      <c r="G249" s="513"/>
      <c r="H249" s="513"/>
      <c r="I249" s="513"/>
      <c r="J249" s="513"/>
      <c r="K249" s="513"/>
      <c r="L249" s="513"/>
      <c r="M249" s="513"/>
      <c r="N249" s="513"/>
      <c r="O249" s="513"/>
      <c r="P249" s="513"/>
      <c r="Q249" s="513"/>
    </row>
    <row r="250" spans="1:17">
      <c r="A250" s="513"/>
      <c r="B250" s="513"/>
      <c r="C250" s="513"/>
      <c r="D250" s="513"/>
      <c r="E250" s="513"/>
      <c r="F250" s="513"/>
      <c r="G250" s="513"/>
      <c r="H250" s="513"/>
      <c r="I250" s="513"/>
      <c r="J250" s="513"/>
      <c r="K250" s="513"/>
      <c r="L250" s="513"/>
      <c r="M250" s="513"/>
      <c r="N250" s="513"/>
      <c r="O250" s="513"/>
      <c r="P250" s="513"/>
      <c r="Q250" s="513"/>
    </row>
    <row r="251" spans="1:17">
      <c r="A251" s="513"/>
      <c r="B251" s="513"/>
      <c r="C251" s="513"/>
      <c r="D251" s="513"/>
      <c r="E251" s="513"/>
      <c r="F251" s="513"/>
      <c r="G251" s="513"/>
      <c r="H251" s="513"/>
      <c r="I251" s="513"/>
      <c r="J251" s="513"/>
      <c r="K251" s="513"/>
      <c r="L251" s="513"/>
      <c r="M251" s="513"/>
      <c r="N251" s="513"/>
      <c r="O251" s="513"/>
      <c r="P251" s="513"/>
      <c r="Q251" s="513"/>
    </row>
    <row r="252" spans="1:17">
      <c r="A252" s="513"/>
      <c r="B252" s="513"/>
      <c r="C252" s="513"/>
      <c r="D252" s="513"/>
      <c r="E252" s="513"/>
      <c r="F252" s="513"/>
      <c r="G252" s="513"/>
      <c r="H252" s="513"/>
      <c r="I252" s="513"/>
      <c r="J252" s="513"/>
      <c r="K252" s="513"/>
      <c r="L252" s="513"/>
      <c r="M252" s="513"/>
      <c r="N252" s="513"/>
      <c r="O252" s="513"/>
      <c r="P252" s="513"/>
      <c r="Q252" s="513"/>
    </row>
    <row r="253" spans="1:17">
      <c r="A253" s="513"/>
      <c r="B253" s="513"/>
      <c r="C253" s="513"/>
      <c r="D253" s="513"/>
      <c r="E253" s="513"/>
      <c r="F253" s="513"/>
      <c r="G253" s="513"/>
      <c r="H253" s="513"/>
      <c r="I253" s="513"/>
      <c r="J253" s="513"/>
      <c r="K253" s="513"/>
      <c r="L253" s="513"/>
      <c r="M253" s="513"/>
      <c r="N253" s="513"/>
      <c r="O253" s="513"/>
      <c r="P253" s="513"/>
      <c r="Q253" s="513"/>
    </row>
    <row r="254" spans="1:17">
      <c r="A254" s="513"/>
      <c r="B254" s="513"/>
      <c r="C254" s="513"/>
      <c r="D254" s="513"/>
      <c r="E254" s="513"/>
      <c r="F254" s="513"/>
      <c r="G254" s="513"/>
      <c r="H254" s="513"/>
      <c r="I254" s="513"/>
      <c r="J254" s="513"/>
      <c r="K254" s="513"/>
      <c r="L254" s="513"/>
      <c r="M254" s="513"/>
      <c r="N254" s="513"/>
      <c r="O254" s="513"/>
      <c r="P254" s="513"/>
      <c r="Q254" s="513"/>
    </row>
    <row r="255" spans="1:17">
      <c r="A255" s="513"/>
      <c r="B255" s="513"/>
      <c r="C255" s="513"/>
      <c r="D255" s="513"/>
      <c r="E255" s="513"/>
      <c r="F255" s="513"/>
      <c r="G255" s="513"/>
      <c r="H255" s="513"/>
      <c r="I255" s="513"/>
      <c r="J255" s="513"/>
      <c r="K255" s="513"/>
      <c r="L255" s="513"/>
      <c r="M255" s="513"/>
      <c r="N255" s="513"/>
      <c r="O255" s="513"/>
      <c r="P255" s="513"/>
      <c r="Q255" s="513"/>
    </row>
    <row r="256" spans="1:17">
      <c r="A256" s="513"/>
      <c r="B256" s="513"/>
      <c r="C256" s="513"/>
      <c r="D256" s="513"/>
      <c r="E256" s="513"/>
      <c r="F256" s="513"/>
      <c r="G256" s="513"/>
      <c r="H256" s="513"/>
      <c r="I256" s="513"/>
      <c r="J256" s="513"/>
      <c r="K256" s="513"/>
      <c r="L256" s="513"/>
      <c r="M256" s="513"/>
      <c r="N256" s="513"/>
      <c r="O256" s="513"/>
      <c r="P256" s="513"/>
      <c r="Q256" s="513"/>
    </row>
    <row r="257" spans="1:17">
      <c r="A257" s="513"/>
      <c r="B257" s="513"/>
      <c r="C257" s="513"/>
      <c r="D257" s="513"/>
      <c r="E257" s="513"/>
      <c r="F257" s="513"/>
      <c r="G257" s="513"/>
      <c r="H257" s="513"/>
      <c r="I257" s="513"/>
      <c r="J257" s="513"/>
      <c r="K257" s="513"/>
      <c r="L257" s="513"/>
      <c r="M257" s="513"/>
      <c r="N257" s="513"/>
      <c r="O257" s="513"/>
      <c r="P257" s="513"/>
      <c r="Q257" s="513"/>
    </row>
    <row r="258" spans="1:17">
      <c r="A258" s="513"/>
      <c r="B258" s="513"/>
      <c r="C258" s="513"/>
      <c r="D258" s="513"/>
      <c r="E258" s="513"/>
      <c r="F258" s="513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</row>
    <row r="259" spans="1:17">
      <c r="A259" s="513"/>
      <c r="B259" s="513"/>
      <c r="C259" s="513"/>
      <c r="D259" s="513"/>
      <c r="E259" s="513"/>
      <c r="F259" s="513"/>
      <c r="G259" s="513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</row>
    <row r="260" spans="1:17">
      <c r="A260" s="513"/>
      <c r="B260" s="513"/>
      <c r="C260" s="513"/>
      <c r="D260" s="513"/>
      <c r="E260" s="513"/>
      <c r="F260" s="513"/>
      <c r="G260" s="513"/>
      <c r="H260" s="513"/>
      <c r="I260" s="513"/>
      <c r="J260" s="513"/>
      <c r="K260" s="513"/>
      <c r="L260" s="513"/>
      <c r="M260" s="513"/>
      <c r="N260" s="513"/>
      <c r="O260" s="513"/>
      <c r="P260" s="513"/>
      <c r="Q260" s="513"/>
    </row>
    <row r="261" spans="1:17">
      <c r="A261" s="513"/>
      <c r="B261" s="513"/>
      <c r="C261" s="513"/>
      <c r="D261" s="513"/>
      <c r="E261" s="513"/>
      <c r="F261" s="513"/>
      <c r="G261" s="513"/>
      <c r="H261" s="513"/>
      <c r="I261" s="513"/>
      <c r="J261" s="513"/>
      <c r="K261" s="513"/>
      <c r="L261" s="513"/>
      <c r="M261" s="513"/>
      <c r="N261" s="513"/>
      <c r="O261" s="513"/>
      <c r="P261" s="513"/>
      <c r="Q261" s="513"/>
    </row>
    <row r="262" spans="1:17">
      <c r="A262" s="513"/>
      <c r="B262" s="513"/>
      <c r="C262" s="513"/>
      <c r="D262" s="513"/>
      <c r="E262" s="513"/>
      <c r="F262" s="513"/>
      <c r="G262" s="513"/>
      <c r="H262" s="513"/>
      <c r="I262" s="513"/>
      <c r="J262" s="513"/>
      <c r="K262" s="513"/>
      <c r="L262" s="513"/>
      <c r="M262" s="513"/>
      <c r="N262" s="513"/>
      <c r="O262" s="513"/>
      <c r="P262" s="513"/>
      <c r="Q262" s="513"/>
    </row>
    <row r="263" spans="1:17">
      <c r="A263" s="513"/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</row>
    <row r="264" spans="1:17">
      <c r="A264" s="513"/>
      <c r="B264" s="513"/>
      <c r="C264" s="513"/>
      <c r="D264" s="513"/>
      <c r="E264" s="513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</row>
    <row r="265" spans="1:17">
      <c r="A265" s="513"/>
      <c r="B265" s="513"/>
      <c r="C265" s="513"/>
      <c r="D265" s="513"/>
      <c r="E265" s="513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</row>
    <row r="266" spans="1:17">
      <c r="A266" s="513"/>
      <c r="B266" s="513"/>
      <c r="C266" s="513"/>
      <c r="D266" s="513"/>
      <c r="E266" s="513"/>
      <c r="F266" s="513"/>
      <c r="G266" s="513"/>
      <c r="H266" s="513"/>
      <c r="I266" s="513"/>
      <c r="J266" s="513"/>
      <c r="K266" s="513"/>
      <c r="L266" s="513"/>
      <c r="M266" s="513"/>
      <c r="N266" s="513"/>
      <c r="O266" s="513"/>
      <c r="P266" s="513"/>
      <c r="Q266" s="513"/>
    </row>
    <row r="267" spans="1:17">
      <c r="A267" s="513"/>
      <c r="B267" s="513"/>
      <c r="C267" s="513"/>
      <c r="D267" s="513"/>
      <c r="E267" s="513"/>
      <c r="F267" s="513"/>
      <c r="G267" s="513"/>
      <c r="H267" s="513"/>
      <c r="I267" s="513"/>
      <c r="J267" s="513"/>
      <c r="K267" s="513"/>
      <c r="L267" s="513"/>
      <c r="M267" s="513"/>
      <c r="N267" s="513"/>
      <c r="O267" s="513"/>
      <c r="P267" s="513"/>
      <c r="Q267" s="513"/>
    </row>
    <row r="268" spans="1:17">
      <c r="A268" s="513"/>
      <c r="B268" s="513"/>
      <c r="C268" s="513"/>
      <c r="D268" s="513"/>
      <c r="E268" s="513"/>
      <c r="F268" s="513"/>
      <c r="G268" s="513"/>
      <c r="H268" s="513"/>
      <c r="I268" s="513"/>
      <c r="J268" s="513"/>
      <c r="K268" s="513"/>
      <c r="L268" s="513"/>
      <c r="M268" s="513"/>
      <c r="N268" s="513"/>
      <c r="O268" s="513"/>
      <c r="P268" s="513"/>
      <c r="Q268" s="513"/>
    </row>
    <row r="269" spans="1:17">
      <c r="A269" s="513"/>
      <c r="B269" s="513"/>
      <c r="C269" s="513"/>
      <c r="D269" s="513"/>
      <c r="E269" s="513"/>
      <c r="F269" s="513"/>
      <c r="G269" s="513"/>
      <c r="H269" s="513"/>
      <c r="I269" s="513"/>
      <c r="J269" s="513"/>
      <c r="K269" s="513"/>
      <c r="L269" s="513"/>
      <c r="M269" s="513"/>
      <c r="N269" s="513"/>
      <c r="O269" s="513"/>
      <c r="P269" s="513"/>
      <c r="Q269" s="513"/>
    </row>
    <row r="270" spans="1:17">
      <c r="A270" s="513"/>
      <c r="B270" s="513"/>
      <c r="C270" s="513"/>
      <c r="D270" s="513"/>
      <c r="E270" s="513"/>
      <c r="F270" s="513"/>
      <c r="G270" s="513"/>
      <c r="H270" s="513"/>
      <c r="I270" s="513"/>
      <c r="J270" s="513"/>
      <c r="K270" s="513"/>
      <c r="L270" s="513"/>
      <c r="M270" s="513"/>
      <c r="N270" s="513"/>
      <c r="O270" s="513"/>
      <c r="P270" s="513"/>
      <c r="Q270" s="513"/>
    </row>
    <row r="271" spans="1:17">
      <c r="A271" s="513"/>
      <c r="B271" s="513"/>
      <c r="C271" s="51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3"/>
      <c r="P271" s="513"/>
      <c r="Q271" s="513"/>
    </row>
    <row r="272" spans="1:17">
      <c r="A272" s="513"/>
      <c r="B272" s="513"/>
      <c r="C272" s="51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3"/>
      <c r="P272" s="513"/>
      <c r="Q272" s="513"/>
    </row>
    <row r="273" spans="1:17">
      <c r="A273" s="513"/>
      <c r="B273" s="513"/>
      <c r="C273" s="51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3"/>
      <c r="P273" s="513"/>
      <c r="Q273" s="513"/>
    </row>
    <row r="274" spans="1:17">
      <c r="A274" s="513"/>
      <c r="B274" s="513"/>
      <c r="C274" s="51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3"/>
      <c r="P274" s="513"/>
      <c r="Q274" s="513"/>
    </row>
    <row r="275" spans="1:17">
      <c r="A275" s="513"/>
      <c r="B275" s="513"/>
      <c r="C275" s="513"/>
      <c r="D275" s="513"/>
      <c r="E275" s="513"/>
      <c r="F275" s="513"/>
      <c r="G275" s="513"/>
      <c r="H275" s="513"/>
      <c r="I275" s="513"/>
      <c r="J275" s="513"/>
      <c r="K275" s="513"/>
      <c r="L275" s="513"/>
      <c r="M275" s="513"/>
      <c r="N275" s="513"/>
      <c r="O275" s="513"/>
      <c r="P275" s="513"/>
      <c r="Q275" s="513"/>
    </row>
    <row r="276" spans="1:17">
      <c r="A276" s="513"/>
      <c r="B276" s="513"/>
      <c r="C276" s="51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3"/>
      <c r="P276" s="513"/>
      <c r="Q276" s="513"/>
    </row>
    <row r="277" spans="1:17">
      <c r="A277" s="513"/>
      <c r="B277" s="513"/>
      <c r="C277" s="51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3"/>
      <c r="P277" s="513"/>
      <c r="Q277" s="513"/>
    </row>
    <row r="278" spans="1:17">
      <c r="A278" s="513"/>
      <c r="B278" s="513"/>
      <c r="C278" s="51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3"/>
      <c r="P278" s="513"/>
      <c r="Q278" s="513"/>
    </row>
    <row r="279" spans="1:17">
      <c r="A279" s="513"/>
      <c r="B279" s="513"/>
      <c r="C279" s="51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3"/>
      <c r="P279" s="513"/>
      <c r="Q279" s="513"/>
    </row>
    <row r="280" spans="1:17">
      <c r="A280" s="513"/>
      <c r="B280" s="513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</row>
    <row r="281" spans="1:17">
      <c r="A281" s="513"/>
      <c r="B281" s="513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</row>
    <row r="282" spans="1:17">
      <c r="A282" s="513"/>
      <c r="B282" s="513"/>
      <c r="C282" s="51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3"/>
      <c r="P282" s="513"/>
      <c r="Q282" s="513"/>
    </row>
    <row r="283" spans="1:17">
      <c r="A283" s="513"/>
      <c r="B283" s="513"/>
      <c r="C283" s="51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</row>
    <row r="284" spans="1:17">
      <c r="A284" s="513"/>
      <c r="B284" s="513"/>
      <c r="C284" s="51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3"/>
      <c r="P284" s="513"/>
      <c r="Q284" s="513"/>
    </row>
    <row r="285" spans="1:17">
      <c r="A285" s="513"/>
      <c r="B285" s="513"/>
      <c r="C285" s="51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3"/>
      <c r="P285" s="513"/>
      <c r="Q285" s="513"/>
    </row>
    <row r="286" spans="1:17">
      <c r="A286" s="513"/>
      <c r="B286" s="513"/>
      <c r="C286" s="513"/>
      <c r="D286" s="513"/>
      <c r="E286" s="513"/>
      <c r="F286" s="513"/>
      <c r="G286" s="513"/>
      <c r="H286" s="513"/>
      <c r="I286" s="513"/>
      <c r="J286" s="513"/>
      <c r="K286" s="513"/>
      <c r="L286" s="513"/>
      <c r="M286" s="513"/>
      <c r="N286" s="513"/>
      <c r="O286" s="513"/>
      <c r="P286" s="513"/>
      <c r="Q286" s="513"/>
    </row>
    <row r="287" spans="1:17">
      <c r="A287" s="513"/>
      <c r="B287" s="513"/>
      <c r="C287" s="513"/>
      <c r="D287" s="513"/>
      <c r="E287" s="513"/>
      <c r="F287" s="513"/>
      <c r="G287" s="513"/>
      <c r="H287" s="513"/>
      <c r="I287" s="513"/>
      <c r="J287" s="513"/>
      <c r="K287" s="513"/>
      <c r="L287" s="513"/>
      <c r="M287" s="513"/>
      <c r="N287" s="513"/>
      <c r="O287" s="513"/>
      <c r="P287" s="513"/>
      <c r="Q287" s="513"/>
    </row>
    <row r="288" spans="1:17">
      <c r="A288" s="513"/>
      <c r="B288" s="513"/>
      <c r="C288" s="513"/>
      <c r="D288" s="513"/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513"/>
    </row>
    <row r="289" spans="1:17">
      <c r="A289" s="513"/>
      <c r="B289" s="513"/>
      <c r="C289" s="513"/>
      <c r="D289" s="513"/>
      <c r="E289" s="513"/>
      <c r="F289" s="513"/>
      <c r="G289" s="513"/>
      <c r="H289" s="513"/>
      <c r="I289" s="513"/>
      <c r="J289" s="513"/>
      <c r="K289" s="513"/>
      <c r="L289" s="513"/>
      <c r="M289" s="513"/>
      <c r="N289" s="513"/>
      <c r="O289" s="513"/>
      <c r="P289" s="513"/>
      <c r="Q289" s="513"/>
    </row>
    <row r="290" spans="1:17">
      <c r="A290" s="513"/>
      <c r="B290" s="513"/>
      <c r="C290" s="513"/>
      <c r="D290" s="513"/>
      <c r="E290" s="513"/>
      <c r="F290" s="513"/>
      <c r="G290" s="513"/>
      <c r="H290" s="513"/>
      <c r="I290" s="513"/>
      <c r="J290" s="513"/>
      <c r="K290" s="513"/>
      <c r="L290" s="513"/>
      <c r="M290" s="513"/>
      <c r="N290" s="513"/>
      <c r="O290" s="513"/>
      <c r="P290" s="513"/>
      <c r="Q290" s="513"/>
    </row>
    <row r="291" spans="1:17">
      <c r="A291" s="513"/>
      <c r="B291" s="513"/>
      <c r="C291" s="513"/>
      <c r="D291" s="513"/>
      <c r="E291" s="513"/>
      <c r="F291" s="513"/>
      <c r="G291" s="513"/>
      <c r="H291" s="513"/>
      <c r="I291" s="513"/>
      <c r="J291" s="513"/>
      <c r="K291" s="513"/>
      <c r="L291" s="513"/>
      <c r="M291" s="513"/>
      <c r="N291" s="513"/>
      <c r="O291" s="513"/>
      <c r="P291" s="513"/>
      <c r="Q291" s="513"/>
    </row>
    <row r="292" spans="1:17">
      <c r="A292" s="513"/>
      <c r="B292" s="513"/>
      <c r="C292" s="513"/>
      <c r="D292" s="513"/>
      <c r="E292" s="513"/>
      <c r="F292" s="513"/>
      <c r="G292" s="513"/>
      <c r="H292" s="513"/>
      <c r="I292" s="513"/>
      <c r="J292" s="513"/>
      <c r="K292" s="513"/>
      <c r="L292" s="513"/>
      <c r="M292" s="513"/>
      <c r="N292" s="513"/>
      <c r="O292" s="513"/>
      <c r="P292" s="513"/>
      <c r="Q292" s="513"/>
    </row>
    <row r="293" spans="1:17">
      <c r="A293" s="513"/>
      <c r="B293" s="513"/>
      <c r="C293" s="513"/>
      <c r="D293" s="513"/>
      <c r="E293" s="513"/>
      <c r="F293" s="513"/>
      <c r="G293" s="513"/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</row>
    <row r="294" spans="1:17">
      <c r="A294" s="513"/>
      <c r="B294" s="513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</row>
    <row r="295" spans="1:17">
      <c r="A295" s="513"/>
      <c r="B295" s="513"/>
      <c r="C295" s="513"/>
      <c r="D295" s="513"/>
      <c r="E295" s="513"/>
      <c r="F295" s="513"/>
      <c r="G295" s="513"/>
      <c r="H295" s="513"/>
      <c r="I295" s="513"/>
      <c r="J295" s="513"/>
      <c r="K295" s="513"/>
      <c r="L295" s="513"/>
      <c r="M295" s="513"/>
      <c r="N295" s="513"/>
      <c r="O295" s="513"/>
      <c r="P295" s="513"/>
      <c r="Q295" s="513"/>
    </row>
    <row r="296" spans="1:17">
      <c r="A296" s="513"/>
      <c r="B296" s="513"/>
      <c r="C296" s="513"/>
      <c r="D296" s="513"/>
      <c r="E296" s="513"/>
      <c r="F296" s="513"/>
      <c r="G296" s="513"/>
      <c r="H296" s="513"/>
      <c r="I296" s="513"/>
      <c r="J296" s="513"/>
      <c r="K296" s="513"/>
      <c r="L296" s="513"/>
      <c r="M296" s="513"/>
      <c r="N296" s="513"/>
      <c r="O296" s="513"/>
      <c r="P296" s="513"/>
      <c r="Q296" s="513"/>
    </row>
    <row r="297" spans="1:17">
      <c r="A297" s="513"/>
      <c r="B297" s="513"/>
      <c r="C297" s="513"/>
      <c r="D297" s="513"/>
      <c r="E297" s="513"/>
      <c r="F297" s="513"/>
      <c r="G297" s="513"/>
      <c r="H297" s="513"/>
      <c r="I297" s="513"/>
      <c r="J297" s="513"/>
      <c r="K297" s="513"/>
      <c r="L297" s="513"/>
      <c r="M297" s="513"/>
      <c r="N297" s="513"/>
      <c r="O297" s="513"/>
      <c r="P297" s="513"/>
      <c r="Q297" s="513"/>
    </row>
    <row r="298" spans="1:17">
      <c r="A298" s="513"/>
      <c r="B298" s="513"/>
      <c r="C298" s="513"/>
      <c r="D298" s="513"/>
      <c r="E298" s="513"/>
      <c r="F298" s="513"/>
      <c r="G298" s="513"/>
      <c r="H298" s="513"/>
      <c r="I298" s="513"/>
      <c r="J298" s="513"/>
      <c r="K298" s="513"/>
      <c r="L298" s="513"/>
      <c r="M298" s="513"/>
      <c r="N298" s="513"/>
      <c r="O298" s="513"/>
      <c r="P298" s="513"/>
      <c r="Q298" s="513"/>
    </row>
    <row r="299" spans="1:17">
      <c r="A299" s="513"/>
      <c r="B299" s="513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</row>
    <row r="300" spans="1:17">
      <c r="A300" s="513"/>
      <c r="B300" s="513"/>
      <c r="C300" s="513"/>
      <c r="D300" s="513"/>
      <c r="E300" s="513"/>
      <c r="F300" s="513"/>
      <c r="G300" s="513"/>
      <c r="H300" s="513"/>
      <c r="I300" s="513"/>
      <c r="J300" s="513"/>
      <c r="K300" s="513"/>
      <c r="L300" s="513"/>
      <c r="M300" s="513"/>
      <c r="N300" s="513"/>
      <c r="O300" s="513"/>
      <c r="P300" s="513"/>
      <c r="Q300" s="513"/>
    </row>
    <row r="301" spans="1:17">
      <c r="A301" s="513"/>
      <c r="B301" s="513"/>
      <c r="C301" s="513"/>
      <c r="D301" s="513"/>
      <c r="E301" s="513"/>
      <c r="F301" s="513"/>
      <c r="G301" s="513"/>
      <c r="H301" s="513"/>
      <c r="I301" s="513"/>
      <c r="J301" s="513"/>
      <c r="K301" s="513"/>
      <c r="L301" s="513"/>
      <c r="M301" s="513"/>
      <c r="N301" s="513"/>
      <c r="O301" s="513"/>
      <c r="P301" s="513"/>
      <c r="Q301" s="513"/>
    </row>
    <row r="302" spans="1:17">
      <c r="A302" s="513"/>
      <c r="B302" s="513"/>
      <c r="C302" s="513"/>
      <c r="D302" s="513"/>
      <c r="E302" s="513"/>
      <c r="F302" s="513"/>
      <c r="G302" s="513"/>
      <c r="H302" s="513"/>
      <c r="I302" s="513"/>
      <c r="J302" s="513"/>
      <c r="K302" s="513"/>
      <c r="L302" s="513"/>
      <c r="M302" s="513"/>
      <c r="N302" s="513"/>
      <c r="O302" s="513"/>
      <c r="P302" s="513"/>
      <c r="Q302" s="513"/>
    </row>
    <row r="303" spans="1:17">
      <c r="A303" s="513"/>
      <c r="B303" s="513"/>
      <c r="C303" s="513"/>
      <c r="D303" s="513"/>
      <c r="E303" s="513"/>
      <c r="F303" s="513"/>
      <c r="G303" s="513"/>
      <c r="H303" s="513"/>
      <c r="I303" s="513"/>
      <c r="J303" s="513"/>
      <c r="K303" s="513"/>
      <c r="L303" s="513"/>
      <c r="M303" s="513"/>
      <c r="N303" s="513"/>
      <c r="O303" s="513"/>
      <c r="P303" s="513"/>
      <c r="Q303" s="513"/>
    </row>
    <row r="304" spans="1:17">
      <c r="A304" s="513"/>
      <c r="B304" s="513"/>
      <c r="C304" s="513"/>
      <c r="D304" s="513"/>
      <c r="E304" s="513"/>
      <c r="F304" s="513"/>
      <c r="G304" s="513"/>
      <c r="H304" s="513"/>
      <c r="I304" s="513"/>
      <c r="J304" s="513"/>
      <c r="K304" s="513"/>
      <c r="L304" s="513"/>
      <c r="M304" s="513"/>
      <c r="N304" s="513"/>
      <c r="O304" s="513"/>
      <c r="P304" s="513"/>
      <c r="Q304" s="513"/>
    </row>
    <row r="305" spans="1:17">
      <c r="A305" s="513"/>
      <c r="B305" s="513"/>
      <c r="C305" s="513"/>
      <c r="D305" s="513"/>
      <c r="E305" s="513"/>
      <c r="F305" s="513"/>
      <c r="G305" s="513"/>
      <c r="H305" s="513"/>
      <c r="I305" s="513"/>
      <c r="J305" s="513"/>
      <c r="K305" s="513"/>
      <c r="L305" s="513"/>
      <c r="M305" s="513"/>
      <c r="N305" s="513"/>
      <c r="O305" s="513"/>
      <c r="P305" s="513"/>
      <c r="Q305" s="513"/>
    </row>
    <row r="306" spans="1:17">
      <c r="A306" s="513"/>
      <c r="B306" s="513"/>
      <c r="C306" s="513"/>
      <c r="D306" s="513"/>
      <c r="E306" s="513"/>
      <c r="F306" s="513"/>
      <c r="G306" s="513"/>
      <c r="H306" s="513"/>
      <c r="I306" s="513"/>
      <c r="J306" s="513"/>
      <c r="K306" s="513"/>
      <c r="L306" s="513"/>
      <c r="M306" s="513"/>
      <c r="N306" s="513"/>
      <c r="O306" s="513"/>
      <c r="P306" s="513"/>
      <c r="Q306" s="513"/>
    </row>
    <row r="307" spans="1:17">
      <c r="A307" s="513"/>
      <c r="B307" s="513"/>
      <c r="C307" s="513"/>
      <c r="D307" s="513"/>
      <c r="E307" s="513"/>
      <c r="F307" s="513"/>
      <c r="G307" s="513"/>
      <c r="H307" s="513"/>
      <c r="I307" s="513"/>
      <c r="J307" s="513"/>
      <c r="K307" s="513"/>
      <c r="L307" s="513"/>
      <c r="M307" s="513"/>
      <c r="N307" s="513"/>
      <c r="O307" s="513"/>
      <c r="P307" s="513"/>
      <c r="Q307" s="513"/>
    </row>
    <row r="308" spans="1:17">
      <c r="A308" s="513"/>
      <c r="B308" s="513"/>
      <c r="C308" s="513"/>
      <c r="D308" s="513"/>
      <c r="E308" s="513"/>
      <c r="F308" s="513"/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</row>
    <row r="309" spans="1:17">
      <c r="A309" s="513"/>
      <c r="B309" s="513"/>
      <c r="C309" s="513"/>
      <c r="D309" s="513"/>
      <c r="E309" s="513"/>
      <c r="F309" s="513"/>
      <c r="G309" s="513"/>
      <c r="H309" s="513"/>
      <c r="I309" s="513"/>
      <c r="J309" s="513"/>
      <c r="K309" s="513"/>
      <c r="L309" s="513"/>
      <c r="M309" s="513"/>
      <c r="N309" s="513"/>
      <c r="O309" s="513"/>
      <c r="P309" s="513"/>
      <c r="Q309" s="513"/>
    </row>
    <row r="310" spans="1:17">
      <c r="A310" s="513"/>
      <c r="B310" s="513"/>
      <c r="C310" s="513"/>
      <c r="D310" s="513"/>
      <c r="E310" s="513"/>
      <c r="F310" s="513"/>
      <c r="G310" s="513"/>
      <c r="H310" s="513"/>
      <c r="I310" s="513"/>
      <c r="J310" s="513"/>
      <c r="K310" s="513"/>
      <c r="L310" s="513"/>
      <c r="M310" s="513"/>
      <c r="N310" s="513"/>
      <c r="O310" s="513"/>
      <c r="P310" s="513"/>
      <c r="Q310" s="513"/>
    </row>
    <row r="311" spans="1:17">
      <c r="A311" s="513"/>
      <c r="B311" s="513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513"/>
      <c r="O311" s="513"/>
      <c r="P311" s="513"/>
      <c r="Q311" s="513"/>
    </row>
    <row r="312" spans="1:17">
      <c r="A312" s="513"/>
      <c r="B312" s="513"/>
      <c r="C312" s="513"/>
      <c r="D312" s="513"/>
      <c r="E312" s="513"/>
      <c r="F312" s="513"/>
      <c r="G312" s="513"/>
      <c r="H312" s="513"/>
      <c r="I312" s="513"/>
      <c r="J312" s="513"/>
      <c r="K312" s="513"/>
      <c r="L312" s="513"/>
      <c r="M312" s="513"/>
      <c r="N312" s="513"/>
      <c r="O312" s="513"/>
      <c r="P312" s="513"/>
      <c r="Q312" s="513"/>
    </row>
    <row r="313" spans="1:17">
      <c r="A313" s="513"/>
      <c r="B313" s="513"/>
      <c r="C313" s="513"/>
      <c r="D313" s="513"/>
      <c r="E313" s="513"/>
      <c r="F313" s="513"/>
      <c r="G313" s="513"/>
      <c r="H313" s="513"/>
      <c r="I313" s="513"/>
      <c r="J313" s="513"/>
      <c r="K313" s="513"/>
      <c r="L313" s="513"/>
      <c r="M313" s="513"/>
      <c r="N313" s="513"/>
      <c r="O313" s="513"/>
      <c r="P313" s="513"/>
      <c r="Q313" s="513"/>
    </row>
    <row r="314" spans="1:17">
      <c r="A314" s="513"/>
      <c r="B314" s="513"/>
      <c r="C314" s="513"/>
      <c r="D314" s="513"/>
      <c r="E314" s="513"/>
      <c r="F314" s="513"/>
      <c r="G314" s="513"/>
      <c r="H314" s="513"/>
      <c r="I314" s="513"/>
      <c r="J314" s="513"/>
      <c r="K314" s="513"/>
      <c r="L314" s="513"/>
      <c r="M314" s="513"/>
      <c r="N314" s="513"/>
      <c r="O314" s="513"/>
      <c r="P314" s="513"/>
      <c r="Q314" s="513"/>
    </row>
    <row r="315" spans="1:17">
      <c r="A315" s="513"/>
      <c r="B315" s="513"/>
      <c r="C315" s="513"/>
      <c r="D315" s="513"/>
      <c r="E315" s="513"/>
      <c r="F315" s="513"/>
      <c r="G315" s="513"/>
      <c r="H315" s="513"/>
      <c r="I315" s="513"/>
      <c r="J315" s="513"/>
      <c r="K315" s="513"/>
      <c r="L315" s="513"/>
      <c r="M315" s="513"/>
      <c r="N315" s="513"/>
      <c r="O315" s="513"/>
      <c r="P315" s="513"/>
      <c r="Q315" s="513"/>
    </row>
    <row r="316" spans="1:17">
      <c r="A316" s="513"/>
      <c r="B316" s="513"/>
      <c r="C316" s="513"/>
      <c r="D316" s="513"/>
      <c r="E316" s="513"/>
      <c r="F316" s="513"/>
      <c r="G316" s="513"/>
      <c r="H316" s="513"/>
      <c r="I316" s="513"/>
      <c r="J316" s="513"/>
      <c r="K316" s="513"/>
      <c r="L316" s="513"/>
      <c r="M316" s="513"/>
      <c r="N316" s="513"/>
      <c r="O316" s="513"/>
      <c r="P316" s="513"/>
      <c r="Q316" s="513"/>
    </row>
    <row r="317" spans="1:17">
      <c r="A317" s="513"/>
      <c r="B317" s="513"/>
      <c r="C317" s="513"/>
      <c r="D317" s="513"/>
      <c r="E317" s="513"/>
      <c r="F317" s="513"/>
      <c r="G317" s="513"/>
      <c r="H317" s="513"/>
      <c r="I317" s="513"/>
      <c r="J317" s="513"/>
      <c r="K317" s="513"/>
      <c r="L317" s="513"/>
      <c r="M317" s="513"/>
      <c r="N317" s="513"/>
      <c r="O317" s="513"/>
      <c r="P317" s="513"/>
      <c r="Q317" s="513"/>
    </row>
    <row r="318" spans="1:17">
      <c r="A318" s="513"/>
      <c r="B318" s="513"/>
      <c r="C318" s="513"/>
      <c r="D318" s="513"/>
      <c r="E318" s="513"/>
      <c r="F318" s="513"/>
      <c r="G318" s="513"/>
      <c r="H318" s="513"/>
      <c r="I318" s="513"/>
      <c r="J318" s="513"/>
      <c r="K318" s="513"/>
      <c r="L318" s="513"/>
      <c r="M318" s="513"/>
      <c r="N318" s="513"/>
      <c r="O318" s="513"/>
      <c r="P318" s="513"/>
      <c r="Q318" s="513"/>
    </row>
    <row r="319" spans="1:17">
      <c r="A319" s="513"/>
      <c r="B319" s="513"/>
      <c r="C319" s="513"/>
      <c r="D319" s="513"/>
      <c r="E319" s="513"/>
      <c r="F319" s="513"/>
      <c r="G319" s="513"/>
      <c r="H319" s="513"/>
      <c r="I319" s="513"/>
      <c r="J319" s="513"/>
      <c r="K319" s="513"/>
      <c r="L319" s="513"/>
      <c r="M319" s="513"/>
      <c r="N319" s="513"/>
      <c r="O319" s="513"/>
      <c r="P319" s="513"/>
      <c r="Q319" s="513"/>
    </row>
    <row r="320" spans="1:17">
      <c r="A320" s="513"/>
      <c r="B320" s="513"/>
      <c r="C320" s="513"/>
      <c r="D320" s="513"/>
      <c r="E320" s="513"/>
      <c r="F320" s="513"/>
      <c r="G320" s="513"/>
      <c r="H320" s="513"/>
      <c r="I320" s="513"/>
      <c r="J320" s="513"/>
      <c r="K320" s="513"/>
      <c r="L320" s="513"/>
      <c r="M320" s="513"/>
      <c r="N320" s="513"/>
      <c r="O320" s="513"/>
      <c r="P320" s="513"/>
      <c r="Q320" s="513"/>
    </row>
    <row r="321" spans="1:17">
      <c r="A321" s="513"/>
      <c r="B321" s="513"/>
      <c r="C321" s="513"/>
      <c r="D321" s="513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</row>
    <row r="322" spans="1:17">
      <c r="A322" s="513"/>
      <c r="B322" s="513"/>
      <c r="C322" s="513"/>
      <c r="D322" s="513"/>
      <c r="E322" s="513"/>
      <c r="F322" s="513"/>
      <c r="G322" s="513"/>
      <c r="H322" s="513"/>
      <c r="I322" s="513"/>
      <c r="J322" s="513"/>
      <c r="K322" s="513"/>
      <c r="L322" s="513"/>
      <c r="M322" s="513"/>
      <c r="N322" s="513"/>
      <c r="O322" s="513"/>
      <c r="P322" s="513"/>
      <c r="Q322" s="513"/>
    </row>
    <row r="323" spans="1:17">
      <c r="A323" s="513"/>
      <c r="B323" s="513"/>
      <c r="C323" s="513"/>
      <c r="D323" s="513"/>
      <c r="E323" s="513"/>
      <c r="F323" s="513"/>
      <c r="G323" s="513"/>
      <c r="H323" s="513"/>
      <c r="I323" s="513"/>
      <c r="J323" s="513"/>
      <c r="K323" s="513"/>
      <c r="L323" s="513"/>
      <c r="M323" s="513"/>
      <c r="N323" s="513"/>
      <c r="O323" s="513"/>
      <c r="P323" s="513"/>
      <c r="Q323" s="513"/>
    </row>
    <row r="324" spans="1:17">
      <c r="A324" s="513"/>
      <c r="B324" s="513"/>
      <c r="C324" s="513"/>
      <c r="D324" s="513"/>
      <c r="E324" s="513"/>
      <c r="F324" s="513"/>
      <c r="G324" s="513"/>
      <c r="H324" s="513"/>
      <c r="I324" s="513"/>
      <c r="J324" s="513"/>
      <c r="K324" s="513"/>
      <c r="L324" s="513"/>
      <c r="M324" s="513"/>
      <c r="N324" s="513"/>
      <c r="O324" s="513"/>
      <c r="P324" s="513"/>
      <c r="Q324" s="513"/>
    </row>
    <row r="325" spans="1:17">
      <c r="A325" s="513"/>
      <c r="B325" s="513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</row>
    <row r="326" spans="1:17">
      <c r="A326" s="513"/>
      <c r="B326" s="513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</row>
    <row r="327" spans="1:17">
      <c r="A327" s="513"/>
      <c r="B327" s="513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</row>
    <row r="328" spans="1:17">
      <c r="A328" s="513"/>
      <c r="B328" s="513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</row>
    <row r="329" spans="1:17">
      <c r="A329" s="513"/>
      <c r="B329" s="513"/>
      <c r="C329" s="51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3"/>
      <c r="P329" s="513"/>
      <c r="Q329" s="513"/>
    </row>
    <row r="330" spans="1:17">
      <c r="A330" s="513"/>
      <c r="B330" s="513"/>
      <c r="C330" s="51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3"/>
      <c r="P330" s="513"/>
      <c r="Q330" s="513"/>
    </row>
    <row r="331" spans="1:17">
      <c r="A331" s="513"/>
      <c r="B331" s="513"/>
      <c r="C331" s="51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3"/>
      <c r="P331" s="513"/>
      <c r="Q331" s="513"/>
    </row>
    <row r="332" spans="1:17">
      <c r="A332" s="513"/>
      <c r="B332" s="513"/>
      <c r="C332" s="51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3"/>
      <c r="P332" s="513"/>
      <c r="Q332" s="513"/>
    </row>
    <row r="333" spans="1:17">
      <c r="A333" s="513"/>
      <c r="B333" s="513"/>
      <c r="C333" s="51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</row>
    <row r="334" spans="1:17">
      <c r="A334" s="513"/>
      <c r="B334" s="513"/>
      <c r="C334" s="51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3"/>
      <c r="P334" s="513"/>
      <c r="Q334" s="513"/>
    </row>
    <row r="335" spans="1:17">
      <c r="A335" s="513"/>
      <c r="B335" s="513"/>
      <c r="C335" s="51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3"/>
      <c r="P335" s="513"/>
      <c r="Q335" s="513"/>
    </row>
    <row r="336" spans="1:17">
      <c r="A336" s="513"/>
      <c r="B336" s="513"/>
      <c r="C336" s="51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3"/>
      <c r="P336" s="513"/>
      <c r="Q336" s="513"/>
    </row>
    <row r="337" spans="1:17">
      <c r="A337" s="513"/>
      <c r="B337" s="513"/>
      <c r="C337" s="51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3"/>
      <c r="P337" s="513"/>
      <c r="Q337" s="513"/>
    </row>
    <row r="338" spans="1:17">
      <c r="A338" s="513"/>
      <c r="B338" s="513"/>
      <c r="C338" s="51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3"/>
      <c r="P338" s="513"/>
      <c r="Q338" s="513"/>
    </row>
    <row r="339" spans="1:17">
      <c r="A339" s="513"/>
      <c r="B339" s="513"/>
      <c r="C339" s="51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3"/>
      <c r="P339" s="513"/>
      <c r="Q339" s="513"/>
    </row>
    <row r="340" spans="1:17">
      <c r="A340" s="513"/>
      <c r="B340" s="513"/>
      <c r="C340" s="51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</row>
    <row r="341" spans="1:17">
      <c r="A341" s="513"/>
      <c r="B341" s="513"/>
      <c r="C341" s="51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3"/>
      <c r="P341" s="513"/>
      <c r="Q341" s="513"/>
    </row>
    <row r="342" spans="1:17">
      <c r="A342" s="513"/>
      <c r="B342" s="513"/>
      <c r="C342" s="51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3"/>
      <c r="P342" s="513"/>
      <c r="Q342" s="513"/>
    </row>
    <row r="343" spans="1:17">
      <c r="A343" s="513"/>
      <c r="B343" s="513"/>
      <c r="C343" s="51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3"/>
      <c r="P343" s="513"/>
      <c r="Q343" s="513"/>
    </row>
    <row r="344" spans="1:17">
      <c r="A344" s="513"/>
      <c r="B344" s="513"/>
      <c r="C344" s="513"/>
      <c r="D344" s="513"/>
      <c r="E344" s="513"/>
      <c r="F344" s="513"/>
      <c r="G344" s="513"/>
      <c r="H344" s="513"/>
      <c r="I344" s="513"/>
      <c r="J344" s="513"/>
      <c r="K344" s="513"/>
      <c r="L344" s="513"/>
      <c r="M344" s="513"/>
      <c r="N344" s="513"/>
      <c r="O344" s="513"/>
      <c r="P344" s="513"/>
      <c r="Q344" s="513"/>
    </row>
    <row r="345" spans="1:17">
      <c r="A345" s="513"/>
      <c r="B345" s="513"/>
      <c r="C345" s="513"/>
      <c r="D345" s="513"/>
      <c r="E345" s="513"/>
      <c r="F345" s="513"/>
      <c r="G345" s="513"/>
      <c r="H345" s="513"/>
      <c r="I345" s="513"/>
      <c r="J345" s="513"/>
      <c r="K345" s="513"/>
      <c r="L345" s="513"/>
      <c r="M345" s="513"/>
      <c r="N345" s="513"/>
      <c r="O345" s="513"/>
      <c r="P345" s="513"/>
      <c r="Q345" s="513"/>
    </row>
    <row r="346" spans="1:17">
      <c r="A346" s="513"/>
      <c r="B346" s="513"/>
      <c r="C346" s="513"/>
      <c r="D346" s="513"/>
      <c r="E346" s="513"/>
      <c r="F346" s="513"/>
      <c r="G346" s="513"/>
      <c r="H346" s="513"/>
      <c r="I346" s="513"/>
      <c r="J346" s="513"/>
      <c r="K346" s="513"/>
      <c r="L346" s="513"/>
      <c r="M346" s="513"/>
      <c r="N346" s="513"/>
      <c r="O346" s="513"/>
      <c r="P346" s="513"/>
      <c r="Q346" s="513"/>
    </row>
    <row r="347" spans="1:17">
      <c r="A347" s="513"/>
      <c r="B347" s="513"/>
      <c r="C347" s="513"/>
      <c r="D347" s="513"/>
      <c r="E347" s="513"/>
      <c r="F347" s="513"/>
      <c r="G347" s="513"/>
      <c r="H347" s="513"/>
      <c r="I347" s="513"/>
      <c r="J347" s="513"/>
      <c r="K347" s="513"/>
      <c r="L347" s="513"/>
      <c r="M347" s="513"/>
      <c r="N347" s="513"/>
      <c r="O347" s="513"/>
      <c r="P347" s="513"/>
      <c r="Q347" s="513"/>
    </row>
    <row r="348" spans="1:17">
      <c r="A348" s="513"/>
      <c r="B348" s="513"/>
      <c r="C348" s="513"/>
      <c r="D348" s="513"/>
      <c r="E348" s="513"/>
      <c r="F348" s="513"/>
      <c r="G348" s="513"/>
      <c r="H348" s="513"/>
      <c r="I348" s="513"/>
      <c r="J348" s="513"/>
      <c r="K348" s="513"/>
      <c r="L348" s="513"/>
      <c r="M348" s="513"/>
      <c r="N348" s="513"/>
      <c r="O348" s="513"/>
      <c r="P348" s="513"/>
      <c r="Q348" s="513"/>
    </row>
    <row r="349" spans="1:17">
      <c r="A349" s="513"/>
      <c r="B349" s="513"/>
      <c r="C349" s="513"/>
      <c r="D349" s="513"/>
      <c r="E349" s="513"/>
      <c r="F349" s="513"/>
      <c r="G349" s="513"/>
      <c r="H349" s="513"/>
      <c r="I349" s="513"/>
      <c r="J349" s="513"/>
      <c r="K349" s="513"/>
      <c r="L349" s="513"/>
      <c r="M349" s="513"/>
      <c r="N349" s="513"/>
      <c r="O349" s="513"/>
      <c r="P349" s="513"/>
      <c r="Q349" s="513"/>
    </row>
    <row r="350" spans="1:17">
      <c r="A350" s="513"/>
      <c r="B350" s="513"/>
      <c r="C350" s="513"/>
      <c r="D350" s="513"/>
      <c r="E350" s="513"/>
      <c r="F350" s="513"/>
      <c r="G350" s="513"/>
      <c r="H350" s="513"/>
      <c r="I350" s="513"/>
      <c r="J350" s="513"/>
      <c r="K350" s="513"/>
      <c r="L350" s="513"/>
      <c r="M350" s="513"/>
      <c r="N350" s="513"/>
      <c r="O350" s="513"/>
      <c r="P350" s="513"/>
      <c r="Q350" s="513"/>
    </row>
    <row r="351" spans="1:17">
      <c r="A351" s="513"/>
      <c r="B351" s="513"/>
      <c r="C351" s="513"/>
      <c r="D351" s="513"/>
      <c r="E351" s="513"/>
      <c r="F351" s="513"/>
      <c r="G351" s="513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</row>
    <row r="352" spans="1:17">
      <c r="A352" s="513"/>
      <c r="B352" s="513"/>
      <c r="C352" s="513"/>
      <c r="D352" s="513"/>
      <c r="E352" s="513"/>
      <c r="F352" s="513"/>
      <c r="G352" s="513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</row>
    <row r="353" spans="1:17">
      <c r="A353" s="513"/>
      <c r="B353" s="513"/>
      <c r="C353" s="513"/>
      <c r="D353" s="513"/>
      <c r="E353" s="513"/>
      <c r="F353" s="513"/>
      <c r="G353" s="513"/>
      <c r="H353" s="513"/>
      <c r="I353" s="513"/>
      <c r="J353" s="513"/>
      <c r="K353" s="513"/>
      <c r="L353" s="513"/>
      <c r="M353" s="513"/>
      <c r="N353" s="513"/>
      <c r="O353" s="513"/>
      <c r="P353" s="513"/>
      <c r="Q353" s="513"/>
    </row>
    <row r="354" spans="1:17">
      <c r="A354" s="513"/>
      <c r="B354" s="513"/>
      <c r="C354" s="513"/>
      <c r="D354" s="513"/>
      <c r="E354" s="513"/>
      <c r="F354" s="513"/>
      <c r="G354" s="513"/>
      <c r="H354" s="513"/>
      <c r="I354" s="513"/>
      <c r="J354" s="513"/>
      <c r="K354" s="513"/>
      <c r="L354" s="513"/>
      <c r="M354" s="513"/>
      <c r="N354" s="513"/>
      <c r="O354" s="513"/>
      <c r="P354" s="513"/>
      <c r="Q354" s="513"/>
    </row>
    <row r="355" spans="1:17">
      <c r="A355" s="513"/>
      <c r="B355" s="513"/>
      <c r="C355" s="513"/>
      <c r="D355" s="513"/>
      <c r="E355" s="513"/>
      <c r="F355" s="513"/>
      <c r="G355" s="513"/>
      <c r="H355" s="513"/>
      <c r="I355" s="513"/>
      <c r="J355" s="513"/>
      <c r="K355" s="513"/>
      <c r="L355" s="513"/>
      <c r="M355" s="513"/>
      <c r="N355" s="513"/>
      <c r="O355" s="513"/>
      <c r="P355" s="513"/>
      <c r="Q355" s="513"/>
    </row>
    <row r="356" spans="1:17">
      <c r="A356" s="513"/>
      <c r="B356" s="513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</row>
    <row r="357" spans="1:17">
      <c r="A357" s="513"/>
      <c r="B357" s="513"/>
      <c r="C357" s="513"/>
      <c r="D357" s="513"/>
      <c r="E357" s="513"/>
      <c r="F357" s="513"/>
      <c r="G357" s="513"/>
      <c r="H357" s="513"/>
      <c r="I357" s="513"/>
      <c r="J357" s="513"/>
      <c r="K357" s="513"/>
      <c r="L357" s="513"/>
      <c r="M357" s="513"/>
      <c r="N357" s="513"/>
      <c r="O357" s="513"/>
      <c r="P357" s="513"/>
      <c r="Q357" s="513"/>
    </row>
    <row r="358" spans="1:17">
      <c r="A358" s="513"/>
      <c r="B358" s="513"/>
      <c r="C358" s="513"/>
      <c r="D358" s="513"/>
      <c r="E358" s="513"/>
      <c r="F358" s="513"/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</row>
    <row r="359" spans="1:17">
      <c r="A359" s="513"/>
      <c r="B359" s="513"/>
      <c r="C359" s="513"/>
      <c r="D359" s="513"/>
      <c r="E359" s="513"/>
      <c r="F359" s="513"/>
      <c r="G359" s="513"/>
      <c r="H359" s="513"/>
      <c r="I359" s="513"/>
      <c r="J359" s="513"/>
      <c r="K359" s="513"/>
      <c r="L359" s="513"/>
      <c r="M359" s="513"/>
      <c r="N359" s="513"/>
      <c r="O359" s="513"/>
      <c r="P359" s="513"/>
      <c r="Q359" s="513"/>
    </row>
    <row r="360" spans="1:17">
      <c r="A360" s="513"/>
      <c r="B360" s="513"/>
      <c r="C360" s="513"/>
      <c r="D360" s="513"/>
      <c r="E360" s="513"/>
      <c r="F360" s="513"/>
      <c r="G360" s="513"/>
      <c r="H360" s="513"/>
      <c r="I360" s="513"/>
      <c r="J360" s="513"/>
      <c r="K360" s="513"/>
      <c r="L360" s="513"/>
      <c r="M360" s="513"/>
      <c r="N360" s="513"/>
      <c r="O360" s="513"/>
      <c r="P360" s="513"/>
      <c r="Q360" s="513"/>
    </row>
    <row r="361" spans="1:17">
      <c r="A361" s="513"/>
      <c r="B361" s="513"/>
      <c r="C361" s="513"/>
      <c r="D361" s="513"/>
      <c r="E361" s="513"/>
      <c r="F361" s="513"/>
      <c r="G361" s="513"/>
      <c r="H361" s="513"/>
      <c r="I361" s="513"/>
      <c r="J361" s="513"/>
      <c r="K361" s="513"/>
      <c r="L361" s="513"/>
      <c r="M361" s="513"/>
      <c r="N361" s="513"/>
      <c r="O361" s="513"/>
      <c r="P361" s="513"/>
      <c r="Q361" s="513"/>
    </row>
    <row r="362" spans="1:17">
      <c r="A362" s="513"/>
      <c r="B362" s="513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513"/>
      <c r="O362" s="513"/>
      <c r="P362" s="513"/>
      <c r="Q362" s="513"/>
    </row>
    <row r="363" spans="1:17">
      <c r="A363" s="513"/>
      <c r="B363" s="513"/>
      <c r="C363" s="513"/>
      <c r="D363" s="513"/>
      <c r="E363" s="513"/>
      <c r="F363" s="513"/>
      <c r="G363" s="513"/>
      <c r="H363" s="513"/>
      <c r="I363" s="513"/>
      <c r="J363" s="513"/>
      <c r="K363" s="513"/>
      <c r="L363" s="513"/>
      <c r="M363" s="513"/>
      <c r="N363" s="513"/>
      <c r="O363" s="513"/>
      <c r="P363" s="513"/>
      <c r="Q363" s="513"/>
    </row>
    <row r="364" spans="1:17">
      <c r="A364" s="513"/>
      <c r="B364" s="513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3"/>
      <c r="O364" s="513"/>
      <c r="P364" s="513"/>
      <c r="Q364" s="513"/>
    </row>
    <row r="365" spans="1:17">
      <c r="A365" s="513"/>
      <c r="B365" s="513"/>
      <c r="C365" s="513"/>
      <c r="D365" s="513"/>
      <c r="E365" s="513"/>
      <c r="F365" s="513"/>
      <c r="G365" s="513"/>
      <c r="H365" s="513"/>
      <c r="I365" s="513"/>
      <c r="J365" s="513"/>
      <c r="K365" s="513"/>
      <c r="L365" s="513"/>
      <c r="M365" s="513"/>
      <c r="N365" s="513"/>
      <c r="O365" s="513"/>
      <c r="P365" s="513"/>
      <c r="Q365" s="513"/>
    </row>
    <row r="366" spans="1:17">
      <c r="A366" s="513"/>
      <c r="B366" s="513"/>
      <c r="C366" s="513"/>
      <c r="D366" s="513"/>
      <c r="E366" s="513"/>
      <c r="F366" s="513"/>
      <c r="G366" s="513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</row>
    <row r="367" spans="1:17">
      <c r="A367" s="513"/>
      <c r="B367" s="513"/>
      <c r="C367" s="513"/>
      <c r="D367" s="513"/>
      <c r="E367" s="513"/>
      <c r="F367" s="513"/>
      <c r="G367" s="513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</row>
    <row r="368" spans="1:17">
      <c r="A368" s="513"/>
      <c r="B368" s="513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</row>
    <row r="369" spans="1:17">
      <c r="A369" s="513"/>
      <c r="B369" s="513"/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513"/>
      <c r="Q369" s="513"/>
    </row>
    <row r="370" spans="1:17">
      <c r="A370" s="513"/>
      <c r="B370" s="513"/>
      <c r="C370" s="513"/>
      <c r="D370" s="513"/>
      <c r="E370" s="513"/>
      <c r="F370" s="513"/>
      <c r="G370" s="513"/>
      <c r="H370" s="513"/>
      <c r="I370" s="513"/>
      <c r="J370" s="513"/>
      <c r="K370" s="513"/>
      <c r="L370" s="513"/>
      <c r="M370" s="513"/>
      <c r="N370" s="513"/>
      <c r="O370" s="513"/>
      <c r="P370" s="513"/>
      <c r="Q370" s="513"/>
    </row>
    <row r="371" spans="1:17">
      <c r="A371" s="513"/>
      <c r="B371" s="513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</row>
    <row r="372" spans="1:17">
      <c r="A372" s="513"/>
      <c r="B372" s="513"/>
      <c r="C372" s="513"/>
      <c r="D372" s="513"/>
      <c r="E372" s="513"/>
      <c r="F372" s="513"/>
      <c r="G372" s="513"/>
      <c r="H372" s="513"/>
      <c r="I372" s="513"/>
      <c r="J372" s="513"/>
      <c r="K372" s="513"/>
      <c r="L372" s="513"/>
      <c r="M372" s="513"/>
      <c r="N372" s="513"/>
      <c r="O372" s="513"/>
      <c r="P372" s="513"/>
      <c r="Q372" s="513"/>
    </row>
    <row r="373" spans="1:17">
      <c r="A373" s="513"/>
      <c r="B373" s="513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</row>
    <row r="374" spans="1:17">
      <c r="A374" s="513"/>
      <c r="B374" s="513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</row>
    <row r="375" spans="1:17">
      <c r="A375" s="513"/>
      <c r="B375" s="513"/>
      <c r="C375" s="513"/>
      <c r="D375" s="513"/>
      <c r="E375" s="513"/>
      <c r="F375" s="513"/>
      <c r="G375" s="513"/>
      <c r="H375" s="513"/>
      <c r="I375" s="513"/>
      <c r="J375" s="513"/>
      <c r="K375" s="513"/>
      <c r="L375" s="513"/>
      <c r="M375" s="513"/>
      <c r="N375" s="513"/>
      <c r="O375" s="513"/>
      <c r="P375" s="513"/>
      <c r="Q375" s="513"/>
    </row>
    <row r="376" spans="1:17">
      <c r="A376" s="513"/>
      <c r="B376" s="513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</row>
    <row r="377" spans="1:17">
      <c r="A377" s="513"/>
      <c r="B377" s="513"/>
      <c r="C377" s="513"/>
      <c r="D377" s="513"/>
      <c r="E377" s="513"/>
      <c r="F377" s="513"/>
      <c r="G377" s="513"/>
      <c r="H377" s="513"/>
      <c r="I377" s="513"/>
      <c r="J377" s="513"/>
      <c r="K377" s="513"/>
      <c r="L377" s="513"/>
      <c r="M377" s="513"/>
      <c r="N377" s="513"/>
      <c r="O377" s="513"/>
      <c r="P377" s="513"/>
      <c r="Q377" s="513"/>
    </row>
    <row r="378" spans="1:17">
      <c r="A378" s="513"/>
      <c r="B378" s="513"/>
      <c r="C378" s="513"/>
      <c r="D378" s="513"/>
      <c r="E378" s="513"/>
      <c r="F378" s="513"/>
      <c r="G378" s="513"/>
      <c r="H378" s="513"/>
      <c r="I378" s="513"/>
      <c r="J378" s="513"/>
      <c r="K378" s="513"/>
      <c r="L378" s="513"/>
      <c r="M378" s="513"/>
      <c r="N378" s="513"/>
      <c r="O378" s="513"/>
      <c r="P378" s="513"/>
      <c r="Q378" s="513"/>
    </row>
    <row r="379" spans="1:17">
      <c r="A379" s="513"/>
      <c r="B379" s="513"/>
      <c r="C379" s="513"/>
      <c r="D379" s="513"/>
      <c r="E379" s="513"/>
      <c r="F379" s="513"/>
      <c r="G379" s="513"/>
      <c r="H379" s="513"/>
      <c r="I379" s="513"/>
      <c r="J379" s="513"/>
      <c r="K379" s="513"/>
      <c r="L379" s="513"/>
      <c r="M379" s="513"/>
      <c r="N379" s="513"/>
      <c r="O379" s="513"/>
      <c r="P379" s="513"/>
      <c r="Q379" s="513"/>
    </row>
    <row r="380" spans="1:17">
      <c r="A380" s="513"/>
      <c r="B380" s="513"/>
      <c r="C380" s="513"/>
      <c r="D380" s="513"/>
      <c r="E380" s="513"/>
      <c r="F380" s="513"/>
      <c r="G380" s="513"/>
      <c r="H380" s="513"/>
      <c r="I380" s="513"/>
      <c r="J380" s="513"/>
      <c r="K380" s="513"/>
      <c r="L380" s="513"/>
      <c r="M380" s="513"/>
      <c r="N380" s="513"/>
      <c r="O380" s="513"/>
      <c r="P380" s="513"/>
      <c r="Q380" s="513"/>
    </row>
    <row r="381" spans="1:17">
      <c r="A381" s="513"/>
      <c r="B381" s="513"/>
      <c r="C381" s="513"/>
      <c r="D381" s="513"/>
      <c r="E381" s="513"/>
      <c r="F381" s="513"/>
      <c r="G381" s="513"/>
      <c r="H381" s="513"/>
      <c r="I381" s="513"/>
      <c r="J381" s="513"/>
      <c r="K381" s="513"/>
      <c r="L381" s="513"/>
      <c r="M381" s="513"/>
      <c r="N381" s="513"/>
      <c r="O381" s="513"/>
      <c r="P381" s="513"/>
      <c r="Q381" s="513"/>
    </row>
    <row r="382" spans="1:17">
      <c r="A382" s="513"/>
      <c r="B382" s="513"/>
      <c r="C382" s="513"/>
      <c r="D382" s="513"/>
      <c r="E382" s="513"/>
      <c r="F382" s="513"/>
      <c r="G382" s="513"/>
      <c r="H382" s="513"/>
      <c r="I382" s="513"/>
      <c r="J382" s="513"/>
      <c r="K382" s="513"/>
      <c r="L382" s="513"/>
      <c r="M382" s="513"/>
      <c r="N382" s="513"/>
      <c r="O382" s="513"/>
      <c r="P382" s="513"/>
      <c r="Q382" s="513"/>
    </row>
    <row r="383" spans="1:17">
      <c r="A383" s="513"/>
      <c r="B383" s="513"/>
      <c r="C383" s="513"/>
      <c r="D383" s="513"/>
      <c r="E383" s="513"/>
      <c r="F383" s="513"/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</row>
    <row r="384" spans="1:17">
      <c r="A384" s="513"/>
      <c r="B384" s="513"/>
      <c r="C384" s="51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</row>
    <row r="385" spans="1:17">
      <c r="A385" s="513"/>
      <c r="B385" s="513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3"/>
    </row>
    <row r="386" spans="1:17">
      <c r="A386" s="513"/>
      <c r="B386" s="513"/>
      <c r="C386" s="51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3"/>
      <c r="P386" s="513"/>
      <c r="Q386" s="513"/>
    </row>
    <row r="387" spans="1:17">
      <c r="A387" s="513"/>
      <c r="B387" s="513"/>
      <c r="C387" s="513"/>
      <c r="D387" s="513"/>
      <c r="E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3"/>
      <c r="P387" s="513"/>
      <c r="Q387" s="513"/>
    </row>
    <row r="388" spans="1:17">
      <c r="A388" s="513"/>
      <c r="B388" s="513"/>
      <c r="C388" s="51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3"/>
      <c r="P388" s="513"/>
      <c r="Q388" s="513"/>
    </row>
    <row r="389" spans="1:17">
      <c r="A389" s="513"/>
      <c r="B389" s="513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</row>
    <row r="390" spans="1:17">
      <c r="A390" s="513"/>
      <c r="B390" s="513"/>
      <c r="C390" s="51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3"/>
      <c r="P390" s="513"/>
      <c r="Q390" s="513"/>
    </row>
    <row r="391" spans="1:17">
      <c r="A391" s="513"/>
      <c r="B391" s="513"/>
      <c r="C391" s="51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3"/>
      <c r="P391" s="513"/>
      <c r="Q391" s="513"/>
    </row>
    <row r="392" spans="1:17">
      <c r="A392" s="513"/>
      <c r="B392" s="513"/>
      <c r="C392" s="51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3"/>
      <c r="P392" s="513"/>
      <c r="Q392" s="513"/>
    </row>
    <row r="393" spans="1:17">
      <c r="A393" s="513"/>
      <c r="B393" s="513"/>
      <c r="C393" s="51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</row>
    <row r="394" spans="1:17">
      <c r="A394" s="513"/>
      <c r="B394" s="513"/>
      <c r="C394" s="51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</row>
    <row r="395" spans="1:17">
      <c r="A395" s="513"/>
      <c r="B395" s="513"/>
      <c r="C395" s="51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</row>
    <row r="396" spans="1:17">
      <c r="A396" s="513"/>
      <c r="B396" s="513"/>
      <c r="C396" s="51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</row>
    <row r="397" spans="1:17">
      <c r="A397" s="513"/>
      <c r="B397" s="513"/>
      <c r="C397" s="51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</row>
    <row r="398" spans="1:17">
      <c r="A398" s="513"/>
      <c r="B398" s="513"/>
      <c r="C398" s="51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</row>
    <row r="399" spans="1:17">
      <c r="A399" s="513"/>
      <c r="B399" s="513"/>
      <c r="C399" s="513"/>
      <c r="D399" s="513"/>
      <c r="E399" s="513"/>
      <c r="F399" s="513"/>
      <c r="G399" s="513"/>
      <c r="H399" s="513"/>
      <c r="I399" s="513"/>
      <c r="J399" s="513"/>
      <c r="K399" s="513"/>
      <c r="L399" s="513"/>
      <c r="M399" s="513"/>
      <c r="N399" s="513"/>
      <c r="O399" s="513"/>
      <c r="P399" s="513"/>
      <c r="Q399" s="513"/>
    </row>
    <row r="400" spans="1:17">
      <c r="A400" s="513"/>
      <c r="B400" s="513"/>
      <c r="C400" s="513"/>
      <c r="D400" s="513"/>
      <c r="E400" s="513"/>
      <c r="F400" s="513"/>
      <c r="G400" s="513"/>
      <c r="H400" s="513"/>
      <c r="I400" s="513"/>
      <c r="J400" s="513"/>
      <c r="K400" s="513"/>
      <c r="L400" s="513"/>
      <c r="M400" s="513"/>
      <c r="N400" s="513"/>
      <c r="O400" s="513"/>
      <c r="P400" s="513"/>
      <c r="Q400" s="513"/>
    </row>
    <row r="401" spans="1:17">
      <c r="A401" s="513"/>
      <c r="B401" s="513"/>
      <c r="C401" s="513"/>
      <c r="D401" s="513"/>
      <c r="E401" s="513"/>
      <c r="F401" s="513"/>
      <c r="G401" s="513"/>
      <c r="H401" s="513"/>
      <c r="I401" s="513"/>
      <c r="J401" s="513"/>
      <c r="K401" s="513"/>
      <c r="L401" s="513"/>
      <c r="M401" s="513"/>
      <c r="N401" s="513"/>
      <c r="O401" s="513"/>
      <c r="P401" s="513"/>
      <c r="Q401" s="513"/>
    </row>
    <row r="402" spans="1:17">
      <c r="A402" s="513"/>
      <c r="B402" s="513"/>
      <c r="C402" s="513"/>
      <c r="D402" s="513"/>
      <c r="E402" s="513"/>
      <c r="F402" s="513"/>
      <c r="G402" s="513"/>
      <c r="H402" s="513"/>
      <c r="I402" s="513"/>
      <c r="J402" s="513"/>
      <c r="K402" s="513"/>
      <c r="L402" s="513"/>
      <c r="M402" s="513"/>
      <c r="N402" s="513"/>
      <c r="O402" s="513"/>
      <c r="P402" s="513"/>
      <c r="Q402" s="513"/>
    </row>
    <row r="403" spans="1:17">
      <c r="A403" s="513"/>
      <c r="B403" s="513"/>
      <c r="C403" s="513"/>
      <c r="D403" s="513"/>
      <c r="E403" s="513"/>
      <c r="F403" s="513"/>
      <c r="G403" s="513"/>
      <c r="H403" s="513"/>
      <c r="I403" s="513"/>
      <c r="J403" s="513"/>
      <c r="K403" s="513"/>
      <c r="L403" s="513"/>
      <c r="M403" s="513"/>
      <c r="N403" s="513"/>
      <c r="O403" s="513"/>
      <c r="P403" s="513"/>
      <c r="Q403" s="513"/>
    </row>
    <row r="404" spans="1:17">
      <c r="A404" s="513"/>
      <c r="B404" s="513"/>
      <c r="C404" s="513"/>
      <c r="D404" s="513"/>
      <c r="E404" s="513"/>
      <c r="F404" s="513"/>
      <c r="G404" s="513"/>
      <c r="H404" s="513"/>
      <c r="I404" s="513"/>
      <c r="J404" s="513"/>
      <c r="K404" s="513"/>
      <c r="L404" s="513"/>
      <c r="M404" s="513"/>
      <c r="N404" s="513"/>
      <c r="O404" s="513"/>
      <c r="P404" s="513"/>
      <c r="Q404" s="513"/>
    </row>
    <row r="405" spans="1:17">
      <c r="A405" s="513"/>
      <c r="B405" s="513"/>
      <c r="C405" s="513"/>
      <c r="D405" s="513"/>
      <c r="E405" s="513"/>
      <c r="F405" s="513"/>
      <c r="G405" s="513"/>
      <c r="H405" s="513"/>
      <c r="I405" s="513"/>
      <c r="J405" s="513"/>
      <c r="K405" s="513"/>
      <c r="L405" s="513"/>
      <c r="M405" s="513"/>
      <c r="N405" s="513"/>
      <c r="O405" s="513"/>
      <c r="P405" s="513"/>
      <c r="Q405" s="513"/>
    </row>
    <row r="406" spans="1:17">
      <c r="A406" s="513"/>
      <c r="B406" s="513"/>
      <c r="C406" s="513"/>
      <c r="D406" s="513"/>
      <c r="E406" s="513"/>
      <c r="F406" s="513"/>
      <c r="G406" s="513"/>
      <c r="H406" s="513"/>
      <c r="I406" s="513"/>
      <c r="J406" s="513"/>
      <c r="K406" s="513"/>
      <c r="L406" s="513"/>
      <c r="M406" s="513"/>
      <c r="N406" s="513"/>
      <c r="O406" s="513"/>
      <c r="P406" s="513"/>
      <c r="Q406" s="513"/>
    </row>
    <row r="407" spans="1:17">
      <c r="A407" s="513"/>
      <c r="B407" s="513"/>
      <c r="C407" s="513"/>
      <c r="D407" s="513"/>
      <c r="E407" s="513"/>
      <c r="F407" s="513"/>
      <c r="G407" s="513"/>
      <c r="H407" s="513"/>
      <c r="I407" s="513"/>
      <c r="J407" s="513"/>
      <c r="K407" s="513"/>
      <c r="L407" s="513"/>
      <c r="M407" s="513"/>
      <c r="N407" s="513"/>
      <c r="O407" s="513"/>
      <c r="P407" s="513"/>
      <c r="Q407" s="513"/>
    </row>
    <row r="408" spans="1:17">
      <c r="A408" s="513"/>
      <c r="B408" s="513"/>
      <c r="C408" s="513"/>
      <c r="D408" s="513"/>
      <c r="E408" s="513"/>
      <c r="F408" s="513"/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</row>
    <row r="409" spans="1:17">
      <c r="A409" s="513"/>
      <c r="B409" s="513"/>
      <c r="C409" s="513"/>
      <c r="D409" s="513"/>
      <c r="E409" s="513"/>
      <c r="F409" s="513"/>
      <c r="G409" s="513"/>
      <c r="H409" s="513"/>
      <c r="I409" s="513"/>
      <c r="J409" s="513"/>
      <c r="K409" s="513"/>
      <c r="L409" s="513"/>
      <c r="M409" s="513"/>
      <c r="N409" s="513"/>
      <c r="O409" s="513"/>
      <c r="P409" s="513"/>
      <c r="Q409" s="513"/>
    </row>
    <row r="410" spans="1:17">
      <c r="A410" s="513"/>
      <c r="B410" s="513"/>
      <c r="C410" s="513"/>
      <c r="D410" s="513"/>
      <c r="E410" s="513"/>
      <c r="F410" s="513"/>
      <c r="G410" s="513"/>
      <c r="H410" s="513"/>
      <c r="I410" s="513"/>
      <c r="J410" s="513"/>
      <c r="K410" s="513"/>
      <c r="L410" s="513"/>
      <c r="M410" s="513"/>
      <c r="N410" s="513"/>
      <c r="O410" s="513"/>
      <c r="P410" s="513"/>
      <c r="Q410" s="513"/>
    </row>
    <row r="411" spans="1:17">
      <c r="A411" s="513"/>
      <c r="B411" s="513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513"/>
      <c r="O411" s="513"/>
      <c r="P411" s="513"/>
      <c r="Q411" s="513"/>
    </row>
    <row r="412" spans="1:17">
      <c r="A412" s="513"/>
      <c r="B412" s="513"/>
      <c r="C412" s="513"/>
      <c r="D412" s="513"/>
      <c r="E412" s="513"/>
      <c r="F412" s="513"/>
      <c r="G412" s="513"/>
      <c r="H412" s="513"/>
      <c r="I412" s="513"/>
      <c r="J412" s="513"/>
      <c r="K412" s="513"/>
      <c r="L412" s="513"/>
      <c r="M412" s="513"/>
      <c r="N412" s="513"/>
      <c r="O412" s="513"/>
      <c r="P412" s="513"/>
      <c r="Q412" s="513"/>
    </row>
    <row r="413" spans="1:17">
      <c r="A413" s="513"/>
      <c r="B413" s="513"/>
      <c r="C413" s="513"/>
      <c r="D413" s="513"/>
      <c r="E413" s="513"/>
      <c r="F413" s="513"/>
      <c r="G413" s="513"/>
      <c r="H413" s="513"/>
      <c r="I413" s="513"/>
      <c r="J413" s="513"/>
      <c r="K413" s="513"/>
      <c r="L413" s="513"/>
      <c r="M413" s="513"/>
      <c r="N413" s="513"/>
      <c r="O413" s="513"/>
      <c r="P413" s="513"/>
      <c r="Q413" s="513"/>
    </row>
    <row r="414" spans="1:17">
      <c r="A414" s="513"/>
      <c r="B414" s="513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</row>
    <row r="415" spans="1:17">
      <c r="A415" s="513"/>
      <c r="B415" s="513"/>
      <c r="C415" s="513"/>
      <c r="D415" s="513"/>
      <c r="E415" s="513"/>
      <c r="F415" s="513"/>
      <c r="G415" s="513"/>
      <c r="H415" s="513"/>
      <c r="I415" s="513"/>
      <c r="J415" s="513"/>
      <c r="K415" s="513"/>
      <c r="L415" s="513"/>
      <c r="M415" s="513"/>
      <c r="N415" s="513"/>
      <c r="O415" s="513"/>
      <c r="P415" s="513"/>
      <c r="Q415" s="513"/>
    </row>
    <row r="416" spans="1:17">
      <c r="A416" s="513"/>
      <c r="B416" s="513"/>
      <c r="C416" s="513"/>
      <c r="D416" s="513"/>
      <c r="E416" s="513"/>
      <c r="F416" s="513"/>
      <c r="G416" s="513"/>
      <c r="H416" s="513"/>
      <c r="I416" s="513"/>
      <c r="J416" s="513"/>
      <c r="K416" s="513"/>
      <c r="L416" s="513"/>
      <c r="M416" s="513"/>
      <c r="N416" s="513"/>
      <c r="O416" s="513"/>
      <c r="P416" s="513"/>
      <c r="Q416" s="513"/>
    </row>
    <row r="417" spans="1:17">
      <c r="A417" s="513"/>
      <c r="B417" s="513"/>
      <c r="C417" s="513"/>
      <c r="D417" s="513"/>
      <c r="E417" s="513"/>
      <c r="F417" s="513"/>
      <c r="G417" s="513"/>
      <c r="H417" s="513"/>
      <c r="I417" s="513"/>
      <c r="J417" s="513"/>
      <c r="K417" s="513"/>
      <c r="L417" s="513"/>
      <c r="M417" s="513"/>
      <c r="N417" s="513"/>
      <c r="O417" s="513"/>
      <c r="P417" s="513"/>
      <c r="Q417" s="513"/>
    </row>
    <row r="418" spans="1:17">
      <c r="A418" s="513"/>
      <c r="B418" s="513"/>
      <c r="C418" s="513"/>
      <c r="D418" s="513"/>
      <c r="E418" s="513"/>
      <c r="F418" s="513"/>
      <c r="G418" s="513"/>
      <c r="H418" s="513"/>
      <c r="I418" s="513"/>
      <c r="J418" s="513"/>
      <c r="K418" s="513"/>
      <c r="L418" s="513"/>
      <c r="M418" s="513"/>
      <c r="N418" s="513"/>
      <c r="O418" s="513"/>
      <c r="P418" s="513"/>
      <c r="Q418" s="513"/>
    </row>
    <row r="419" spans="1:17">
      <c r="A419" s="513"/>
      <c r="B419" s="513"/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513"/>
      <c r="Q419" s="513"/>
    </row>
    <row r="420" spans="1:17">
      <c r="A420" s="513"/>
      <c r="B420" s="513"/>
      <c r="C420" s="513"/>
      <c r="D420" s="513"/>
      <c r="E420" s="513"/>
      <c r="F420" s="513"/>
      <c r="G420" s="513"/>
      <c r="H420" s="513"/>
      <c r="I420" s="513"/>
      <c r="J420" s="513"/>
      <c r="K420" s="513"/>
      <c r="L420" s="513"/>
      <c r="M420" s="513"/>
      <c r="N420" s="513"/>
      <c r="O420" s="513"/>
      <c r="P420" s="513"/>
      <c r="Q420" s="513"/>
    </row>
    <row r="421" spans="1:17">
      <c r="A421" s="513"/>
      <c r="B421" s="513"/>
      <c r="C421" s="513"/>
      <c r="D421" s="513"/>
      <c r="E421" s="513"/>
      <c r="F421" s="513"/>
      <c r="G421" s="513"/>
      <c r="H421" s="513"/>
      <c r="I421" s="513"/>
      <c r="J421" s="513"/>
      <c r="K421" s="513"/>
      <c r="L421" s="513"/>
      <c r="M421" s="513"/>
      <c r="N421" s="513"/>
      <c r="O421" s="513"/>
      <c r="P421" s="513"/>
      <c r="Q421" s="513"/>
    </row>
    <row r="422" spans="1:17">
      <c r="A422" s="513"/>
      <c r="B422" s="513"/>
      <c r="C422" s="513"/>
      <c r="D422" s="513"/>
      <c r="E422" s="513"/>
      <c r="F422" s="513"/>
      <c r="G422" s="513"/>
      <c r="H422" s="513"/>
      <c r="I422" s="513"/>
      <c r="J422" s="513"/>
      <c r="K422" s="513"/>
      <c r="L422" s="513"/>
      <c r="M422" s="513"/>
      <c r="N422" s="513"/>
      <c r="O422" s="513"/>
      <c r="P422" s="513"/>
      <c r="Q422" s="513"/>
    </row>
    <row r="423" spans="1:17">
      <c r="A423" s="513"/>
      <c r="B423" s="513"/>
      <c r="C423" s="513"/>
      <c r="D423" s="513"/>
      <c r="E423" s="513"/>
      <c r="F423" s="513"/>
      <c r="G423" s="513"/>
      <c r="H423" s="513"/>
      <c r="I423" s="513"/>
      <c r="J423" s="513"/>
      <c r="K423" s="513"/>
      <c r="L423" s="513"/>
      <c r="M423" s="513"/>
      <c r="N423" s="513"/>
      <c r="O423" s="513"/>
      <c r="P423" s="513"/>
      <c r="Q423" s="513"/>
    </row>
    <row r="424" spans="1:17">
      <c r="A424" s="513"/>
      <c r="B424" s="513"/>
      <c r="C424" s="513"/>
      <c r="D424" s="513"/>
      <c r="E424" s="513"/>
      <c r="F424" s="513"/>
      <c r="G424" s="513"/>
      <c r="H424" s="513"/>
      <c r="I424" s="513"/>
      <c r="J424" s="513"/>
      <c r="K424" s="513"/>
      <c r="L424" s="513"/>
      <c r="M424" s="513"/>
      <c r="N424" s="513"/>
      <c r="O424" s="513"/>
      <c r="P424" s="513"/>
      <c r="Q424" s="513"/>
    </row>
    <row r="425" spans="1:17">
      <c r="A425" s="513"/>
      <c r="B425" s="513"/>
      <c r="C425" s="513"/>
      <c r="D425" s="513"/>
      <c r="E425" s="513"/>
      <c r="F425" s="513"/>
      <c r="G425" s="513"/>
      <c r="H425" s="513"/>
      <c r="I425" s="513"/>
      <c r="J425" s="513"/>
      <c r="K425" s="513"/>
      <c r="L425" s="513"/>
      <c r="M425" s="513"/>
      <c r="N425" s="513"/>
      <c r="O425" s="513"/>
      <c r="P425" s="513"/>
      <c r="Q425" s="513"/>
    </row>
    <row r="426" spans="1:17">
      <c r="A426" s="513"/>
      <c r="B426" s="513"/>
      <c r="C426" s="513"/>
      <c r="D426" s="513"/>
      <c r="E426" s="513"/>
      <c r="F426" s="513"/>
      <c r="G426" s="513"/>
      <c r="H426" s="513"/>
      <c r="I426" s="513"/>
      <c r="J426" s="513"/>
      <c r="K426" s="513"/>
      <c r="L426" s="513"/>
      <c r="M426" s="513"/>
      <c r="N426" s="513"/>
      <c r="O426" s="513"/>
      <c r="P426" s="513"/>
      <c r="Q426" s="513"/>
    </row>
    <row r="427" spans="1:17">
      <c r="A427" s="513"/>
      <c r="B427" s="513"/>
      <c r="C427" s="513"/>
      <c r="D427" s="513"/>
      <c r="E427" s="513"/>
      <c r="F427" s="513"/>
      <c r="G427" s="513"/>
      <c r="H427" s="513"/>
      <c r="I427" s="513"/>
      <c r="J427" s="513"/>
      <c r="K427" s="513"/>
      <c r="L427" s="513"/>
      <c r="M427" s="513"/>
      <c r="N427" s="513"/>
      <c r="O427" s="513"/>
      <c r="P427" s="513"/>
      <c r="Q427" s="513"/>
    </row>
    <row r="428" spans="1:17">
      <c r="A428" s="513"/>
      <c r="B428" s="513"/>
      <c r="C428" s="513"/>
      <c r="D428" s="513"/>
      <c r="E428" s="513"/>
      <c r="F428" s="513"/>
      <c r="G428" s="513"/>
      <c r="H428" s="513"/>
      <c r="I428" s="513"/>
      <c r="J428" s="513"/>
      <c r="K428" s="513"/>
      <c r="L428" s="513"/>
      <c r="M428" s="513"/>
      <c r="N428" s="513"/>
      <c r="O428" s="513"/>
      <c r="P428" s="513"/>
      <c r="Q428" s="513"/>
    </row>
    <row r="429" spans="1:17">
      <c r="A429" s="513"/>
      <c r="B429" s="513"/>
      <c r="C429" s="513"/>
      <c r="D429" s="513"/>
      <c r="E429" s="513"/>
      <c r="F429" s="513"/>
      <c r="G429" s="513"/>
      <c r="H429" s="513"/>
      <c r="I429" s="513"/>
      <c r="J429" s="513"/>
      <c r="K429" s="513"/>
      <c r="L429" s="513"/>
      <c r="M429" s="513"/>
      <c r="N429" s="513"/>
      <c r="O429" s="513"/>
      <c r="P429" s="513"/>
      <c r="Q429" s="513"/>
    </row>
    <row r="430" spans="1:17">
      <c r="A430" s="513"/>
      <c r="B430" s="513"/>
      <c r="C430" s="513"/>
      <c r="D430" s="513"/>
      <c r="E430" s="513"/>
      <c r="F430" s="513"/>
      <c r="G430" s="513"/>
      <c r="H430" s="513"/>
      <c r="I430" s="513"/>
      <c r="J430" s="513"/>
      <c r="K430" s="513"/>
      <c r="L430" s="513"/>
      <c r="M430" s="513"/>
      <c r="N430" s="513"/>
      <c r="O430" s="513"/>
      <c r="P430" s="513"/>
      <c r="Q430" s="513"/>
    </row>
    <row r="431" spans="1:17">
      <c r="A431" s="513"/>
      <c r="B431" s="513"/>
      <c r="C431" s="513"/>
      <c r="D431" s="513"/>
      <c r="E431" s="513"/>
      <c r="F431" s="513"/>
      <c r="G431" s="513"/>
      <c r="H431" s="513"/>
      <c r="I431" s="513"/>
      <c r="J431" s="513"/>
      <c r="K431" s="513"/>
      <c r="L431" s="513"/>
      <c r="M431" s="513"/>
      <c r="N431" s="513"/>
      <c r="O431" s="513"/>
      <c r="P431" s="513"/>
      <c r="Q431" s="513"/>
    </row>
    <row r="432" spans="1:17">
      <c r="A432" s="513"/>
      <c r="B432" s="513"/>
      <c r="C432" s="513"/>
      <c r="D432" s="513"/>
      <c r="E432" s="513"/>
      <c r="F432" s="513"/>
      <c r="G432" s="513"/>
      <c r="H432" s="513"/>
      <c r="I432" s="513"/>
      <c r="J432" s="513"/>
      <c r="K432" s="513"/>
      <c r="L432" s="513"/>
      <c r="M432" s="513"/>
      <c r="N432" s="513"/>
      <c r="O432" s="513"/>
      <c r="P432" s="513"/>
      <c r="Q432" s="513"/>
    </row>
    <row r="433" spans="1:17">
      <c r="A433" s="513"/>
      <c r="B433" s="513"/>
      <c r="C433" s="513"/>
      <c r="D433" s="513"/>
      <c r="E433" s="513"/>
      <c r="F433" s="513"/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</row>
    <row r="434" spans="1:17">
      <c r="A434" s="513"/>
      <c r="B434" s="513"/>
      <c r="C434" s="513"/>
      <c r="D434" s="513"/>
      <c r="E434" s="513"/>
      <c r="F434" s="513"/>
      <c r="G434" s="513"/>
      <c r="H434" s="513"/>
      <c r="I434" s="513"/>
      <c r="J434" s="513"/>
      <c r="K434" s="513"/>
      <c r="L434" s="513"/>
      <c r="M434" s="513"/>
      <c r="N434" s="513"/>
      <c r="O434" s="513"/>
      <c r="P434" s="513"/>
      <c r="Q434" s="513"/>
    </row>
    <row r="435" spans="1:17">
      <c r="A435" s="513"/>
      <c r="B435" s="513"/>
      <c r="C435" s="513"/>
      <c r="D435" s="513"/>
      <c r="E435" s="513"/>
      <c r="F435" s="513"/>
      <c r="G435" s="513"/>
      <c r="H435" s="513"/>
      <c r="I435" s="513"/>
      <c r="J435" s="513"/>
      <c r="K435" s="513"/>
      <c r="L435" s="513"/>
      <c r="M435" s="513"/>
      <c r="N435" s="513"/>
      <c r="O435" s="513"/>
      <c r="P435" s="513"/>
      <c r="Q435" s="513"/>
    </row>
    <row r="436" spans="1:17">
      <c r="A436" s="513"/>
      <c r="B436" s="513"/>
      <c r="C436" s="513"/>
      <c r="D436" s="513"/>
      <c r="E436" s="513"/>
      <c r="F436" s="513"/>
      <c r="G436" s="513"/>
      <c r="H436" s="513"/>
      <c r="I436" s="513"/>
      <c r="J436" s="513"/>
      <c r="K436" s="513"/>
      <c r="L436" s="513"/>
      <c r="M436" s="513"/>
      <c r="N436" s="513"/>
      <c r="O436" s="513"/>
      <c r="P436" s="513"/>
      <c r="Q436" s="513"/>
    </row>
    <row r="437" spans="1:17">
      <c r="A437" s="513"/>
      <c r="B437" s="513"/>
      <c r="C437" s="513"/>
      <c r="D437" s="513"/>
      <c r="E437" s="513"/>
      <c r="F437" s="513"/>
      <c r="G437" s="513"/>
      <c r="H437" s="513"/>
      <c r="I437" s="513"/>
      <c r="J437" s="513"/>
      <c r="K437" s="513"/>
      <c r="L437" s="513"/>
      <c r="M437" s="513"/>
      <c r="N437" s="513"/>
      <c r="O437" s="513"/>
      <c r="P437" s="513"/>
      <c r="Q437" s="513"/>
    </row>
    <row r="438" spans="1:17">
      <c r="A438" s="513"/>
      <c r="B438" s="513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3"/>
    </row>
    <row r="439" spans="1:17">
      <c r="A439" s="513"/>
      <c r="B439" s="513"/>
      <c r="C439" s="513"/>
      <c r="D439" s="513"/>
      <c r="E439" s="513"/>
      <c r="F439" s="513"/>
      <c r="G439" s="513"/>
      <c r="H439" s="513"/>
      <c r="I439" s="513"/>
      <c r="J439" s="513"/>
      <c r="K439" s="513"/>
      <c r="L439" s="513"/>
      <c r="M439" s="513"/>
      <c r="N439" s="513"/>
      <c r="O439" s="513"/>
      <c r="P439" s="513"/>
      <c r="Q439" s="513"/>
    </row>
    <row r="440" spans="1:17">
      <c r="A440" s="513"/>
      <c r="B440" s="513"/>
      <c r="C440" s="513"/>
      <c r="D440" s="513"/>
      <c r="E440" s="513"/>
      <c r="F440" s="513"/>
      <c r="G440" s="513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</row>
    <row r="441" spans="1:17">
      <c r="A441" s="513"/>
      <c r="B441" s="513"/>
      <c r="C441" s="513"/>
      <c r="D441" s="513"/>
      <c r="E441" s="513"/>
      <c r="F441" s="513"/>
      <c r="G441" s="513"/>
      <c r="H441" s="513"/>
      <c r="I441" s="513"/>
      <c r="J441" s="513"/>
      <c r="K441" s="513"/>
      <c r="L441" s="513"/>
      <c r="M441" s="513"/>
      <c r="N441" s="513"/>
      <c r="O441" s="513"/>
      <c r="P441" s="513"/>
      <c r="Q441" s="513"/>
    </row>
    <row r="442" spans="1:17">
      <c r="A442" s="513"/>
      <c r="B442" s="513"/>
      <c r="C442" s="51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3"/>
      <c r="P442" s="513"/>
      <c r="Q442" s="513"/>
    </row>
    <row r="443" spans="1:17">
      <c r="A443" s="513"/>
      <c r="B443" s="513"/>
      <c r="C443" s="51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3"/>
      <c r="P443" s="513"/>
      <c r="Q443" s="513"/>
    </row>
    <row r="444" spans="1:17">
      <c r="A444" s="513"/>
      <c r="B444" s="513"/>
      <c r="C444" s="51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3"/>
      <c r="P444" s="513"/>
      <c r="Q444" s="513"/>
    </row>
    <row r="445" spans="1:17">
      <c r="A445" s="513"/>
      <c r="B445" s="513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3"/>
      <c r="P445" s="513"/>
      <c r="Q445" s="513"/>
    </row>
    <row r="446" spans="1:17">
      <c r="A446" s="513"/>
      <c r="B446" s="513"/>
      <c r="C446" s="51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3"/>
      <c r="P446" s="513"/>
      <c r="Q446" s="513"/>
    </row>
    <row r="447" spans="1:17">
      <c r="A447" s="513"/>
      <c r="B447" s="513"/>
      <c r="C447" s="51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</row>
    <row r="448" spans="1:17">
      <c r="A448" s="513"/>
      <c r="B448" s="513"/>
      <c r="C448" s="51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3"/>
      <c r="P448" s="513"/>
      <c r="Q448" s="513"/>
    </row>
    <row r="449" spans="1:17">
      <c r="A449" s="513"/>
      <c r="B449" s="513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</row>
    <row r="450" spans="1:17">
      <c r="A450" s="513"/>
      <c r="B450" s="513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</row>
    <row r="451" spans="1:17">
      <c r="A451" s="513"/>
      <c r="B451" s="513"/>
      <c r="C451" s="51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3"/>
      <c r="P451" s="513"/>
      <c r="Q451" s="513"/>
    </row>
    <row r="452" spans="1:17">
      <c r="A452" s="513"/>
      <c r="B452" s="513"/>
      <c r="C452" s="51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3"/>
      <c r="P452" s="513"/>
      <c r="Q452" s="513"/>
    </row>
    <row r="453" spans="1:17">
      <c r="A453" s="513"/>
      <c r="B453" s="513"/>
      <c r="C453" s="51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3"/>
      <c r="P453" s="513"/>
      <c r="Q453" s="513"/>
    </row>
    <row r="454" spans="1:17">
      <c r="A454" s="513"/>
      <c r="B454" s="513"/>
      <c r="C454" s="51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3"/>
      <c r="P454" s="513"/>
      <c r="Q454" s="513"/>
    </row>
    <row r="455" spans="1:17">
      <c r="A455" s="513"/>
      <c r="B455" s="513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3"/>
    </row>
    <row r="456" spans="1:17">
      <c r="A456" s="513"/>
      <c r="B456" s="513"/>
      <c r="C456" s="51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3"/>
      <c r="P456" s="513"/>
      <c r="Q456" s="513"/>
    </row>
    <row r="457" spans="1:17">
      <c r="A457" s="513"/>
      <c r="B457" s="513"/>
      <c r="C457" s="513"/>
      <c r="D457" s="513"/>
      <c r="E457" s="513"/>
      <c r="F457" s="513"/>
      <c r="G457" s="513"/>
      <c r="H457" s="513"/>
      <c r="I457" s="513"/>
      <c r="J457" s="513"/>
      <c r="K457" s="513"/>
      <c r="L457" s="513"/>
      <c r="M457" s="513"/>
      <c r="N457" s="513"/>
      <c r="O457" s="513"/>
      <c r="P457" s="513"/>
      <c r="Q457" s="513"/>
    </row>
    <row r="458" spans="1:17">
      <c r="A458" s="513"/>
      <c r="B458" s="513"/>
      <c r="C458" s="513"/>
      <c r="D458" s="513"/>
      <c r="E458" s="513"/>
      <c r="F458" s="513"/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</row>
    <row r="459" spans="1:17">
      <c r="A459" s="513"/>
      <c r="B459" s="513"/>
      <c r="C459" s="513"/>
      <c r="D459" s="513"/>
      <c r="E459" s="513"/>
      <c r="F459" s="513"/>
      <c r="G459" s="513"/>
      <c r="H459" s="513"/>
      <c r="I459" s="513"/>
      <c r="J459" s="513"/>
      <c r="K459" s="513"/>
      <c r="L459" s="513"/>
      <c r="M459" s="513"/>
      <c r="N459" s="513"/>
      <c r="O459" s="513"/>
      <c r="P459" s="513"/>
      <c r="Q459" s="513"/>
    </row>
    <row r="460" spans="1:17">
      <c r="A460" s="513"/>
      <c r="B460" s="513"/>
      <c r="C460" s="513"/>
      <c r="D460" s="513"/>
      <c r="E460" s="513"/>
      <c r="F460" s="513"/>
      <c r="G460" s="513"/>
      <c r="H460" s="513"/>
      <c r="I460" s="513"/>
      <c r="J460" s="513"/>
      <c r="K460" s="513"/>
      <c r="L460" s="513"/>
      <c r="M460" s="513"/>
      <c r="N460" s="513"/>
      <c r="O460" s="513"/>
      <c r="P460" s="513"/>
      <c r="Q460" s="513"/>
    </row>
    <row r="461" spans="1:17">
      <c r="A461" s="513"/>
      <c r="B461" s="513"/>
      <c r="C461" s="513"/>
      <c r="D461" s="513"/>
      <c r="E461" s="513"/>
      <c r="F461" s="513"/>
      <c r="G461" s="513"/>
      <c r="H461" s="513"/>
      <c r="I461" s="513"/>
      <c r="J461" s="513"/>
      <c r="K461" s="513"/>
      <c r="L461" s="513"/>
      <c r="M461" s="513"/>
      <c r="N461" s="513"/>
      <c r="O461" s="513"/>
      <c r="P461" s="513"/>
      <c r="Q461" s="513"/>
    </row>
    <row r="462" spans="1:17">
      <c r="A462" s="513"/>
      <c r="B462" s="513"/>
      <c r="C462" s="513"/>
      <c r="D462" s="513"/>
      <c r="E462" s="513"/>
      <c r="F462" s="513"/>
      <c r="G462" s="513"/>
      <c r="H462" s="513"/>
      <c r="I462" s="513"/>
      <c r="J462" s="513"/>
      <c r="K462" s="513"/>
      <c r="L462" s="513"/>
      <c r="M462" s="513"/>
      <c r="N462" s="513"/>
      <c r="O462" s="513"/>
      <c r="P462" s="513"/>
      <c r="Q462" s="513"/>
    </row>
    <row r="463" spans="1:17">
      <c r="A463" s="513"/>
      <c r="B463" s="513"/>
      <c r="C463" s="513"/>
      <c r="D463" s="513"/>
      <c r="E463" s="513"/>
      <c r="F463" s="513"/>
      <c r="G463" s="513"/>
      <c r="H463" s="513"/>
      <c r="I463" s="513"/>
      <c r="J463" s="513"/>
      <c r="K463" s="513"/>
      <c r="L463" s="513"/>
      <c r="M463" s="513"/>
      <c r="N463" s="513"/>
      <c r="O463" s="513"/>
      <c r="P463" s="513"/>
      <c r="Q463" s="513"/>
    </row>
    <row r="464" spans="1:17">
      <c r="A464" s="513"/>
      <c r="B464" s="513"/>
      <c r="C464" s="513"/>
      <c r="D464" s="513"/>
      <c r="E464" s="513"/>
      <c r="F464" s="513"/>
      <c r="G464" s="513"/>
      <c r="H464" s="513"/>
      <c r="I464" s="513"/>
      <c r="J464" s="513"/>
      <c r="K464" s="513"/>
      <c r="L464" s="513"/>
      <c r="M464" s="513"/>
      <c r="N464" s="513"/>
      <c r="O464" s="513"/>
      <c r="P464" s="513"/>
      <c r="Q464" s="513"/>
    </row>
    <row r="465" spans="1:17">
      <c r="A465" s="513"/>
      <c r="B465" s="513"/>
      <c r="C465" s="513"/>
      <c r="D465" s="513"/>
      <c r="E465" s="513"/>
      <c r="F465" s="513"/>
      <c r="G465" s="513"/>
      <c r="H465" s="513"/>
      <c r="I465" s="513"/>
      <c r="J465" s="513"/>
      <c r="K465" s="513"/>
      <c r="L465" s="513"/>
      <c r="M465" s="513"/>
      <c r="N465" s="513"/>
      <c r="O465" s="513"/>
      <c r="P465" s="513"/>
      <c r="Q465" s="513"/>
    </row>
    <row r="466" spans="1:17">
      <c r="A466" s="513"/>
      <c r="B466" s="513"/>
      <c r="C466" s="513"/>
      <c r="D466" s="513"/>
      <c r="E466" s="513"/>
      <c r="F466" s="513"/>
      <c r="G466" s="513"/>
      <c r="H466" s="513"/>
      <c r="I466" s="513"/>
      <c r="J466" s="513"/>
      <c r="K466" s="513"/>
      <c r="L466" s="513"/>
      <c r="M466" s="513"/>
      <c r="N466" s="513"/>
      <c r="O466" s="513"/>
      <c r="P466" s="513"/>
      <c r="Q466" s="513"/>
    </row>
    <row r="467" spans="1:17">
      <c r="A467" s="513"/>
      <c r="B467" s="513"/>
      <c r="C467" s="513"/>
      <c r="D467" s="513"/>
      <c r="E467" s="513"/>
      <c r="F467" s="513"/>
      <c r="G467" s="513"/>
      <c r="H467" s="513"/>
      <c r="I467" s="513"/>
      <c r="J467" s="513"/>
      <c r="K467" s="513"/>
      <c r="L467" s="513"/>
      <c r="M467" s="513"/>
      <c r="N467" s="513"/>
      <c r="O467" s="513"/>
      <c r="P467" s="513"/>
      <c r="Q467" s="513"/>
    </row>
    <row r="468" spans="1:17">
      <c r="A468" s="513"/>
      <c r="B468" s="513"/>
      <c r="C468" s="513"/>
      <c r="D468" s="513"/>
      <c r="E468" s="513"/>
      <c r="F468" s="513"/>
      <c r="G468" s="513"/>
      <c r="H468" s="513"/>
      <c r="I468" s="513"/>
      <c r="J468" s="513"/>
      <c r="K468" s="513"/>
      <c r="L468" s="513"/>
      <c r="M468" s="513"/>
      <c r="N468" s="513"/>
      <c r="O468" s="513"/>
      <c r="P468" s="513"/>
      <c r="Q468" s="513"/>
    </row>
    <row r="469" spans="1:17">
      <c r="A469" s="513"/>
      <c r="B469" s="513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</row>
    <row r="470" spans="1:17">
      <c r="A470" s="513"/>
      <c r="B470" s="513"/>
      <c r="C470" s="513"/>
      <c r="D470" s="513"/>
      <c r="E470" s="513"/>
      <c r="F470" s="513"/>
      <c r="G470" s="513"/>
      <c r="H470" s="513"/>
      <c r="I470" s="513"/>
      <c r="J470" s="513"/>
      <c r="K470" s="513"/>
      <c r="L470" s="513"/>
      <c r="M470" s="513"/>
      <c r="N470" s="513"/>
      <c r="O470" s="513"/>
      <c r="P470" s="513"/>
      <c r="Q470" s="513"/>
    </row>
    <row r="471" spans="1:17">
      <c r="A471" s="513"/>
      <c r="B471" s="513"/>
      <c r="C471" s="513"/>
      <c r="D471" s="513"/>
      <c r="E471" s="513"/>
      <c r="F471" s="513"/>
      <c r="G471" s="513"/>
      <c r="H471" s="513"/>
      <c r="I471" s="513"/>
      <c r="J471" s="513"/>
      <c r="K471" s="513"/>
      <c r="L471" s="513"/>
      <c r="M471" s="513"/>
      <c r="N471" s="513"/>
      <c r="O471" s="513"/>
      <c r="P471" s="513"/>
      <c r="Q471" s="513"/>
    </row>
    <row r="472" spans="1:17">
      <c r="A472" s="513"/>
      <c r="B472" s="513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</row>
    <row r="473" spans="1:17">
      <c r="A473" s="513"/>
      <c r="B473" s="513"/>
      <c r="C473" s="513"/>
      <c r="D473" s="513"/>
      <c r="E473" s="513"/>
      <c r="F473" s="513"/>
      <c r="G473" s="513"/>
      <c r="H473" s="513"/>
      <c r="I473" s="513"/>
      <c r="J473" s="513"/>
      <c r="K473" s="513"/>
      <c r="L473" s="513"/>
      <c r="M473" s="513"/>
      <c r="N473" s="513"/>
      <c r="O473" s="513"/>
      <c r="P473" s="513"/>
      <c r="Q473" s="513"/>
    </row>
    <row r="474" spans="1:17">
      <c r="A474" s="513"/>
      <c r="B474" s="513"/>
      <c r="C474" s="513"/>
      <c r="D474" s="513"/>
      <c r="E474" s="513"/>
      <c r="F474" s="513"/>
      <c r="G474" s="513"/>
      <c r="H474" s="513"/>
      <c r="I474" s="513"/>
      <c r="J474" s="513"/>
      <c r="K474" s="513"/>
      <c r="L474" s="513"/>
      <c r="M474" s="513"/>
      <c r="N474" s="513"/>
      <c r="O474" s="513"/>
      <c r="P474" s="513"/>
      <c r="Q474" s="513"/>
    </row>
    <row r="475" spans="1:17">
      <c r="A475" s="513"/>
      <c r="B475" s="513"/>
      <c r="C475" s="513"/>
      <c r="D475" s="513"/>
      <c r="E475" s="513"/>
      <c r="F475" s="513"/>
      <c r="G475" s="513"/>
      <c r="H475" s="513"/>
      <c r="I475" s="513"/>
      <c r="J475" s="513"/>
      <c r="K475" s="513"/>
      <c r="L475" s="513"/>
      <c r="M475" s="513"/>
      <c r="N475" s="513"/>
      <c r="O475" s="513"/>
      <c r="P475" s="513"/>
      <c r="Q475" s="513"/>
    </row>
    <row r="476" spans="1:17">
      <c r="A476" s="513"/>
      <c r="B476" s="513"/>
      <c r="C476" s="513"/>
      <c r="D476" s="513"/>
      <c r="E476" s="513"/>
      <c r="F476" s="513"/>
      <c r="G476" s="513"/>
      <c r="H476" s="513"/>
      <c r="I476" s="513"/>
      <c r="J476" s="513"/>
      <c r="K476" s="513"/>
      <c r="L476" s="513"/>
      <c r="M476" s="513"/>
      <c r="N476" s="513"/>
      <c r="O476" s="513"/>
      <c r="P476" s="513"/>
      <c r="Q476" s="513"/>
    </row>
    <row r="477" spans="1:17">
      <c r="A477" s="513"/>
      <c r="B477" s="513"/>
      <c r="C477" s="513"/>
      <c r="D477" s="513"/>
      <c r="E477" s="513"/>
      <c r="F477" s="513"/>
      <c r="G477" s="513"/>
      <c r="H477" s="513"/>
      <c r="I477" s="513"/>
      <c r="J477" s="513"/>
      <c r="K477" s="513"/>
      <c r="L477" s="513"/>
      <c r="M477" s="513"/>
      <c r="N477" s="513"/>
      <c r="O477" s="513"/>
      <c r="P477" s="513"/>
      <c r="Q477" s="513"/>
    </row>
    <row r="478" spans="1:17">
      <c r="A478" s="513"/>
      <c r="B478" s="513"/>
      <c r="C478" s="513"/>
      <c r="D478" s="513"/>
      <c r="E478" s="513"/>
      <c r="F478" s="513"/>
      <c r="G478" s="513"/>
      <c r="H478" s="513"/>
      <c r="I478" s="513"/>
      <c r="J478" s="513"/>
      <c r="K478" s="513"/>
      <c r="L478" s="513"/>
      <c r="M478" s="513"/>
      <c r="N478" s="513"/>
      <c r="O478" s="513"/>
      <c r="P478" s="513"/>
      <c r="Q478" s="513"/>
    </row>
    <row r="479" spans="1:17">
      <c r="A479" s="513"/>
      <c r="B479" s="513"/>
      <c r="C479" s="513"/>
      <c r="D479" s="513"/>
      <c r="E479" s="513"/>
      <c r="F479" s="513"/>
      <c r="G479" s="513"/>
      <c r="H479" s="513"/>
      <c r="I479" s="513"/>
      <c r="J479" s="513"/>
      <c r="K479" s="513"/>
      <c r="L479" s="513"/>
      <c r="M479" s="513"/>
      <c r="N479" s="513"/>
      <c r="O479" s="513"/>
      <c r="P479" s="513"/>
      <c r="Q479" s="513"/>
    </row>
    <row r="480" spans="1:17">
      <c r="A480" s="513"/>
      <c r="B480" s="513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</row>
    <row r="481" spans="1:17">
      <c r="A481" s="513"/>
      <c r="B481" s="513"/>
      <c r="C481" s="513"/>
      <c r="D481" s="513"/>
      <c r="E481" s="513"/>
      <c r="F481" s="513"/>
      <c r="G481" s="513"/>
      <c r="H481" s="513"/>
      <c r="I481" s="513"/>
      <c r="J481" s="513"/>
      <c r="K481" s="513"/>
      <c r="L481" s="513"/>
      <c r="M481" s="513"/>
      <c r="N481" s="513"/>
      <c r="O481" s="513"/>
      <c r="P481" s="513"/>
      <c r="Q481" s="513"/>
    </row>
    <row r="482" spans="1:17">
      <c r="A482" s="513"/>
      <c r="B482" s="513"/>
      <c r="C482" s="513"/>
      <c r="D482" s="513"/>
      <c r="E482" s="513"/>
      <c r="F482" s="513"/>
      <c r="G482" s="513"/>
      <c r="H482" s="513"/>
      <c r="I482" s="513"/>
      <c r="J482" s="513"/>
      <c r="K482" s="513"/>
      <c r="L482" s="513"/>
      <c r="M482" s="513"/>
      <c r="N482" s="513"/>
      <c r="O482" s="513"/>
      <c r="P482" s="513"/>
      <c r="Q482" s="513"/>
    </row>
    <row r="483" spans="1:17">
      <c r="A483" s="513"/>
      <c r="B483" s="513"/>
      <c r="C483" s="513"/>
      <c r="D483" s="513"/>
      <c r="E483" s="513"/>
      <c r="F483" s="513"/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</row>
    <row r="484" spans="1:17">
      <c r="A484" s="513"/>
      <c r="B484" s="513"/>
      <c r="C484" s="513"/>
      <c r="D484" s="513"/>
      <c r="E484" s="513"/>
      <c r="F484" s="513"/>
      <c r="G484" s="513"/>
      <c r="H484" s="513"/>
      <c r="I484" s="513"/>
      <c r="J484" s="513"/>
      <c r="K484" s="513"/>
      <c r="L484" s="513"/>
      <c r="M484" s="513"/>
      <c r="N484" s="513"/>
      <c r="O484" s="513"/>
      <c r="P484" s="513"/>
      <c r="Q484" s="513"/>
    </row>
    <row r="485" spans="1:17">
      <c r="A485" s="513"/>
      <c r="B485" s="513"/>
      <c r="C485" s="513"/>
      <c r="D485" s="513"/>
      <c r="E485" s="513"/>
      <c r="F485" s="513"/>
      <c r="G485" s="513"/>
      <c r="H485" s="513"/>
      <c r="I485" s="513"/>
      <c r="J485" s="513"/>
      <c r="K485" s="513"/>
      <c r="L485" s="513"/>
      <c r="M485" s="513"/>
      <c r="N485" s="513"/>
      <c r="O485" s="513"/>
      <c r="P485" s="513"/>
      <c r="Q485" s="513"/>
    </row>
    <row r="486" spans="1:17">
      <c r="A486" s="513"/>
      <c r="B486" s="513"/>
      <c r="C486" s="513"/>
      <c r="D486" s="513"/>
      <c r="E486" s="513"/>
      <c r="F486" s="513"/>
      <c r="G486" s="513"/>
      <c r="H486" s="513"/>
      <c r="I486" s="513"/>
      <c r="J486" s="513"/>
      <c r="K486" s="513"/>
      <c r="L486" s="513"/>
      <c r="M486" s="513"/>
      <c r="N486" s="513"/>
      <c r="O486" s="513"/>
      <c r="P486" s="513"/>
      <c r="Q486" s="513"/>
    </row>
    <row r="487" spans="1:17">
      <c r="A487" s="513"/>
      <c r="B487" s="513"/>
      <c r="C487" s="513"/>
      <c r="D487" s="513"/>
      <c r="E487" s="513"/>
      <c r="F487" s="513"/>
      <c r="G487" s="513"/>
      <c r="H487" s="513"/>
      <c r="I487" s="513"/>
      <c r="J487" s="513"/>
      <c r="K487" s="513"/>
      <c r="L487" s="513"/>
      <c r="M487" s="513"/>
      <c r="N487" s="513"/>
      <c r="O487" s="513"/>
      <c r="P487" s="513"/>
      <c r="Q487" s="513"/>
    </row>
    <row r="488" spans="1:17">
      <c r="A488" s="513"/>
      <c r="B488" s="513"/>
      <c r="C488" s="513"/>
      <c r="D488" s="513"/>
      <c r="E488" s="513"/>
      <c r="F488" s="513"/>
      <c r="G488" s="513"/>
      <c r="H488" s="513"/>
      <c r="I488" s="513"/>
      <c r="J488" s="513"/>
      <c r="K488" s="513"/>
      <c r="L488" s="513"/>
      <c r="M488" s="513"/>
      <c r="N488" s="513"/>
      <c r="O488" s="513"/>
      <c r="P488" s="513"/>
      <c r="Q488" s="513"/>
    </row>
    <row r="489" spans="1:17">
      <c r="A489" s="513"/>
      <c r="B489" s="513"/>
      <c r="C489" s="513"/>
      <c r="D489" s="513"/>
      <c r="E489" s="513"/>
      <c r="F489" s="513"/>
      <c r="G489" s="513"/>
      <c r="H489" s="513"/>
      <c r="I489" s="513"/>
      <c r="J489" s="513"/>
      <c r="K489" s="513"/>
      <c r="L489" s="513"/>
      <c r="M489" s="513"/>
      <c r="N489" s="513"/>
      <c r="O489" s="513"/>
      <c r="P489" s="513"/>
      <c r="Q489" s="513"/>
    </row>
    <row r="490" spans="1:17">
      <c r="A490" s="513"/>
      <c r="B490" s="513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</row>
    <row r="491" spans="1:17">
      <c r="A491" s="513"/>
      <c r="B491" s="513"/>
      <c r="C491" s="513"/>
      <c r="D491" s="513"/>
      <c r="E491" s="513"/>
      <c r="F491" s="513"/>
      <c r="G491" s="513"/>
      <c r="H491" s="513"/>
      <c r="I491" s="513"/>
      <c r="J491" s="513"/>
      <c r="K491" s="513"/>
      <c r="L491" s="513"/>
      <c r="M491" s="513"/>
      <c r="N491" s="513"/>
      <c r="O491" s="513"/>
      <c r="P491" s="513"/>
      <c r="Q491" s="513"/>
    </row>
    <row r="492" spans="1:17">
      <c r="A492" s="513"/>
      <c r="B492" s="513"/>
      <c r="C492" s="513"/>
      <c r="D492" s="513"/>
      <c r="E492" s="513"/>
      <c r="F492" s="513"/>
      <c r="G492" s="513"/>
      <c r="H492" s="513"/>
      <c r="I492" s="513"/>
      <c r="J492" s="513"/>
      <c r="K492" s="513"/>
      <c r="L492" s="513"/>
      <c r="M492" s="513"/>
      <c r="N492" s="513"/>
      <c r="O492" s="513"/>
      <c r="P492" s="513"/>
      <c r="Q492" s="513"/>
    </row>
    <row r="493" spans="1:17">
      <c r="A493" s="513"/>
      <c r="B493" s="513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</row>
    <row r="494" spans="1:17">
      <c r="A494" s="513"/>
      <c r="B494" s="513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</row>
    <row r="495" spans="1:17">
      <c r="A495" s="513"/>
      <c r="B495" s="513"/>
      <c r="C495" s="513"/>
      <c r="D495" s="513"/>
      <c r="E495" s="513"/>
      <c r="F495" s="513"/>
      <c r="G495" s="513"/>
      <c r="H495" s="513"/>
      <c r="I495" s="513"/>
      <c r="J495" s="513"/>
      <c r="K495" s="513"/>
      <c r="L495" s="513"/>
      <c r="M495" s="513"/>
      <c r="N495" s="513"/>
      <c r="O495" s="513"/>
      <c r="P495" s="513"/>
      <c r="Q495" s="513"/>
    </row>
    <row r="496" spans="1:17">
      <c r="A496" s="513"/>
      <c r="B496" s="513"/>
      <c r="C496" s="513"/>
      <c r="D496" s="513"/>
      <c r="E496" s="513"/>
      <c r="F496" s="513"/>
      <c r="G496" s="513"/>
      <c r="H496" s="513"/>
      <c r="I496" s="513"/>
      <c r="J496" s="513"/>
      <c r="K496" s="513"/>
      <c r="L496" s="513"/>
      <c r="M496" s="513"/>
      <c r="N496" s="513"/>
      <c r="O496" s="513"/>
      <c r="P496" s="513"/>
      <c r="Q496" s="513"/>
    </row>
    <row r="497" spans="1:17">
      <c r="A497" s="513"/>
      <c r="B497" s="513"/>
      <c r="C497" s="513"/>
      <c r="D497" s="513"/>
      <c r="E497" s="513"/>
      <c r="F497" s="513"/>
      <c r="G497" s="513"/>
      <c r="H497" s="513"/>
      <c r="I497" s="513"/>
      <c r="J497" s="513"/>
      <c r="K497" s="513"/>
      <c r="L497" s="513"/>
      <c r="M497" s="513"/>
      <c r="N497" s="513"/>
      <c r="O497" s="513"/>
      <c r="P497" s="513"/>
      <c r="Q497" s="513"/>
    </row>
    <row r="498" spans="1:17">
      <c r="A498" s="513"/>
      <c r="B498" s="513"/>
      <c r="C498" s="513"/>
      <c r="D498" s="513"/>
      <c r="E498" s="513"/>
      <c r="F498" s="513"/>
      <c r="G498" s="513"/>
      <c r="H498" s="513"/>
      <c r="I498" s="513"/>
      <c r="J498" s="513"/>
      <c r="K498" s="513"/>
      <c r="L498" s="513"/>
      <c r="M498" s="513"/>
      <c r="N498" s="513"/>
      <c r="O498" s="513"/>
      <c r="P498" s="513"/>
      <c r="Q498" s="513"/>
    </row>
    <row r="499" spans="1:17">
      <c r="A499" s="513"/>
      <c r="B499" s="513"/>
      <c r="C499" s="513"/>
      <c r="D499" s="513"/>
      <c r="E499" s="513"/>
      <c r="F499" s="513"/>
      <c r="G499" s="513"/>
      <c r="H499" s="513"/>
      <c r="I499" s="513"/>
      <c r="J499" s="513"/>
      <c r="K499" s="513"/>
      <c r="L499" s="513"/>
      <c r="M499" s="513"/>
      <c r="N499" s="513"/>
      <c r="O499" s="513"/>
      <c r="P499" s="513"/>
      <c r="Q499" s="513"/>
    </row>
    <row r="500" spans="1:17">
      <c r="A500" s="513"/>
      <c r="B500" s="513"/>
      <c r="C500" s="51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3"/>
      <c r="P500" s="513"/>
      <c r="Q500" s="513"/>
    </row>
    <row r="501" spans="1:17">
      <c r="A501" s="513"/>
      <c r="B501" s="513"/>
      <c r="C501" s="51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3"/>
      <c r="P501" s="513"/>
      <c r="Q501" s="513"/>
    </row>
    <row r="502" spans="1:17">
      <c r="A502" s="513"/>
      <c r="B502" s="513"/>
      <c r="C502" s="51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3"/>
      <c r="P502" s="513"/>
      <c r="Q502" s="513"/>
    </row>
    <row r="503" spans="1:17">
      <c r="A503" s="513"/>
      <c r="B503" s="513"/>
      <c r="C503" s="51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3"/>
      <c r="P503" s="513"/>
      <c r="Q503" s="513"/>
    </row>
    <row r="504" spans="1:17">
      <c r="A504" s="513"/>
      <c r="B504" s="513"/>
      <c r="C504" s="51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3"/>
      <c r="P504" s="513"/>
      <c r="Q504" s="513"/>
    </row>
    <row r="505" spans="1:17">
      <c r="A505" s="513"/>
      <c r="B505" s="513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</row>
    <row r="506" spans="1:17">
      <c r="A506" s="513"/>
      <c r="B506" s="513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3"/>
      <c r="P506" s="513"/>
      <c r="Q506" s="513"/>
    </row>
    <row r="507" spans="1:17">
      <c r="A507" s="513"/>
      <c r="B507" s="513"/>
      <c r="C507" s="51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3"/>
      <c r="P507" s="513"/>
      <c r="Q507" s="513"/>
    </row>
    <row r="508" spans="1:17">
      <c r="A508" s="513"/>
      <c r="B508" s="513"/>
      <c r="C508" s="51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</row>
    <row r="509" spans="1:17">
      <c r="A509" s="513"/>
      <c r="B509" s="513"/>
      <c r="C509" s="51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3"/>
      <c r="P509" s="513"/>
      <c r="Q509" s="513"/>
    </row>
    <row r="510" spans="1:17">
      <c r="A510" s="513"/>
      <c r="B510" s="513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</row>
    <row r="511" spans="1:17">
      <c r="A511" s="513"/>
      <c r="B511" s="513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</row>
    <row r="512" spans="1:17">
      <c r="A512" s="513"/>
      <c r="B512" s="513"/>
      <c r="C512" s="51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3"/>
      <c r="P512" s="513"/>
      <c r="Q512" s="513"/>
    </row>
    <row r="513" spans="1:17">
      <c r="A513" s="513"/>
      <c r="B513" s="513"/>
      <c r="C513" s="51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3"/>
      <c r="P513" s="513"/>
      <c r="Q513" s="513"/>
    </row>
    <row r="514" spans="1:17">
      <c r="A514" s="513"/>
      <c r="B514" s="513"/>
      <c r="C514" s="51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3"/>
      <c r="P514" s="513"/>
      <c r="Q514" s="513"/>
    </row>
    <row r="515" spans="1:17">
      <c r="A515" s="513"/>
      <c r="B515" s="513"/>
      <c r="C515" s="513"/>
      <c r="D515" s="513"/>
      <c r="E515" s="513"/>
      <c r="F515" s="513"/>
      <c r="G515" s="513"/>
      <c r="H515" s="513"/>
      <c r="I515" s="513"/>
      <c r="J515" s="513"/>
      <c r="K515" s="513"/>
      <c r="L515" s="513"/>
      <c r="M515" s="513"/>
      <c r="N515" s="513"/>
      <c r="O515" s="513"/>
      <c r="P515" s="513"/>
      <c r="Q515" s="513"/>
    </row>
    <row r="516" spans="1:17">
      <c r="A516" s="513"/>
      <c r="B516" s="513"/>
      <c r="C516" s="513"/>
      <c r="D516" s="513"/>
      <c r="E516" s="513"/>
      <c r="F516" s="513"/>
      <c r="G516" s="513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</row>
    <row r="517" spans="1:17">
      <c r="A517" s="513"/>
      <c r="B517" s="513"/>
      <c r="C517" s="513"/>
      <c r="D517" s="513"/>
      <c r="E517" s="513"/>
      <c r="F517" s="513"/>
      <c r="G517" s="513"/>
      <c r="H517" s="513"/>
      <c r="I517" s="513"/>
      <c r="J517" s="513"/>
      <c r="K517" s="513"/>
      <c r="L517" s="513"/>
      <c r="M517" s="513"/>
      <c r="N517" s="513"/>
      <c r="O517" s="513"/>
      <c r="P517" s="513"/>
      <c r="Q517" s="513"/>
    </row>
    <row r="518" spans="1:17">
      <c r="A518" s="513"/>
      <c r="B518" s="513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</row>
    <row r="519" spans="1:17">
      <c r="A519" s="513"/>
      <c r="B519" s="513"/>
      <c r="C519" s="513"/>
      <c r="D519" s="513"/>
      <c r="E519" s="513"/>
      <c r="F519" s="513"/>
      <c r="G519" s="513"/>
      <c r="H519" s="513"/>
      <c r="I519" s="513"/>
      <c r="J519" s="513"/>
      <c r="K519" s="513"/>
      <c r="L519" s="513"/>
      <c r="M519" s="513"/>
      <c r="N519" s="513"/>
      <c r="O519" s="513"/>
      <c r="P519" s="513"/>
      <c r="Q519" s="513"/>
    </row>
    <row r="520" spans="1:17">
      <c r="A520" s="513"/>
      <c r="B520" s="513"/>
      <c r="C520" s="513"/>
      <c r="D520" s="513"/>
      <c r="E520" s="513"/>
      <c r="F520" s="513"/>
      <c r="G520" s="513"/>
      <c r="H520" s="513"/>
      <c r="I520" s="513"/>
      <c r="J520" s="513"/>
      <c r="K520" s="513"/>
      <c r="L520" s="513"/>
      <c r="M520" s="513"/>
      <c r="N520" s="513"/>
      <c r="O520" s="513"/>
      <c r="P520" s="513"/>
      <c r="Q520" s="513"/>
    </row>
    <row r="521" spans="1:17">
      <c r="A521" s="513"/>
      <c r="B521" s="513"/>
      <c r="C521" s="513"/>
      <c r="D521" s="513"/>
      <c r="E521" s="513"/>
      <c r="F521" s="513"/>
      <c r="G521" s="513"/>
      <c r="H521" s="513"/>
      <c r="I521" s="513"/>
      <c r="J521" s="513"/>
      <c r="K521" s="513"/>
      <c r="L521" s="513"/>
      <c r="M521" s="513"/>
      <c r="N521" s="513"/>
      <c r="O521" s="513"/>
      <c r="P521" s="513"/>
      <c r="Q521" s="513"/>
    </row>
    <row r="522" spans="1:17">
      <c r="A522" s="513"/>
      <c r="B522" s="513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</row>
    <row r="523" spans="1:17">
      <c r="A523" s="513"/>
      <c r="B523" s="513"/>
      <c r="C523" s="513"/>
      <c r="D523" s="513"/>
      <c r="E523" s="513"/>
      <c r="F523" s="513"/>
      <c r="G523" s="513"/>
      <c r="H523" s="513"/>
      <c r="I523" s="513"/>
      <c r="J523" s="513"/>
      <c r="K523" s="513"/>
      <c r="L523" s="513"/>
      <c r="M523" s="513"/>
      <c r="N523" s="513"/>
      <c r="O523" s="513"/>
      <c r="P523" s="513"/>
      <c r="Q523" s="513"/>
    </row>
    <row r="524" spans="1:17">
      <c r="A524" s="513"/>
      <c r="B524" s="513"/>
      <c r="C524" s="513"/>
      <c r="D524" s="513"/>
      <c r="E524" s="513"/>
      <c r="F524" s="513"/>
      <c r="G524" s="513"/>
      <c r="H524" s="513"/>
      <c r="I524" s="513"/>
      <c r="J524" s="513"/>
      <c r="K524" s="513"/>
      <c r="L524" s="513"/>
      <c r="M524" s="513"/>
      <c r="N524" s="513"/>
      <c r="O524" s="513"/>
      <c r="P524" s="513"/>
      <c r="Q524" s="513"/>
    </row>
    <row r="525" spans="1:17">
      <c r="A525" s="513"/>
      <c r="B525" s="513"/>
      <c r="C525" s="513"/>
      <c r="D525" s="513"/>
      <c r="E525" s="513"/>
      <c r="F525" s="513"/>
      <c r="G525" s="513"/>
      <c r="H525" s="513"/>
      <c r="I525" s="513"/>
      <c r="J525" s="513"/>
      <c r="K525" s="513"/>
      <c r="L525" s="513"/>
      <c r="M525" s="513"/>
      <c r="N525" s="513"/>
      <c r="O525" s="513"/>
      <c r="P525" s="513"/>
      <c r="Q525" s="513"/>
    </row>
    <row r="526" spans="1:17">
      <c r="A526" s="513"/>
      <c r="B526" s="513"/>
      <c r="C526" s="513"/>
      <c r="D526" s="513"/>
      <c r="E526" s="513"/>
      <c r="F526" s="513"/>
      <c r="G526" s="513"/>
      <c r="H526" s="513"/>
      <c r="I526" s="513"/>
      <c r="J526" s="513"/>
      <c r="K526" s="513"/>
      <c r="L526" s="513"/>
      <c r="M526" s="513"/>
      <c r="N526" s="513"/>
      <c r="O526" s="513"/>
      <c r="P526" s="513"/>
      <c r="Q526" s="513"/>
    </row>
    <row r="527" spans="1:17">
      <c r="A527" s="513"/>
      <c r="B527" s="513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</row>
    <row r="528" spans="1:17">
      <c r="A528" s="513"/>
      <c r="B528" s="513"/>
      <c r="C528" s="513"/>
      <c r="D528" s="513"/>
      <c r="E528" s="513"/>
      <c r="F528" s="513"/>
      <c r="G528" s="513"/>
      <c r="H528" s="513"/>
      <c r="I528" s="513"/>
      <c r="J528" s="513"/>
      <c r="K528" s="513"/>
      <c r="L528" s="513"/>
      <c r="M528" s="513"/>
      <c r="N528" s="513"/>
      <c r="O528" s="513"/>
      <c r="P528" s="513"/>
      <c r="Q528" s="513"/>
    </row>
    <row r="529" spans="1:17">
      <c r="A529" s="513"/>
      <c r="B529" s="513"/>
      <c r="C529" s="513"/>
      <c r="D529" s="513"/>
      <c r="E529" s="513"/>
      <c r="F529" s="513"/>
      <c r="G529" s="513"/>
      <c r="H529" s="513"/>
      <c r="I529" s="513"/>
      <c r="J529" s="513"/>
      <c r="K529" s="513"/>
      <c r="L529" s="513"/>
      <c r="M529" s="513"/>
      <c r="N529" s="513"/>
      <c r="O529" s="513"/>
      <c r="P529" s="513"/>
      <c r="Q529" s="513"/>
    </row>
    <row r="530" spans="1:17">
      <c r="A530" s="513"/>
      <c r="B530" s="513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</row>
    <row r="531" spans="1:17">
      <c r="A531" s="513"/>
      <c r="B531" s="513"/>
      <c r="C531" s="513"/>
      <c r="D531" s="513"/>
      <c r="E531" s="513"/>
      <c r="F531" s="513"/>
      <c r="G531" s="513"/>
      <c r="H531" s="513"/>
      <c r="I531" s="513"/>
      <c r="J531" s="513"/>
      <c r="K531" s="513"/>
      <c r="L531" s="513"/>
      <c r="M531" s="513"/>
      <c r="N531" s="513"/>
      <c r="O531" s="513"/>
      <c r="P531" s="513"/>
      <c r="Q531" s="513"/>
    </row>
    <row r="532" spans="1:17">
      <c r="A532" s="513"/>
      <c r="B532" s="513"/>
      <c r="C532" s="513"/>
      <c r="D532" s="513"/>
      <c r="E532" s="513"/>
      <c r="F532" s="513"/>
      <c r="G532" s="513"/>
      <c r="H532" s="513"/>
      <c r="I532" s="513"/>
      <c r="J532" s="513"/>
      <c r="K532" s="513"/>
      <c r="L532" s="513"/>
      <c r="M532" s="513"/>
      <c r="N532" s="513"/>
      <c r="O532" s="513"/>
      <c r="P532" s="513"/>
      <c r="Q532" s="513"/>
    </row>
    <row r="533" spans="1:17">
      <c r="A533" s="513"/>
      <c r="B533" s="513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</row>
    <row r="534" spans="1:17">
      <c r="A534" s="513"/>
      <c r="B534" s="513"/>
      <c r="C534" s="513"/>
      <c r="D534" s="513"/>
      <c r="E534" s="513"/>
      <c r="F534" s="513"/>
      <c r="G534" s="513"/>
      <c r="H534" s="513"/>
      <c r="I534" s="513"/>
      <c r="J534" s="513"/>
      <c r="K534" s="513"/>
      <c r="L534" s="513"/>
      <c r="M534" s="513"/>
      <c r="N534" s="513"/>
      <c r="O534" s="513"/>
      <c r="P534" s="513"/>
      <c r="Q534" s="513"/>
    </row>
    <row r="535" spans="1:17">
      <c r="A535" s="513"/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</row>
    <row r="536" spans="1:17">
      <c r="A536" s="513"/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</row>
    <row r="537" spans="1:17">
      <c r="A537" s="513"/>
      <c r="B537" s="513"/>
      <c r="C537" s="513"/>
      <c r="D537" s="513"/>
      <c r="E537" s="513"/>
      <c r="F537" s="513"/>
      <c r="G537" s="513"/>
      <c r="H537" s="513"/>
      <c r="I537" s="513"/>
      <c r="J537" s="513"/>
      <c r="K537" s="513"/>
      <c r="L537" s="513"/>
      <c r="M537" s="513"/>
      <c r="N537" s="513"/>
      <c r="O537" s="513"/>
      <c r="P537" s="513"/>
      <c r="Q537" s="513"/>
    </row>
    <row r="538" spans="1:17">
      <c r="A538" s="513"/>
      <c r="B538" s="513"/>
      <c r="C538" s="513"/>
      <c r="D538" s="513"/>
      <c r="E538" s="513"/>
      <c r="F538" s="513"/>
      <c r="G538" s="513"/>
      <c r="H538" s="513"/>
      <c r="I538" s="513"/>
      <c r="J538" s="513"/>
      <c r="K538" s="513"/>
      <c r="L538" s="513"/>
      <c r="M538" s="513"/>
      <c r="N538" s="513"/>
      <c r="O538" s="513"/>
      <c r="P538" s="513"/>
      <c r="Q538" s="513"/>
    </row>
    <row r="539" spans="1:17">
      <c r="A539" s="513"/>
      <c r="B539" s="513"/>
      <c r="C539" s="513"/>
      <c r="D539" s="513"/>
      <c r="E539" s="513"/>
      <c r="F539" s="513"/>
      <c r="G539" s="513"/>
      <c r="H539" s="513"/>
      <c r="I539" s="513"/>
      <c r="J539" s="513"/>
      <c r="K539" s="513"/>
      <c r="L539" s="513"/>
      <c r="M539" s="513"/>
      <c r="N539" s="513"/>
      <c r="O539" s="513"/>
      <c r="P539" s="513"/>
      <c r="Q539" s="513"/>
    </row>
    <row r="540" spans="1:17">
      <c r="A540" s="513"/>
      <c r="B540" s="513"/>
      <c r="C540" s="513"/>
      <c r="D540" s="513"/>
      <c r="E540" s="513"/>
      <c r="F540" s="513"/>
      <c r="G540" s="513"/>
      <c r="H540" s="513"/>
      <c r="I540" s="513"/>
      <c r="J540" s="513"/>
      <c r="K540" s="513"/>
      <c r="L540" s="513"/>
      <c r="M540" s="513"/>
      <c r="N540" s="513"/>
      <c r="O540" s="513"/>
      <c r="P540" s="513"/>
      <c r="Q540" s="513"/>
    </row>
    <row r="541" spans="1:17">
      <c r="A541" s="513"/>
      <c r="B541" s="513"/>
      <c r="C541" s="513"/>
      <c r="D541" s="513"/>
      <c r="E541" s="513"/>
      <c r="F541" s="513"/>
      <c r="G541" s="513"/>
      <c r="H541" s="513"/>
      <c r="I541" s="513"/>
      <c r="J541" s="513"/>
      <c r="K541" s="513"/>
      <c r="L541" s="513"/>
      <c r="M541" s="513"/>
      <c r="N541" s="513"/>
      <c r="O541" s="513"/>
      <c r="P541" s="513"/>
      <c r="Q541" s="513"/>
    </row>
    <row r="542" spans="1:17">
      <c r="A542" s="513"/>
      <c r="B542" s="513"/>
      <c r="C542" s="513"/>
      <c r="D542" s="513"/>
      <c r="E542" s="513"/>
      <c r="F542" s="513"/>
      <c r="G542" s="513"/>
      <c r="H542" s="513"/>
      <c r="I542" s="513"/>
      <c r="J542" s="513"/>
      <c r="K542" s="513"/>
      <c r="L542" s="513"/>
      <c r="M542" s="513"/>
      <c r="N542" s="513"/>
      <c r="O542" s="513"/>
      <c r="P542" s="513"/>
      <c r="Q542" s="513"/>
    </row>
    <row r="543" spans="1:17">
      <c r="A543" s="513"/>
      <c r="B543" s="513"/>
      <c r="C543" s="513"/>
      <c r="D543" s="513"/>
      <c r="E543" s="513"/>
      <c r="F543" s="513"/>
      <c r="G543" s="513"/>
      <c r="H543" s="513"/>
      <c r="I543" s="513"/>
      <c r="J543" s="513"/>
      <c r="K543" s="513"/>
      <c r="L543" s="513"/>
      <c r="M543" s="513"/>
      <c r="N543" s="513"/>
      <c r="O543" s="513"/>
      <c r="P543" s="513"/>
      <c r="Q543" s="513"/>
    </row>
    <row r="544" spans="1:17">
      <c r="A544" s="513"/>
      <c r="B544" s="513"/>
      <c r="C544" s="513"/>
      <c r="D544" s="513"/>
      <c r="E544" s="513"/>
      <c r="F544" s="513"/>
      <c r="G544" s="513"/>
      <c r="H544" s="513"/>
      <c r="I544" s="513"/>
      <c r="J544" s="513"/>
      <c r="K544" s="513"/>
      <c r="L544" s="513"/>
      <c r="M544" s="513"/>
      <c r="N544" s="513"/>
      <c r="O544" s="513"/>
      <c r="P544" s="513"/>
      <c r="Q544" s="513"/>
    </row>
    <row r="545" spans="1:17">
      <c r="A545" s="513"/>
      <c r="B545" s="513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</row>
    <row r="546" spans="1:17">
      <c r="A546" s="513"/>
      <c r="B546" s="513"/>
      <c r="C546" s="513"/>
      <c r="D546" s="513"/>
      <c r="E546" s="513"/>
      <c r="F546" s="513"/>
      <c r="G546" s="513"/>
      <c r="H546" s="513"/>
      <c r="I546" s="513"/>
      <c r="J546" s="513"/>
      <c r="K546" s="513"/>
      <c r="L546" s="513"/>
      <c r="M546" s="513"/>
      <c r="N546" s="513"/>
      <c r="O546" s="513"/>
      <c r="P546" s="513"/>
      <c r="Q546" s="513"/>
    </row>
    <row r="547" spans="1:17">
      <c r="A547" s="513"/>
      <c r="B547" s="513"/>
      <c r="C547" s="513"/>
      <c r="D547" s="513"/>
      <c r="E547" s="513"/>
      <c r="F547" s="513"/>
      <c r="G547" s="513"/>
      <c r="H547" s="513"/>
      <c r="I547" s="513"/>
      <c r="J547" s="513"/>
      <c r="K547" s="513"/>
      <c r="L547" s="513"/>
      <c r="M547" s="513"/>
      <c r="N547" s="513"/>
      <c r="O547" s="513"/>
      <c r="P547" s="513"/>
      <c r="Q547" s="513"/>
    </row>
    <row r="548" spans="1:17">
      <c r="A548" s="513"/>
      <c r="B548" s="513"/>
      <c r="C548" s="513"/>
      <c r="D548" s="513"/>
      <c r="E548" s="513"/>
      <c r="F548" s="513"/>
      <c r="G548" s="513"/>
      <c r="H548" s="513"/>
      <c r="I548" s="513"/>
      <c r="J548" s="513"/>
      <c r="K548" s="513"/>
      <c r="L548" s="513"/>
      <c r="M548" s="513"/>
      <c r="N548" s="513"/>
      <c r="O548" s="513"/>
      <c r="P548" s="513"/>
      <c r="Q548" s="513"/>
    </row>
    <row r="549" spans="1:17">
      <c r="A549" s="513"/>
      <c r="B549" s="513"/>
      <c r="C549" s="513"/>
      <c r="D549" s="513"/>
      <c r="E549" s="513"/>
      <c r="F549" s="513"/>
      <c r="G549" s="513"/>
      <c r="H549" s="513"/>
      <c r="I549" s="513"/>
      <c r="J549" s="513"/>
      <c r="K549" s="513"/>
      <c r="L549" s="513"/>
      <c r="M549" s="513"/>
      <c r="N549" s="513"/>
      <c r="O549" s="513"/>
      <c r="P549" s="513"/>
      <c r="Q549" s="513"/>
    </row>
    <row r="550" spans="1:17">
      <c r="A550" s="513"/>
      <c r="B550" s="513"/>
      <c r="C550" s="513"/>
      <c r="D550" s="513"/>
      <c r="E550" s="513"/>
      <c r="F550" s="513"/>
      <c r="G550" s="513"/>
      <c r="H550" s="513"/>
      <c r="I550" s="513"/>
      <c r="J550" s="513"/>
      <c r="K550" s="513"/>
      <c r="L550" s="513"/>
      <c r="M550" s="513"/>
      <c r="N550" s="513"/>
      <c r="O550" s="513"/>
      <c r="P550" s="513"/>
      <c r="Q550" s="513"/>
    </row>
    <row r="551" spans="1:17">
      <c r="A551" s="513"/>
      <c r="B551" s="513"/>
      <c r="C551" s="513"/>
      <c r="D551" s="513"/>
      <c r="E551" s="513"/>
      <c r="F551" s="513"/>
      <c r="G551" s="513"/>
      <c r="H551" s="513"/>
      <c r="I551" s="513"/>
      <c r="J551" s="513"/>
      <c r="K551" s="513"/>
      <c r="L551" s="513"/>
      <c r="M551" s="513"/>
      <c r="N551" s="513"/>
      <c r="O551" s="513"/>
      <c r="P551" s="513"/>
      <c r="Q551" s="513"/>
    </row>
    <row r="552" spans="1:17">
      <c r="A552" s="513"/>
      <c r="B552" s="513"/>
      <c r="C552" s="513"/>
      <c r="D552" s="513"/>
      <c r="E552" s="513"/>
      <c r="F552" s="513"/>
      <c r="G552" s="513"/>
      <c r="H552" s="513"/>
      <c r="I552" s="513"/>
      <c r="J552" s="513"/>
      <c r="K552" s="513"/>
      <c r="L552" s="513"/>
      <c r="M552" s="513"/>
      <c r="N552" s="513"/>
      <c r="O552" s="513"/>
      <c r="P552" s="513"/>
      <c r="Q552" s="513"/>
    </row>
    <row r="553" spans="1:17">
      <c r="A553" s="513"/>
      <c r="B553" s="513"/>
      <c r="C553" s="513"/>
      <c r="D553" s="513"/>
      <c r="E553" s="513"/>
      <c r="F553" s="513"/>
      <c r="G553" s="513"/>
      <c r="H553" s="513"/>
      <c r="I553" s="513"/>
      <c r="J553" s="513"/>
      <c r="K553" s="513"/>
      <c r="L553" s="513"/>
      <c r="M553" s="513"/>
      <c r="N553" s="513"/>
      <c r="O553" s="513"/>
      <c r="P553" s="513"/>
      <c r="Q553" s="513"/>
    </row>
    <row r="554" spans="1:17">
      <c r="A554" s="513"/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</row>
    <row r="555" spans="1:17">
      <c r="A555" s="513"/>
      <c r="B555" s="513"/>
      <c r="C555" s="513"/>
      <c r="D555" s="513"/>
      <c r="E555" s="513"/>
      <c r="F555" s="513"/>
      <c r="G555" s="513"/>
      <c r="H555" s="513"/>
      <c r="I555" s="513"/>
      <c r="J555" s="513"/>
      <c r="K555" s="513"/>
      <c r="L555" s="513"/>
      <c r="M555" s="513"/>
      <c r="N555" s="513"/>
      <c r="O555" s="513"/>
      <c r="P555" s="513"/>
      <c r="Q555" s="513"/>
    </row>
    <row r="556" spans="1:17">
      <c r="A556" s="513"/>
      <c r="B556" s="513"/>
      <c r="C556" s="513"/>
      <c r="D556" s="513"/>
      <c r="E556" s="513"/>
      <c r="F556" s="513"/>
      <c r="G556" s="513"/>
      <c r="H556" s="513"/>
      <c r="I556" s="513"/>
      <c r="J556" s="513"/>
      <c r="K556" s="513"/>
      <c r="L556" s="513"/>
      <c r="M556" s="513"/>
      <c r="N556" s="513"/>
      <c r="O556" s="513"/>
      <c r="P556" s="513"/>
      <c r="Q556" s="513"/>
    </row>
    <row r="557" spans="1:17">
      <c r="A557" s="513"/>
      <c r="B557" s="513"/>
      <c r="C557" s="513"/>
      <c r="D557" s="513"/>
      <c r="E557" s="513"/>
      <c r="F557" s="513"/>
      <c r="G557" s="513"/>
      <c r="H557" s="513"/>
      <c r="I557" s="513"/>
      <c r="J557" s="513"/>
      <c r="K557" s="513"/>
      <c r="L557" s="513"/>
      <c r="M557" s="513"/>
      <c r="N557" s="513"/>
      <c r="O557" s="513"/>
      <c r="P557" s="513"/>
      <c r="Q557" s="513"/>
    </row>
    <row r="558" spans="1:17">
      <c r="A558" s="513"/>
      <c r="B558" s="513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</row>
    <row r="559" spans="1:17">
      <c r="A559" s="513"/>
      <c r="B559" s="513"/>
      <c r="C559" s="51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3"/>
      <c r="P559" s="513"/>
      <c r="Q559" s="513"/>
    </row>
    <row r="560" spans="1:17">
      <c r="A560" s="513"/>
      <c r="B560" s="513"/>
      <c r="C560" s="51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3"/>
      <c r="P560" s="513"/>
      <c r="Q560" s="513"/>
    </row>
    <row r="561" spans="1:17">
      <c r="A561" s="513"/>
      <c r="B561" s="513"/>
      <c r="C561" s="51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3"/>
      <c r="P561" s="513"/>
      <c r="Q561" s="513"/>
    </row>
    <row r="562" spans="1:17">
      <c r="A562" s="513"/>
      <c r="B562" s="513"/>
      <c r="C562" s="51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3"/>
      <c r="P562" s="513"/>
      <c r="Q562" s="513"/>
    </row>
    <row r="563" spans="1:17">
      <c r="A563" s="513"/>
      <c r="B563" s="513"/>
      <c r="C563" s="51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3"/>
      <c r="P563" s="513"/>
      <c r="Q563" s="513"/>
    </row>
    <row r="564" spans="1:17">
      <c r="A564" s="513"/>
      <c r="B564" s="513"/>
      <c r="C564" s="51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3"/>
      <c r="P564" s="513"/>
      <c r="Q564" s="513"/>
    </row>
    <row r="565" spans="1:17">
      <c r="A565" s="513"/>
      <c r="B565" s="513"/>
      <c r="C565" s="51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3"/>
      <c r="P565" s="513"/>
      <c r="Q565" s="513"/>
    </row>
    <row r="566" spans="1:17">
      <c r="A566" s="513"/>
      <c r="B566" s="513"/>
      <c r="C566" s="51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3"/>
      <c r="P566" s="513"/>
      <c r="Q566" s="513"/>
    </row>
    <row r="567" spans="1:17">
      <c r="A567" s="513"/>
      <c r="B567" s="513"/>
      <c r="C567" s="51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3"/>
      <c r="P567" s="513"/>
      <c r="Q567" s="513"/>
    </row>
    <row r="568" spans="1:17">
      <c r="A568" s="513"/>
      <c r="B568" s="513"/>
      <c r="C568" s="51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3"/>
      <c r="P568" s="513"/>
      <c r="Q568" s="513"/>
    </row>
    <row r="569" spans="1:17">
      <c r="A569" s="513"/>
      <c r="B569" s="513"/>
      <c r="C569" s="51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3"/>
      <c r="P569" s="513"/>
      <c r="Q569" s="513"/>
    </row>
    <row r="570" spans="1:17">
      <c r="A570" s="513"/>
      <c r="B570" s="513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3"/>
      <c r="P570" s="513"/>
      <c r="Q570" s="513"/>
    </row>
    <row r="571" spans="1:17">
      <c r="A571" s="513"/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</row>
    <row r="572" spans="1:17">
      <c r="A572" s="513"/>
      <c r="B572" s="513"/>
      <c r="C572" s="51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3"/>
      <c r="P572" s="513"/>
      <c r="Q572" s="513"/>
    </row>
    <row r="573" spans="1:17">
      <c r="A573" s="513"/>
      <c r="B573" s="513"/>
      <c r="C573" s="513"/>
      <c r="D573" s="513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</row>
    <row r="574" spans="1:17">
      <c r="A574" s="513"/>
      <c r="B574" s="513"/>
      <c r="C574" s="513"/>
      <c r="D574" s="513"/>
      <c r="E574" s="513"/>
      <c r="F574" s="513"/>
      <c r="G574" s="513"/>
      <c r="H574" s="513"/>
      <c r="I574" s="513"/>
      <c r="J574" s="513"/>
      <c r="K574" s="513"/>
      <c r="L574" s="513"/>
      <c r="M574" s="513"/>
      <c r="N574" s="513"/>
      <c r="O574" s="513"/>
      <c r="P574" s="513"/>
      <c r="Q574" s="513"/>
    </row>
    <row r="575" spans="1:17">
      <c r="A575" s="513"/>
      <c r="B575" s="513"/>
      <c r="C575" s="513"/>
      <c r="D575" s="513"/>
      <c r="E575" s="513"/>
      <c r="F575" s="513"/>
      <c r="G575" s="513"/>
      <c r="H575" s="513"/>
      <c r="I575" s="513"/>
      <c r="J575" s="513"/>
      <c r="K575" s="513"/>
      <c r="L575" s="513"/>
      <c r="M575" s="513"/>
      <c r="N575" s="513"/>
      <c r="O575" s="513"/>
      <c r="P575" s="513"/>
      <c r="Q575" s="513"/>
    </row>
    <row r="576" spans="1:17">
      <c r="A576" s="513"/>
      <c r="B576" s="513"/>
      <c r="C576" s="513"/>
      <c r="D576" s="513"/>
      <c r="E576" s="513"/>
      <c r="F576" s="513"/>
      <c r="G576" s="513"/>
      <c r="H576" s="513"/>
      <c r="I576" s="513"/>
      <c r="J576" s="513"/>
      <c r="K576" s="513"/>
      <c r="L576" s="513"/>
      <c r="M576" s="513"/>
      <c r="N576" s="513"/>
      <c r="O576" s="513"/>
      <c r="P576" s="513"/>
      <c r="Q576" s="513"/>
    </row>
    <row r="577" spans="1:17">
      <c r="A577" s="513"/>
      <c r="B577" s="513"/>
      <c r="C577" s="513"/>
      <c r="D577" s="513"/>
      <c r="E577" s="513"/>
      <c r="F577" s="513"/>
      <c r="G577" s="513"/>
      <c r="H577" s="513"/>
      <c r="I577" s="513"/>
      <c r="J577" s="513"/>
      <c r="K577" s="513"/>
      <c r="L577" s="513"/>
      <c r="M577" s="513"/>
      <c r="N577" s="513"/>
      <c r="O577" s="513"/>
      <c r="P577" s="513"/>
      <c r="Q577" s="513"/>
    </row>
    <row r="578" spans="1:17">
      <c r="A578" s="513"/>
      <c r="B578" s="513"/>
      <c r="C578" s="513"/>
      <c r="D578" s="513"/>
      <c r="E578" s="513"/>
      <c r="F578" s="513"/>
      <c r="G578" s="513"/>
      <c r="H578" s="513"/>
      <c r="I578" s="513"/>
      <c r="J578" s="513"/>
      <c r="K578" s="513"/>
      <c r="L578" s="513"/>
      <c r="M578" s="513"/>
      <c r="N578" s="513"/>
      <c r="O578" s="513"/>
      <c r="P578" s="513"/>
      <c r="Q578" s="513"/>
    </row>
    <row r="579" spans="1:17">
      <c r="A579" s="513"/>
      <c r="B579" s="513"/>
      <c r="C579" s="513"/>
      <c r="D579" s="513"/>
      <c r="E579" s="513"/>
      <c r="F579" s="513"/>
      <c r="G579" s="513"/>
      <c r="H579" s="513"/>
      <c r="I579" s="513"/>
      <c r="J579" s="513"/>
      <c r="K579" s="513"/>
      <c r="L579" s="513"/>
      <c r="M579" s="513"/>
      <c r="N579" s="513"/>
      <c r="O579" s="513"/>
      <c r="P579" s="513"/>
      <c r="Q579" s="513"/>
    </row>
    <row r="580" spans="1:17">
      <c r="A580" s="513"/>
      <c r="B580" s="513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</row>
    <row r="581" spans="1:17">
      <c r="A581" s="513"/>
      <c r="B581" s="513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</row>
    <row r="582" spans="1:17">
      <c r="A582" s="513"/>
      <c r="B582" s="513"/>
      <c r="C582" s="513"/>
      <c r="D582" s="513"/>
      <c r="E582" s="513"/>
      <c r="F582" s="513"/>
      <c r="G582" s="513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</row>
    <row r="583" spans="1:17">
      <c r="A583" s="513"/>
      <c r="B583" s="513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</row>
    <row r="584" spans="1:17">
      <c r="A584" s="513"/>
      <c r="B584" s="513"/>
      <c r="C584" s="513"/>
      <c r="D584" s="513"/>
      <c r="E584" s="513"/>
      <c r="F584" s="513"/>
      <c r="G584" s="513"/>
      <c r="H584" s="513"/>
      <c r="I584" s="513"/>
      <c r="J584" s="513"/>
      <c r="K584" s="513"/>
      <c r="L584" s="513"/>
      <c r="M584" s="513"/>
      <c r="N584" s="513"/>
      <c r="O584" s="513"/>
      <c r="P584" s="513"/>
      <c r="Q584" s="513"/>
    </row>
    <row r="585" spans="1:17">
      <c r="A585" s="513"/>
      <c r="B585" s="513"/>
      <c r="C585" s="513"/>
      <c r="D585" s="513"/>
      <c r="E585" s="513"/>
      <c r="F585" s="513"/>
      <c r="G585" s="513"/>
      <c r="H585" s="513"/>
      <c r="I585" s="513"/>
      <c r="J585" s="513"/>
      <c r="K585" s="513"/>
      <c r="L585" s="513"/>
      <c r="M585" s="513"/>
      <c r="N585" s="513"/>
      <c r="O585" s="513"/>
      <c r="P585" s="513"/>
      <c r="Q585" s="513"/>
    </row>
    <row r="586" spans="1:17">
      <c r="A586" s="513"/>
      <c r="B586" s="513"/>
      <c r="C586" s="513"/>
      <c r="D586" s="513"/>
      <c r="E586" s="513"/>
      <c r="F586" s="513"/>
      <c r="G586" s="513"/>
      <c r="H586" s="513"/>
      <c r="I586" s="513"/>
      <c r="J586" s="513"/>
      <c r="K586" s="513"/>
      <c r="L586" s="513"/>
      <c r="M586" s="513"/>
      <c r="N586" s="513"/>
      <c r="O586" s="513"/>
      <c r="P586" s="513"/>
      <c r="Q586" s="513"/>
    </row>
    <row r="587" spans="1:17">
      <c r="A587" s="513"/>
      <c r="B587" s="513"/>
      <c r="C587" s="513"/>
      <c r="D587" s="513"/>
      <c r="E587" s="513"/>
      <c r="F587" s="513"/>
      <c r="G587" s="513"/>
      <c r="H587" s="513"/>
      <c r="I587" s="513"/>
      <c r="J587" s="513"/>
      <c r="K587" s="513"/>
      <c r="L587" s="513"/>
      <c r="M587" s="513"/>
      <c r="N587" s="513"/>
      <c r="O587" s="513"/>
      <c r="P587" s="513"/>
      <c r="Q587" s="513"/>
    </row>
    <row r="588" spans="1:17">
      <c r="A588" s="513"/>
      <c r="B588" s="513"/>
      <c r="C588" s="513"/>
      <c r="D588" s="513"/>
      <c r="E588" s="513"/>
      <c r="F588" s="513"/>
      <c r="G588" s="513"/>
      <c r="H588" s="513"/>
      <c r="I588" s="513"/>
      <c r="J588" s="513"/>
      <c r="K588" s="513"/>
      <c r="L588" s="513"/>
      <c r="M588" s="513"/>
      <c r="N588" s="513"/>
      <c r="O588" s="513"/>
      <c r="P588" s="513"/>
      <c r="Q588" s="513"/>
    </row>
    <row r="589" spans="1:17">
      <c r="A589" s="513"/>
      <c r="B589" s="513"/>
      <c r="C589" s="513"/>
      <c r="D589" s="513"/>
      <c r="E589" s="513"/>
      <c r="F589" s="513"/>
      <c r="G589" s="513"/>
      <c r="H589" s="513"/>
      <c r="I589" s="513"/>
      <c r="J589" s="513"/>
      <c r="K589" s="513"/>
      <c r="L589" s="513"/>
      <c r="M589" s="513"/>
      <c r="N589" s="513"/>
      <c r="O589" s="513"/>
      <c r="P589" s="513"/>
      <c r="Q589" s="513"/>
    </row>
    <row r="590" spans="1:17">
      <c r="A590" s="513"/>
      <c r="B590" s="513"/>
      <c r="C590" s="513"/>
      <c r="D590" s="513"/>
      <c r="E590" s="513"/>
      <c r="F590" s="513"/>
      <c r="G590" s="513"/>
      <c r="H590" s="513"/>
      <c r="I590" s="513"/>
      <c r="J590" s="513"/>
      <c r="K590" s="513"/>
      <c r="L590" s="513"/>
      <c r="M590" s="513"/>
      <c r="N590" s="513"/>
      <c r="O590" s="513"/>
      <c r="P590" s="513"/>
      <c r="Q590" s="513"/>
    </row>
    <row r="591" spans="1:17">
      <c r="A591" s="513"/>
      <c r="B591" s="513"/>
      <c r="C591" s="513"/>
      <c r="D591" s="513"/>
      <c r="E591" s="513"/>
      <c r="F591" s="513"/>
      <c r="G591" s="513"/>
      <c r="H591" s="513"/>
      <c r="I591" s="513"/>
      <c r="J591" s="513"/>
      <c r="K591" s="513"/>
      <c r="L591" s="513"/>
      <c r="M591" s="513"/>
      <c r="N591" s="513"/>
      <c r="O591" s="513"/>
      <c r="P591" s="513"/>
      <c r="Q591" s="513"/>
    </row>
    <row r="592" spans="1:17">
      <c r="A592" s="513"/>
      <c r="B592" s="513"/>
      <c r="C592" s="513"/>
      <c r="D592" s="513"/>
      <c r="E592" s="513"/>
      <c r="F592" s="513"/>
      <c r="G592" s="513"/>
      <c r="H592" s="513"/>
      <c r="I592" s="513"/>
      <c r="J592" s="513"/>
      <c r="K592" s="513"/>
      <c r="L592" s="513"/>
      <c r="M592" s="513"/>
      <c r="N592" s="513"/>
      <c r="O592" s="513"/>
      <c r="P592" s="513"/>
      <c r="Q592" s="513"/>
    </row>
    <row r="593" spans="1:17">
      <c r="A593" s="513"/>
      <c r="B593" s="513"/>
      <c r="C593" s="513"/>
      <c r="D593" s="513"/>
      <c r="E593" s="513"/>
      <c r="F593" s="513"/>
      <c r="G593" s="513"/>
      <c r="H593" s="513"/>
      <c r="I593" s="513"/>
      <c r="J593" s="513"/>
      <c r="K593" s="513"/>
      <c r="L593" s="513"/>
      <c r="M593" s="513"/>
      <c r="N593" s="513"/>
      <c r="O593" s="513"/>
      <c r="P593" s="513"/>
      <c r="Q593" s="513"/>
    </row>
    <row r="594" spans="1:17">
      <c r="A594" s="513"/>
      <c r="B594" s="513"/>
      <c r="C594" s="513"/>
      <c r="D594" s="513"/>
      <c r="E594" s="513"/>
      <c r="F594" s="513"/>
      <c r="G594" s="513"/>
      <c r="H594" s="513"/>
      <c r="I594" s="513"/>
      <c r="J594" s="513"/>
      <c r="K594" s="513"/>
      <c r="L594" s="513"/>
      <c r="M594" s="513"/>
      <c r="N594" s="513"/>
      <c r="O594" s="513"/>
      <c r="P594" s="513"/>
      <c r="Q594" s="513"/>
    </row>
    <row r="595" spans="1:17">
      <c r="A595" s="513"/>
      <c r="B595" s="513"/>
      <c r="C595" s="513"/>
      <c r="D595" s="513"/>
      <c r="E595" s="513"/>
      <c r="F595" s="513"/>
      <c r="G595" s="513"/>
      <c r="H595" s="513"/>
      <c r="I595" s="513"/>
      <c r="J595" s="513"/>
      <c r="K595" s="513"/>
      <c r="L595" s="513"/>
      <c r="M595" s="513"/>
      <c r="N595" s="513"/>
      <c r="O595" s="513"/>
      <c r="P595" s="513"/>
      <c r="Q595" s="513"/>
    </row>
    <row r="596" spans="1:17">
      <c r="A596" s="513"/>
      <c r="B596" s="513"/>
      <c r="C596" s="513"/>
      <c r="D596" s="513"/>
      <c r="E596" s="513"/>
      <c r="F596" s="513"/>
      <c r="G596" s="513"/>
      <c r="H596" s="513"/>
      <c r="I596" s="513"/>
      <c r="J596" s="513"/>
      <c r="K596" s="513"/>
      <c r="L596" s="513"/>
      <c r="M596" s="513"/>
      <c r="N596" s="513"/>
      <c r="O596" s="513"/>
      <c r="P596" s="513"/>
      <c r="Q596" s="513"/>
    </row>
    <row r="597" spans="1:17">
      <c r="A597" s="513"/>
      <c r="B597" s="513"/>
      <c r="C597" s="513"/>
      <c r="D597" s="513"/>
      <c r="E597" s="513"/>
      <c r="F597" s="513"/>
      <c r="G597" s="513"/>
      <c r="H597" s="513"/>
      <c r="I597" s="513"/>
      <c r="J597" s="513"/>
      <c r="K597" s="513"/>
      <c r="L597" s="513"/>
      <c r="M597" s="513"/>
      <c r="N597" s="513"/>
      <c r="O597" s="513"/>
      <c r="P597" s="513"/>
      <c r="Q597" s="513"/>
    </row>
    <row r="598" spans="1:17">
      <c r="A598" s="513"/>
      <c r="B598" s="513"/>
      <c r="C598" s="513"/>
      <c r="D598" s="513"/>
      <c r="E598" s="513"/>
      <c r="F598" s="513"/>
      <c r="G598" s="513"/>
      <c r="H598" s="513"/>
      <c r="I598" s="513"/>
      <c r="J598" s="513"/>
      <c r="K598" s="513"/>
      <c r="L598" s="513"/>
      <c r="M598" s="513"/>
      <c r="N598" s="513"/>
      <c r="O598" s="513"/>
      <c r="P598" s="513"/>
      <c r="Q598" s="513"/>
    </row>
    <row r="599" spans="1:17">
      <c r="A599" s="513"/>
      <c r="B599" s="513"/>
      <c r="C599" s="513"/>
      <c r="D599" s="513"/>
      <c r="E599" s="513"/>
      <c r="F599" s="513"/>
      <c r="G599" s="513"/>
      <c r="H599" s="513"/>
      <c r="I599" s="513"/>
      <c r="J599" s="513"/>
      <c r="K599" s="513"/>
      <c r="L599" s="513"/>
      <c r="M599" s="513"/>
      <c r="N599" s="513"/>
      <c r="O599" s="513"/>
      <c r="P599" s="513"/>
      <c r="Q599" s="513"/>
    </row>
    <row r="600" spans="1:17">
      <c r="A600" s="513"/>
      <c r="B600" s="513"/>
      <c r="C600" s="513"/>
      <c r="D600" s="513"/>
      <c r="E600" s="513"/>
      <c r="F600" s="513"/>
      <c r="G600" s="513"/>
      <c r="H600" s="513"/>
      <c r="I600" s="513"/>
      <c r="J600" s="513"/>
      <c r="K600" s="513"/>
      <c r="L600" s="513"/>
      <c r="M600" s="513"/>
      <c r="N600" s="513"/>
      <c r="O600" s="513"/>
      <c r="P600" s="513"/>
      <c r="Q600" s="513"/>
    </row>
    <row r="601" spans="1:17">
      <c r="A601" s="513"/>
      <c r="B601" s="513"/>
      <c r="C601" s="513"/>
      <c r="D601" s="513"/>
      <c r="E601" s="513"/>
      <c r="F601" s="513"/>
      <c r="G601" s="513"/>
      <c r="H601" s="513"/>
      <c r="I601" s="513"/>
      <c r="J601" s="513"/>
      <c r="K601" s="513"/>
      <c r="L601" s="513"/>
      <c r="M601" s="513"/>
      <c r="N601" s="513"/>
      <c r="O601" s="513"/>
      <c r="P601" s="513"/>
      <c r="Q601" s="513"/>
    </row>
    <row r="602" spans="1:17">
      <c r="A602" s="513"/>
      <c r="B602" s="513"/>
      <c r="C602" s="513"/>
      <c r="D602" s="513"/>
      <c r="E602" s="513"/>
      <c r="F602" s="513"/>
      <c r="G602" s="513"/>
      <c r="H602" s="513"/>
      <c r="I602" s="513"/>
      <c r="J602" s="513"/>
      <c r="K602" s="513"/>
      <c r="L602" s="513"/>
      <c r="M602" s="513"/>
      <c r="N602" s="513"/>
      <c r="O602" s="513"/>
      <c r="P602" s="513"/>
      <c r="Q602" s="513"/>
    </row>
    <row r="603" spans="1:17">
      <c r="A603" s="513"/>
      <c r="B603" s="513"/>
      <c r="C603" s="513"/>
      <c r="D603" s="513"/>
      <c r="E603" s="513"/>
      <c r="F603" s="513"/>
      <c r="G603" s="513"/>
      <c r="H603" s="513"/>
      <c r="I603" s="513"/>
      <c r="J603" s="513"/>
      <c r="K603" s="513"/>
      <c r="L603" s="513"/>
      <c r="M603" s="513"/>
      <c r="N603" s="513"/>
      <c r="O603" s="513"/>
      <c r="P603" s="513"/>
      <c r="Q603" s="513"/>
    </row>
    <row r="604" spans="1:17">
      <c r="A604" s="513"/>
      <c r="B604" s="513"/>
      <c r="C604" s="513"/>
      <c r="D604" s="513"/>
      <c r="E604" s="513"/>
      <c r="F604" s="513"/>
      <c r="G604" s="513"/>
      <c r="H604" s="513"/>
      <c r="I604" s="513"/>
      <c r="J604" s="513"/>
      <c r="K604" s="513"/>
      <c r="L604" s="513"/>
      <c r="M604" s="513"/>
      <c r="N604" s="513"/>
      <c r="O604" s="513"/>
      <c r="P604" s="513"/>
      <c r="Q604" s="513"/>
    </row>
    <row r="605" spans="1:17">
      <c r="A605" s="513"/>
      <c r="B605" s="513"/>
      <c r="C605" s="513"/>
      <c r="D605" s="513"/>
      <c r="E605" s="513"/>
      <c r="F605" s="513"/>
      <c r="G605" s="513"/>
      <c r="H605" s="513"/>
      <c r="I605" s="513"/>
      <c r="J605" s="513"/>
      <c r="K605" s="513"/>
      <c r="L605" s="513"/>
      <c r="M605" s="513"/>
      <c r="N605" s="513"/>
      <c r="O605" s="513"/>
      <c r="P605" s="513"/>
      <c r="Q605" s="513"/>
    </row>
    <row r="606" spans="1:17">
      <c r="A606" s="513"/>
      <c r="B606" s="513"/>
      <c r="C606" s="513"/>
      <c r="D606" s="513"/>
      <c r="E606" s="513"/>
      <c r="F606" s="513"/>
      <c r="G606" s="513"/>
      <c r="H606" s="513"/>
      <c r="I606" s="513"/>
      <c r="J606" s="513"/>
      <c r="K606" s="513"/>
      <c r="L606" s="513"/>
      <c r="M606" s="513"/>
      <c r="N606" s="513"/>
      <c r="O606" s="513"/>
      <c r="P606" s="513"/>
      <c r="Q606" s="513"/>
    </row>
    <row r="607" spans="1:17">
      <c r="A607" s="513"/>
      <c r="B607" s="513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</row>
    <row r="608" spans="1:17">
      <c r="A608" s="513"/>
      <c r="B608" s="513"/>
      <c r="C608" s="513"/>
      <c r="D608" s="513"/>
      <c r="E608" s="513"/>
      <c r="F608" s="513"/>
      <c r="G608" s="513"/>
      <c r="H608" s="513"/>
      <c r="I608" s="513"/>
      <c r="J608" s="513"/>
      <c r="K608" s="513"/>
      <c r="L608" s="513"/>
      <c r="M608" s="513"/>
      <c r="N608" s="513"/>
      <c r="O608" s="513"/>
      <c r="P608" s="513"/>
      <c r="Q608" s="513"/>
    </row>
    <row r="609" spans="1:17">
      <c r="A609" s="513"/>
      <c r="B609" s="513"/>
      <c r="C609" s="513"/>
      <c r="D609" s="513"/>
      <c r="E609" s="513"/>
      <c r="F609" s="513"/>
      <c r="G609" s="513"/>
      <c r="H609" s="513"/>
      <c r="I609" s="513"/>
      <c r="J609" s="513"/>
      <c r="K609" s="513"/>
      <c r="L609" s="513"/>
      <c r="M609" s="513"/>
      <c r="N609" s="513"/>
      <c r="O609" s="513"/>
      <c r="P609" s="513"/>
      <c r="Q609" s="513"/>
    </row>
    <row r="610" spans="1:17">
      <c r="A610" s="513"/>
      <c r="B610" s="513"/>
      <c r="C610" s="513"/>
      <c r="D610" s="513"/>
      <c r="E610" s="513"/>
      <c r="F610" s="513"/>
      <c r="G610" s="513"/>
      <c r="H610" s="513"/>
      <c r="I610" s="513"/>
      <c r="J610" s="513"/>
      <c r="K610" s="513"/>
      <c r="L610" s="513"/>
      <c r="M610" s="513"/>
      <c r="N610" s="513"/>
      <c r="O610" s="513"/>
      <c r="P610" s="513"/>
      <c r="Q610" s="513"/>
    </row>
    <row r="611" spans="1:17">
      <c r="A611" s="513"/>
      <c r="B611" s="513"/>
      <c r="C611" s="513"/>
      <c r="D611" s="513"/>
      <c r="E611" s="513"/>
      <c r="F611" s="513"/>
      <c r="G611" s="513"/>
      <c r="H611" s="513"/>
      <c r="I611" s="513"/>
      <c r="J611" s="513"/>
      <c r="K611" s="513"/>
      <c r="L611" s="513"/>
      <c r="M611" s="513"/>
      <c r="N611" s="513"/>
      <c r="O611" s="513"/>
      <c r="P611" s="513"/>
      <c r="Q611" s="513"/>
    </row>
    <row r="612" spans="1:17">
      <c r="A612" s="513"/>
      <c r="B612" s="513"/>
      <c r="C612" s="513"/>
      <c r="D612" s="513"/>
      <c r="E612" s="513"/>
      <c r="F612" s="513"/>
      <c r="G612" s="513"/>
      <c r="H612" s="513"/>
      <c r="I612" s="513"/>
      <c r="J612" s="513"/>
      <c r="K612" s="513"/>
      <c r="L612" s="513"/>
      <c r="M612" s="513"/>
      <c r="N612" s="513"/>
      <c r="O612" s="513"/>
      <c r="P612" s="513"/>
      <c r="Q612" s="513"/>
    </row>
    <row r="613" spans="1:17">
      <c r="A613" s="513"/>
      <c r="B613" s="513"/>
      <c r="C613" s="513"/>
      <c r="D613" s="513"/>
      <c r="E613" s="513"/>
      <c r="F613" s="513"/>
      <c r="G613" s="513"/>
      <c r="H613" s="513"/>
      <c r="I613" s="513"/>
      <c r="J613" s="513"/>
      <c r="K613" s="513"/>
      <c r="L613" s="513"/>
      <c r="M613" s="513"/>
      <c r="N613" s="513"/>
      <c r="O613" s="513"/>
      <c r="P613" s="513"/>
      <c r="Q613" s="513"/>
    </row>
    <row r="614" spans="1:17">
      <c r="A614" s="513"/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</row>
    <row r="615" spans="1:17">
      <c r="A615" s="513"/>
      <c r="B615" s="513"/>
      <c r="C615" s="513"/>
      <c r="D615" s="513"/>
      <c r="E615" s="513"/>
      <c r="F615" s="513"/>
      <c r="G615" s="513"/>
      <c r="H615" s="513"/>
      <c r="I615" s="513"/>
      <c r="J615" s="513"/>
      <c r="K615" s="513"/>
      <c r="L615" s="513"/>
      <c r="M615" s="513"/>
      <c r="N615" s="513"/>
      <c r="O615" s="513"/>
      <c r="P615" s="513"/>
      <c r="Q615" s="513"/>
    </row>
    <row r="616" spans="1:17">
      <c r="A616" s="513"/>
      <c r="B616" s="513"/>
      <c r="C616" s="51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3"/>
      <c r="P616" s="513"/>
      <c r="Q616" s="513"/>
    </row>
    <row r="617" spans="1:17">
      <c r="A617" s="513"/>
      <c r="B617" s="513"/>
      <c r="C617" s="51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3"/>
      <c r="P617" s="513"/>
      <c r="Q617" s="513"/>
    </row>
    <row r="618" spans="1:17">
      <c r="A618" s="513"/>
      <c r="B618" s="513"/>
      <c r="C618" s="51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3"/>
      <c r="P618" s="513"/>
      <c r="Q618" s="513"/>
    </row>
    <row r="619" spans="1:17">
      <c r="A619" s="513"/>
      <c r="B619" s="513"/>
      <c r="C619" s="51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3"/>
      <c r="P619" s="513"/>
      <c r="Q619" s="513"/>
    </row>
    <row r="620" spans="1:17">
      <c r="A620" s="513"/>
      <c r="B620" s="513"/>
      <c r="C620" s="51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3"/>
      <c r="P620" s="513"/>
      <c r="Q620" s="513"/>
    </row>
    <row r="621" spans="1:17">
      <c r="A621" s="513"/>
      <c r="B621" s="513"/>
      <c r="C621" s="51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3"/>
      <c r="P621" s="513"/>
      <c r="Q621" s="513"/>
    </row>
    <row r="622" spans="1:17">
      <c r="A622" s="513"/>
      <c r="B622" s="513"/>
      <c r="C622" s="51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3"/>
      <c r="P622" s="513"/>
      <c r="Q622" s="513"/>
    </row>
    <row r="623" spans="1:17">
      <c r="A623" s="513"/>
      <c r="B623" s="513"/>
      <c r="C623" s="51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3"/>
      <c r="P623" s="513"/>
      <c r="Q623" s="513"/>
    </row>
    <row r="624" spans="1:17">
      <c r="A624" s="513"/>
      <c r="B624" s="513"/>
      <c r="C624" s="51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3"/>
      <c r="P624" s="513"/>
      <c r="Q624" s="513"/>
    </row>
    <row r="625" spans="1:17">
      <c r="A625" s="513"/>
      <c r="B625" s="513"/>
      <c r="C625" s="51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3"/>
      <c r="P625" s="513"/>
      <c r="Q625" s="513"/>
    </row>
    <row r="626" spans="1:17">
      <c r="A626" s="513"/>
      <c r="B626" s="513"/>
      <c r="C626" s="51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3"/>
      <c r="P626" s="513"/>
      <c r="Q626" s="513"/>
    </row>
    <row r="627" spans="1:17">
      <c r="A627" s="513"/>
      <c r="B627" s="513"/>
      <c r="C627" s="51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3"/>
      <c r="P627" s="513"/>
      <c r="Q627" s="513"/>
    </row>
    <row r="628" spans="1:17">
      <c r="A628" s="513"/>
      <c r="B628" s="513"/>
      <c r="C628" s="51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3"/>
      <c r="P628" s="513"/>
      <c r="Q628" s="513"/>
    </row>
    <row r="629" spans="1:17">
      <c r="A629" s="513"/>
      <c r="B629" s="513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</row>
    <row r="630" spans="1:17">
      <c r="A630" s="513"/>
      <c r="B630" s="513"/>
      <c r="C630" s="51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3"/>
      <c r="P630" s="513"/>
      <c r="Q630" s="513"/>
    </row>
    <row r="631" spans="1:17">
      <c r="A631" s="513"/>
      <c r="B631" s="513"/>
      <c r="C631" s="513"/>
      <c r="D631" s="513"/>
      <c r="E631" s="513"/>
      <c r="F631" s="513"/>
      <c r="G631" s="513"/>
      <c r="H631" s="513"/>
      <c r="I631" s="513"/>
      <c r="J631" s="513"/>
      <c r="K631" s="513"/>
      <c r="L631" s="513"/>
      <c r="M631" s="513"/>
      <c r="N631" s="513"/>
      <c r="O631" s="513"/>
      <c r="P631" s="513"/>
      <c r="Q631" s="513"/>
    </row>
    <row r="632" spans="1:17">
      <c r="A632" s="513"/>
      <c r="B632" s="513"/>
      <c r="C632" s="513"/>
      <c r="D632" s="513"/>
      <c r="E632" s="513"/>
      <c r="F632" s="513"/>
      <c r="G632" s="513"/>
      <c r="H632" s="513"/>
      <c r="I632" s="513"/>
      <c r="J632" s="513"/>
      <c r="K632" s="513"/>
      <c r="L632" s="513"/>
      <c r="M632" s="513"/>
      <c r="N632" s="513"/>
      <c r="O632" s="513"/>
      <c r="P632" s="513"/>
      <c r="Q632" s="513"/>
    </row>
    <row r="633" spans="1:17">
      <c r="A633" s="513"/>
      <c r="B633" s="513"/>
      <c r="C633" s="513"/>
      <c r="D633" s="513"/>
      <c r="E633" s="513"/>
      <c r="F633" s="513"/>
      <c r="G633" s="513"/>
      <c r="H633" s="513"/>
      <c r="I633" s="513"/>
      <c r="J633" s="513"/>
      <c r="K633" s="513"/>
      <c r="L633" s="513"/>
      <c r="M633" s="513"/>
      <c r="N633" s="513"/>
      <c r="O633" s="513"/>
      <c r="P633" s="513"/>
      <c r="Q633" s="513"/>
    </row>
    <row r="634" spans="1:17">
      <c r="A634" s="513"/>
      <c r="B634" s="513"/>
      <c r="C634" s="513"/>
      <c r="D634" s="513"/>
      <c r="E634" s="513"/>
      <c r="F634" s="513"/>
      <c r="G634" s="513"/>
      <c r="H634" s="513"/>
      <c r="I634" s="513"/>
      <c r="J634" s="513"/>
      <c r="K634" s="513"/>
      <c r="L634" s="513"/>
      <c r="M634" s="513"/>
      <c r="N634" s="513"/>
      <c r="O634" s="513"/>
      <c r="P634" s="513"/>
      <c r="Q634" s="513"/>
    </row>
    <row r="635" spans="1:17">
      <c r="A635" s="513"/>
      <c r="B635" s="513"/>
      <c r="C635" s="513"/>
      <c r="D635" s="513"/>
      <c r="E635" s="513"/>
      <c r="F635" s="513"/>
      <c r="G635" s="513"/>
      <c r="H635" s="513"/>
      <c r="I635" s="513"/>
      <c r="J635" s="513"/>
      <c r="K635" s="513"/>
      <c r="L635" s="513"/>
      <c r="M635" s="513"/>
      <c r="N635" s="513"/>
      <c r="O635" s="513"/>
      <c r="P635" s="513"/>
      <c r="Q635" s="513"/>
    </row>
    <row r="636" spans="1:17">
      <c r="A636" s="513"/>
      <c r="B636" s="513"/>
      <c r="C636" s="513"/>
      <c r="D636" s="513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</row>
    <row r="637" spans="1:17">
      <c r="A637" s="513"/>
      <c r="B637" s="513"/>
      <c r="C637" s="513"/>
      <c r="D637" s="513"/>
      <c r="E637" s="513"/>
      <c r="F637" s="513"/>
      <c r="G637" s="513"/>
      <c r="H637" s="513"/>
      <c r="I637" s="513"/>
      <c r="J637" s="513"/>
      <c r="K637" s="513"/>
      <c r="L637" s="513"/>
      <c r="M637" s="513"/>
      <c r="N637" s="513"/>
      <c r="O637" s="513"/>
      <c r="P637" s="513"/>
      <c r="Q637" s="513"/>
    </row>
    <row r="638" spans="1:17">
      <c r="A638" s="513"/>
      <c r="B638" s="513"/>
      <c r="C638" s="513"/>
      <c r="D638" s="513"/>
      <c r="E638" s="513"/>
      <c r="F638" s="513"/>
      <c r="G638" s="513"/>
      <c r="H638" s="513"/>
      <c r="I638" s="513"/>
      <c r="J638" s="513"/>
      <c r="K638" s="513"/>
      <c r="L638" s="513"/>
      <c r="M638" s="513"/>
      <c r="N638" s="513"/>
      <c r="O638" s="513"/>
      <c r="P638" s="513"/>
      <c r="Q638" s="513"/>
    </row>
    <row r="639" spans="1:17">
      <c r="A639" s="513"/>
      <c r="B639" s="513"/>
      <c r="C639" s="513"/>
      <c r="D639" s="513"/>
      <c r="E639" s="513"/>
      <c r="F639" s="513"/>
      <c r="G639" s="513"/>
      <c r="H639" s="513"/>
      <c r="I639" s="513"/>
      <c r="J639" s="513"/>
      <c r="K639" s="513"/>
      <c r="L639" s="513"/>
      <c r="M639" s="513"/>
      <c r="N639" s="513"/>
      <c r="O639" s="513"/>
      <c r="P639" s="513"/>
      <c r="Q639" s="513"/>
    </row>
    <row r="640" spans="1:17">
      <c r="A640" s="513"/>
      <c r="B640" s="513"/>
      <c r="C640" s="513"/>
      <c r="D640" s="513"/>
      <c r="E640" s="513"/>
      <c r="F640" s="513"/>
      <c r="G640" s="513"/>
      <c r="H640" s="513"/>
      <c r="I640" s="513"/>
      <c r="J640" s="513"/>
      <c r="K640" s="513"/>
      <c r="L640" s="513"/>
      <c r="M640" s="513"/>
      <c r="N640" s="513"/>
      <c r="O640" s="513"/>
      <c r="P640" s="513"/>
      <c r="Q640" s="513"/>
    </row>
    <row r="641" spans="1:17">
      <c r="A641" s="513"/>
      <c r="B641" s="513"/>
      <c r="C641" s="513"/>
      <c r="D641" s="513"/>
      <c r="E641" s="513"/>
      <c r="F641" s="513"/>
      <c r="G641" s="513"/>
      <c r="H641" s="513"/>
      <c r="I641" s="513"/>
      <c r="J641" s="513"/>
      <c r="K641" s="513"/>
      <c r="L641" s="513"/>
      <c r="M641" s="513"/>
      <c r="N641" s="513"/>
      <c r="O641" s="513"/>
      <c r="P641" s="513"/>
      <c r="Q641" s="513"/>
    </row>
    <row r="642" spans="1:17">
      <c r="A642" s="513"/>
      <c r="B642" s="513"/>
      <c r="C642" s="513"/>
      <c r="D642" s="513"/>
      <c r="E642" s="513"/>
      <c r="F642" s="513"/>
      <c r="G642" s="513"/>
      <c r="H642" s="513"/>
      <c r="I642" s="513"/>
      <c r="J642" s="513"/>
      <c r="K642" s="513"/>
      <c r="L642" s="513"/>
      <c r="M642" s="513"/>
      <c r="N642" s="513"/>
      <c r="O642" s="513"/>
      <c r="P642" s="513"/>
      <c r="Q642" s="513"/>
    </row>
    <row r="643" spans="1:17">
      <c r="A643" s="513"/>
      <c r="B643" s="513"/>
      <c r="C643" s="513"/>
      <c r="D643" s="513"/>
      <c r="E643" s="513"/>
      <c r="F643" s="513"/>
      <c r="G643" s="513"/>
      <c r="H643" s="513"/>
      <c r="I643" s="513"/>
      <c r="J643" s="513"/>
      <c r="K643" s="513"/>
      <c r="L643" s="513"/>
      <c r="M643" s="513"/>
      <c r="N643" s="513"/>
      <c r="O643" s="513"/>
      <c r="P643" s="513"/>
      <c r="Q643" s="513"/>
    </row>
    <row r="644" spans="1:17">
      <c r="A644" s="513"/>
      <c r="B644" s="513"/>
      <c r="C644" s="513"/>
      <c r="D644" s="513"/>
      <c r="E644" s="513"/>
      <c r="F644" s="513"/>
      <c r="G644" s="513"/>
      <c r="H644" s="513"/>
      <c r="I644" s="513"/>
      <c r="J644" s="513"/>
      <c r="K644" s="513"/>
      <c r="L644" s="513"/>
      <c r="M644" s="513"/>
      <c r="N644" s="513"/>
      <c r="O644" s="513"/>
      <c r="P644" s="513"/>
      <c r="Q644" s="513"/>
    </row>
    <row r="645" spans="1:17">
      <c r="A645" s="513"/>
      <c r="B645" s="513"/>
      <c r="C645" s="513"/>
      <c r="D645" s="513"/>
      <c r="E645" s="513"/>
      <c r="F645" s="513"/>
      <c r="G645" s="513"/>
      <c r="H645" s="513"/>
      <c r="I645" s="513"/>
      <c r="J645" s="513"/>
      <c r="K645" s="513"/>
      <c r="L645" s="513"/>
      <c r="M645" s="513"/>
      <c r="N645" s="513"/>
      <c r="O645" s="513"/>
      <c r="P645" s="513"/>
      <c r="Q645" s="513"/>
    </row>
    <row r="646" spans="1:17">
      <c r="A646" s="513"/>
      <c r="B646" s="513"/>
      <c r="C646" s="513"/>
      <c r="D646" s="513"/>
      <c r="E646" s="513"/>
      <c r="F646" s="513"/>
      <c r="G646" s="513"/>
      <c r="H646" s="513"/>
      <c r="I646" s="513"/>
      <c r="J646" s="513"/>
      <c r="K646" s="513"/>
      <c r="L646" s="513"/>
      <c r="M646" s="513"/>
      <c r="N646" s="513"/>
      <c r="O646" s="513"/>
      <c r="P646" s="513"/>
      <c r="Q646" s="513"/>
    </row>
    <row r="647" spans="1:17">
      <c r="A647" s="513"/>
      <c r="B647" s="513"/>
      <c r="C647" s="513"/>
      <c r="D647" s="513"/>
      <c r="E647" s="513"/>
      <c r="F647" s="513"/>
      <c r="G647" s="513"/>
      <c r="H647" s="513"/>
      <c r="I647" s="513"/>
      <c r="J647" s="513"/>
      <c r="K647" s="513"/>
      <c r="L647" s="513"/>
      <c r="M647" s="513"/>
      <c r="N647" s="513"/>
      <c r="O647" s="513"/>
      <c r="P647" s="513"/>
      <c r="Q647" s="513"/>
    </row>
    <row r="648" spans="1:17">
      <c r="A648" s="513"/>
      <c r="B648" s="513"/>
      <c r="C648" s="513"/>
      <c r="D648" s="513"/>
      <c r="E648" s="513"/>
      <c r="F648" s="513"/>
      <c r="G648" s="513"/>
      <c r="H648" s="513"/>
      <c r="I648" s="513"/>
      <c r="J648" s="513"/>
      <c r="K648" s="513"/>
      <c r="L648" s="513"/>
      <c r="M648" s="513"/>
      <c r="N648" s="513"/>
      <c r="O648" s="513"/>
      <c r="P648" s="513"/>
      <c r="Q648" s="513"/>
    </row>
    <row r="649" spans="1:17">
      <c r="A649" s="513"/>
      <c r="B649" s="513"/>
      <c r="C649" s="513"/>
      <c r="D649" s="513"/>
      <c r="E649" s="513"/>
      <c r="F649" s="513"/>
      <c r="G649" s="513"/>
      <c r="H649" s="513"/>
      <c r="I649" s="513"/>
      <c r="J649" s="513"/>
      <c r="K649" s="513"/>
      <c r="L649" s="513"/>
      <c r="M649" s="513"/>
      <c r="N649" s="513"/>
      <c r="O649" s="513"/>
      <c r="P649" s="513"/>
      <c r="Q649" s="513"/>
    </row>
    <row r="650" spans="1:17">
      <c r="A650" s="513"/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</row>
    <row r="651" spans="1:17">
      <c r="A651" s="513"/>
      <c r="B651" s="513"/>
      <c r="C651" s="513"/>
      <c r="D651" s="513"/>
      <c r="E651" s="513"/>
      <c r="F651" s="513"/>
      <c r="G651" s="513"/>
      <c r="H651" s="513"/>
      <c r="I651" s="513"/>
      <c r="J651" s="513"/>
      <c r="K651" s="513"/>
      <c r="L651" s="513"/>
      <c r="M651" s="513"/>
      <c r="N651" s="513"/>
      <c r="O651" s="513"/>
      <c r="P651" s="513"/>
      <c r="Q651" s="513"/>
    </row>
    <row r="652" spans="1:17">
      <c r="A652" s="513"/>
      <c r="B652" s="513"/>
      <c r="C652" s="513"/>
      <c r="D652" s="513"/>
      <c r="E652" s="513"/>
      <c r="F652" s="513"/>
      <c r="G652" s="513"/>
      <c r="H652" s="513"/>
      <c r="I652" s="513"/>
      <c r="J652" s="513"/>
      <c r="K652" s="513"/>
      <c r="L652" s="513"/>
      <c r="M652" s="513"/>
      <c r="N652" s="513"/>
      <c r="O652" s="513"/>
      <c r="P652" s="513"/>
      <c r="Q652" s="513"/>
    </row>
    <row r="653" spans="1:17">
      <c r="A653" s="513"/>
      <c r="B653" s="513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</row>
    <row r="654" spans="1:17">
      <c r="A654" s="513"/>
      <c r="B654" s="513"/>
      <c r="C654" s="513"/>
      <c r="D654" s="513"/>
      <c r="E654" s="513"/>
      <c r="F654" s="513"/>
      <c r="G654" s="513"/>
      <c r="H654" s="513"/>
      <c r="I654" s="513"/>
      <c r="J654" s="513"/>
      <c r="K654" s="513"/>
      <c r="L654" s="513"/>
      <c r="M654" s="513"/>
      <c r="N654" s="513"/>
      <c r="O654" s="513"/>
      <c r="P654" s="513"/>
      <c r="Q654" s="513"/>
    </row>
    <row r="655" spans="1:17">
      <c r="A655" s="513"/>
      <c r="B655" s="513"/>
      <c r="C655" s="513"/>
      <c r="D655" s="513"/>
      <c r="E655" s="513"/>
      <c r="F655" s="513"/>
      <c r="G655" s="513"/>
      <c r="H655" s="513"/>
      <c r="I655" s="513"/>
      <c r="J655" s="513"/>
      <c r="K655" s="513"/>
      <c r="L655" s="513"/>
      <c r="M655" s="513"/>
      <c r="N655" s="513"/>
      <c r="O655" s="513"/>
      <c r="P655" s="513"/>
      <c r="Q655" s="513"/>
    </row>
    <row r="656" spans="1:17">
      <c r="A656" s="513"/>
      <c r="B656" s="513"/>
      <c r="C656" s="513"/>
      <c r="D656" s="513"/>
      <c r="E656" s="513"/>
      <c r="F656" s="513"/>
      <c r="G656" s="513"/>
      <c r="H656" s="513"/>
      <c r="I656" s="513"/>
      <c r="J656" s="513"/>
      <c r="K656" s="513"/>
      <c r="L656" s="513"/>
      <c r="M656" s="513"/>
      <c r="N656" s="513"/>
      <c r="O656" s="513"/>
      <c r="P656" s="513"/>
      <c r="Q656" s="513"/>
    </row>
    <row r="657" spans="1:17">
      <c r="A657" s="513"/>
      <c r="B657" s="513"/>
      <c r="C657" s="513"/>
      <c r="D657" s="513"/>
      <c r="E657" s="513"/>
      <c r="F657" s="513"/>
      <c r="G657" s="513"/>
      <c r="H657" s="513"/>
      <c r="I657" s="513"/>
      <c r="J657" s="513"/>
      <c r="K657" s="513"/>
      <c r="L657" s="513"/>
      <c r="M657" s="513"/>
      <c r="N657" s="513"/>
      <c r="O657" s="513"/>
      <c r="P657" s="513"/>
      <c r="Q657" s="513"/>
    </row>
    <row r="658" spans="1:17">
      <c r="A658" s="513"/>
      <c r="B658" s="513"/>
      <c r="C658" s="513"/>
      <c r="D658" s="513"/>
      <c r="E658" s="513"/>
      <c r="F658" s="513"/>
      <c r="G658" s="513"/>
      <c r="H658" s="513"/>
      <c r="I658" s="513"/>
      <c r="J658" s="513"/>
      <c r="K658" s="513"/>
      <c r="L658" s="513"/>
      <c r="M658" s="513"/>
      <c r="N658" s="513"/>
      <c r="O658" s="513"/>
      <c r="P658" s="513"/>
      <c r="Q658" s="513"/>
    </row>
    <row r="659" spans="1:17">
      <c r="A659" s="513"/>
      <c r="B659" s="513"/>
      <c r="C659" s="513"/>
      <c r="D659" s="513"/>
      <c r="E659" s="513"/>
      <c r="F659" s="513"/>
      <c r="G659" s="513"/>
      <c r="H659" s="513"/>
      <c r="I659" s="513"/>
      <c r="J659" s="513"/>
      <c r="K659" s="513"/>
      <c r="L659" s="513"/>
      <c r="M659" s="513"/>
      <c r="N659" s="513"/>
      <c r="O659" s="513"/>
      <c r="P659" s="513"/>
      <c r="Q659" s="513"/>
    </row>
    <row r="660" spans="1:17">
      <c r="A660" s="513"/>
      <c r="B660" s="513"/>
      <c r="C660" s="513"/>
      <c r="D660" s="513"/>
      <c r="E660" s="513"/>
      <c r="F660" s="513"/>
      <c r="G660" s="513"/>
      <c r="H660" s="513"/>
      <c r="I660" s="513"/>
      <c r="J660" s="513"/>
      <c r="K660" s="513"/>
      <c r="L660" s="513"/>
      <c r="M660" s="513"/>
      <c r="N660" s="513"/>
      <c r="O660" s="513"/>
      <c r="P660" s="513"/>
      <c r="Q660" s="513"/>
    </row>
    <row r="661" spans="1:17">
      <c r="A661" s="513"/>
      <c r="B661" s="513"/>
      <c r="C661" s="513"/>
      <c r="D661" s="513"/>
      <c r="E661" s="513"/>
      <c r="F661" s="513"/>
      <c r="G661" s="513"/>
      <c r="H661" s="513"/>
      <c r="I661" s="513"/>
      <c r="J661" s="513"/>
      <c r="K661" s="513"/>
      <c r="L661" s="513"/>
      <c r="M661" s="513"/>
      <c r="N661" s="513"/>
      <c r="O661" s="513"/>
      <c r="P661" s="513"/>
      <c r="Q661" s="513"/>
    </row>
    <row r="662" spans="1:17">
      <c r="A662" s="513"/>
      <c r="B662" s="513"/>
      <c r="C662" s="513"/>
      <c r="D662" s="513"/>
      <c r="E662" s="513"/>
      <c r="F662" s="513"/>
      <c r="G662" s="513"/>
      <c r="H662" s="513"/>
      <c r="I662" s="513"/>
      <c r="J662" s="513"/>
      <c r="K662" s="513"/>
      <c r="L662" s="513"/>
      <c r="M662" s="513"/>
      <c r="N662" s="513"/>
      <c r="O662" s="513"/>
      <c r="P662" s="513"/>
      <c r="Q662" s="513"/>
    </row>
    <row r="663" spans="1:17">
      <c r="A663" s="513"/>
      <c r="B663" s="513"/>
      <c r="C663" s="513"/>
      <c r="D663" s="513"/>
      <c r="E663" s="513"/>
      <c r="F663" s="513"/>
      <c r="G663" s="513"/>
      <c r="H663" s="513"/>
      <c r="I663" s="513"/>
      <c r="J663" s="513"/>
      <c r="K663" s="513"/>
      <c r="L663" s="513"/>
      <c r="M663" s="513"/>
      <c r="N663" s="513"/>
      <c r="O663" s="513"/>
      <c r="P663" s="513"/>
      <c r="Q663" s="513"/>
    </row>
    <row r="664" spans="1:17">
      <c r="A664" s="513"/>
      <c r="B664" s="513"/>
      <c r="C664" s="513"/>
      <c r="D664" s="513"/>
      <c r="E664" s="513"/>
      <c r="F664" s="513"/>
      <c r="G664" s="513"/>
      <c r="H664" s="513"/>
      <c r="I664" s="513"/>
      <c r="J664" s="513"/>
      <c r="K664" s="513"/>
      <c r="L664" s="513"/>
      <c r="M664" s="513"/>
      <c r="N664" s="513"/>
      <c r="O664" s="513"/>
      <c r="P664" s="513"/>
      <c r="Q664" s="513"/>
    </row>
    <row r="665" spans="1:17">
      <c r="A665" s="513"/>
      <c r="B665" s="513"/>
      <c r="C665" s="513"/>
      <c r="D665" s="513"/>
      <c r="E665" s="513"/>
      <c r="F665" s="513"/>
      <c r="G665" s="513"/>
      <c r="H665" s="513"/>
      <c r="I665" s="513"/>
      <c r="J665" s="513"/>
      <c r="K665" s="513"/>
      <c r="L665" s="513"/>
      <c r="M665" s="513"/>
      <c r="N665" s="513"/>
      <c r="O665" s="513"/>
      <c r="P665" s="513"/>
      <c r="Q665" s="513"/>
    </row>
    <row r="666" spans="1:17">
      <c r="A666" s="513"/>
      <c r="B666" s="513"/>
      <c r="C666" s="513"/>
      <c r="D666" s="513"/>
      <c r="E666" s="513"/>
      <c r="F666" s="513"/>
      <c r="G666" s="513"/>
      <c r="H666" s="513"/>
      <c r="I666" s="513"/>
      <c r="J666" s="513"/>
      <c r="K666" s="513"/>
      <c r="L666" s="513"/>
      <c r="M666" s="513"/>
      <c r="N666" s="513"/>
      <c r="O666" s="513"/>
      <c r="P666" s="513"/>
      <c r="Q666" s="513"/>
    </row>
    <row r="667" spans="1:17">
      <c r="A667" s="513"/>
      <c r="B667" s="513"/>
      <c r="C667" s="513"/>
      <c r="D667" s="513"/>
      <c r="E667" s="513"/>
      <c r="F667" s="513"/>
      <c r="G667" s="513"/>
      <c r="H667" s="513"/>
      <c r="I667" s="513"/>
      <c r="J667" s="513"/>
      <c r="K667" s="513"/>
      <c r="L667" s="513"/>
      <c r="M667" s="513"/>
      <c r="N667" s="513"/>
      <c r="O667" s="513"/>
      <c r="P667" s="513"/>
      <c r="Q667" s="513"/>
    </row>
    <row r="668" spans="1:17">
      <c r="A668" s="513"/>
      <c r="B668" s="513"/>
      <c r="C668" s="513"/>
      <c r="D668" s="513"/>
      <c r="E668" s="513"/>
      <c r="F668" s="513"/>
      <c r="G668" s="513"/>
      <c r="H668" s="513"/>
      <c r="I668" s="513"/>
      <c r="J668" s="513"/>
      <c r="K668" s="513"/>
      <c r="L668" s="513"/>
      <c r="M668" s="513"/>
      <c r="N668" s="513"/>
      <c r="O668" s="513"/>
      <c r="P668" s="513"/>
      <c r="Q668" s="513"/>
    </row>
    <row r="669" spans="1:17">
      <c r="A669" s="513"/>
      <c r="B669" s="513"/>
      <c r="C669" s="513"/>
      <c r="D669" s="513"/>
      <c r="E669" s="513"/>
      <c r="F669" s="513"/>
      <c r="G669" s="513"/>
      <c r="H669" s="513"/>
      <c r="I669" s="513"/>
      <c r="J669" s="513"/>
      <c r="K669" s="513"/>
      <c r="L669" s="513"/>
      <c r="M669" s="513"/>
      <c r="N669" s="513"/>
      <c r="O669" s="513"/>
      <c r="P669" s="513"/>
      <c r="Q669" s="513"/>
    </row>
    <row r="670" spans="1:17">
      <c r="A670" s="513"/>
      <c r="B670" s="513"/>
      <c r="C670" s="513"/>
      <c r="D670" s="513"/>
      <c r="E670" s="513"/>
      <c r="F670" s="513"/>
      <c r="G670" s="513"/>
      <c r="H670" s="513"/>
      <c r="I670" s="513"/>
      <c r="J670" s="513"/>
      <c r="K670" s="513"/>
      <c r="L670" s="513"/>
      <c r="M670" s="513"/>
      <c r="N670" s="513"/>
      <c r="O670" s="513"/>
      <c r="P670" s="513"/>
      <c r="Q670" s="513"/>
    </row>
    <row r="671" spans="1:17">
      <c r="A671" s="513"/>
      <c r="B671" s="513"/>
      <c r="C671" s="513"/>
      <c r="D671" s="513"/>
      <c r="E671" s="513"/>
      <c r="F671" s="513"/>
      <c r="G671" s="513"/>
      <c r="H671" s="513"/>
      <c r="I671" s="513"/>
      <c r="J671" s="513"/>
      <c r="K671" s="513"/>
      <c r="L671" s="513"/>
      <c r="M671" s="513"/>
      <c r="N671" s="513"/>
      <c r="O671" s="513"/>
      <c r="P671" s="513"/>
      <c r="Q671" s="513"/>
    </row>
    <row r="672" spans="1:17">
      <c r="A672" s="513"/>
      <c r="B672" s="513"/>
      <c r="C672" s="513"/>
      <c r="D672" s="513"/>
      <c r="E672" s="513"/>
      <c r="F672" s="513"/>
      <c r="G672" s="513"/>
      <c r="H672" s="513"/>
      <c r="I672" s="513"/>
      <c r="J672" s="513"/>
      <c r="K672" s="513"/>
      <c r="L672" s="513"/>
      <c r="M672" s="513"/>
      <c r="N672" s="513"/>
      <c r="O672" s="513"/>
      <c r="P672" s="513"/>
      <c r="Q672" s="513"/>
    </row>
    <row r="673" spans="1:17">
      <c r="A673" s="513"/>
      <c r="B673" s="513"/>
      <c r="C673" s="513"/>
      <c r="D673" s="513"/>
      <c r="E673" s="513"/>
      <c r="F673" s="513"/>
      <c r="G673" s="513"/>
      <c r="H673" s="513"/>
      <c r="I673" s="513"/>
      <c r="J673" s="513"/>
      <c r="K673" s="513"/>
      <c r="L673" s="513"/>
      <c r="M673" s="513"/>
      <c r="N673" s="513"/>
      <c r="O673" s="513"/>
      <c r="P673" s="513"/>
      <c r="Q673" s="513"/>
    </row>
    <row r="674" spans="1:17">
      <c r="A674" s="513"/>
      <c r="B674" s="513"/>
      <c r="C674" s="51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3"/>
      <c r="P674" s="513"/>
      <c r="Q674" s="513"/>
    </row>
    <row r="675" spans="1:17">
      <c r="A675" s="513"/>
      <c r="B675" s="513"/>
      <c r="C675" s="51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3"/>
      <c r="P675" s="513"/>
      <c r="Q675" s="513"/>
    </row>
    <row r="676" spans="1:17">
      <c r="A676" s="513"/>
      <c r="B676" s="513"/>
      <c r="C676" s="51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3"/>
      <c r="P676" s="513"/>
      <c r="Q676" s="513"/>
    </row>
    <row r="677" spans="1:17">
      <c r="A677" s="513"/>
      <c r="B677" s="513"/>
      <c r="C677" s="51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3"/>
      <c r="P677" s="513"/>
      <c r="Q677" s="513"/>
    </row>
    <row r="678" spans="1:17">
      <c r="A678" s="513"/>
      <c r="B678" s="513"/>
      <c r="C678" s="51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3"/>
      <c r="P678" s="513"/>
      <c r="Q678" s="513"/>
    </row>
    <row r="679" spans="1:17">
      <c r="A679" s="513"/>
      <c r="B679" s="513"/>
      <c r="C679" s="51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3"/>
      <c r="P679" s="513"/>
      <c r="Q679" s="513"/>
    </row>
    <row r="680" spans="1:17">
      <c r="A680" s="513"/>
      <c r="B680" s="513"/>
      <c r="C680" s="51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3"/>
      <c r="P680" s="513"/>
      <c r="Q680" s="513"/>
    </row>
    <row r="681" spans="1:17">
      <c r="A681" s="513"/>
      <c r="B681" s="513"/>
      <c r="C681" s="51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3"/>
      <c r="P681" s="513"/>
      <c r="Q681" s="513"/>
    </row>
    <row r="682" spans="1:17">
      <c r="A682" s="513"/>
      <c r="B682" s="513"/>
      <c r="C682" s="51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3"/>
      <c r="P682" s="513"/>
      <c r="Q682" s="513"/>
    </row>
    <row r="683" spans="1:17">
      <c r="A683" s="513"/>
      <c r="B683" s="513"/>
      <c r="C683" s="51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3"/>
      <c r="P683" s="513"/>
      <c r="Q683" s="513"/>
    </row>
    <row r="684" spans="1:17">
      <c r="A684" s="513"/>
      <c r="B684" s="513"/>
      <c r="C684" s="51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3"/>
      <c r="P684" s="513"/>
      <c r="Q684" s="513"/>
    </row>
    <row r="685" spans="1:17">
      <c r="A685" s="513"/>
      <c r="B685" s="513"/>
      <c r="C685" s="51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3"/>
      <c r="P685" s="513"/>
      <c r="Q685" s="513"/>
    </row>
    <row r="686" spans="1:17">
      <c r="A686" s="513"/>
      <c r="B686" s="513"/>
      <c r="C686" s="51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3"/>
      <c r="P686" s="513"/>
      <c r="Q686" s="513"/>
    </row>
    <row r="687" spans="1:17">
      <c r="A687" s="513"/>
      <c r="B687" s="513"/>
      <c r="C687" s="51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3"/>
      <c r="P687" s="513"/>
      <c r="Q687" s="513"/>
    </row>
    <row r="688" spans="1:17">
      <c r="A688" s="513"/>
      <c r="B688" s="513"/>
      <c r="C688" s="51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3"/>
      <c r="P688" s="513"/>
      <c r="Q688" s="513"/>
    </row>
    <row r="689" spans="1:17">
      <c r="A689" s="513"/>
      <c r="B689" s="513"/>
      <c r="C689" s="513"/>
      <c r="D689" s="513"/>
      <c r="E689" s="513"/>
      <c r="F689" s="513"/>
      <c r="G689" s="513"/>
      <c r="H689" s="513"/>
      <c r="I689" s="513"/>
      <c r="J689" s="513"/>
      <c r="K689" s="513"/>
      <c r="L689" s="513"/>
      <c r="M689" s="513"/>
      <c r="N689" s="513"/>
      <c r="O689" s="513"/>
      <c r="P689" s="513"/>
      <c r="Q689" s="513"/>
    </row>
    <row r="690" spans="1:17">
      <c r="A690" s="513"/>
      <c r="B690" s="513"/>
      <c r="C690" s="513"/>
      <c r="D690" s="513"/>
      <c r="E690" s="513"/>
      <c r="F690" s="513"/>
      <c r="G690" s="513"/>
      <c r="H690" s="513"/>
      <c r="I690" s="513"/>
      <c r="J690" s="513"/>
      <c r="K690" s="513"/>
      <c r="L690" s="513"/>
      <c r="M690" s="513"/>
      <c r="N690" s="513"/>
      <c r="O690" s="513"/>
      <c r="P690" s="513"/>
      <c r="Q690" s="513"/>
    </row>
    <row r="691" spans="1:17">
      <c r="A691" s="513"/>
      <c r="B691" s="513"/>
      <c r="C691" s="513"/>
      <c r="D691" s="513"/>
      <c r="E691" s="513"/>
      <c r="F691" s="513"/>
      <c r="G691" s="513"/>
      <c r="H691" s="513"/>
      <c r="I691" s="513"/>
      <c r="J691" s="513"/>
      <c r="K691" s="513"/>
      <c r="L691" s="513"/>
      <c r="M691" s="513"/>
      <c r="N691" s="513"/>
      <c r="O691" s="513"/>
      <c r="P691" s="513"/>
      <c r="Q691" s="513"/>
    </row>
    <row r="692" spans="1:17">
      <c r="A692" s="513"/>
      <c r="B692" s="513"/>
      <c r="C692" s="513"/>
      <c r="D692" s="513"/>
      <c r="E692" s="513"/>
      <c r="F692" s="513"/>
      <c r="G692" s="513"/>
      <c r="H692" s="513"/>
      <c r="I692" s="513"/>
      <c r="J692" s="513"/>
      <c r="K692" s="513"/>
      <c r="L692" s="513"/>
      <c r="M692" s="513"/>
      <c r="N692" s="513"/>
      <c r="O692" s="513"/>
      <c r="P692" s="513"/>
      <c r="Q692" s="513"/>
    </row>
    <row r="693" spans="1:17">
      <c r="A693" s="513"/>
      <c r="B693" s="513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</row>
    <row r="694" spans="1:17">
      <c r="A694" s="513"/>
      <c r="B694" s="513"/>
      <c r="C694" s="513"/>
      <c r="D694" s="513"/>
      <c r="E694" s="513"/>
      <c r="F694" s="513"/>
      <c r="G694" s="513"/>
      <c r="H694" s="513"/>
      <c r="I694" s="513"/>
      <c r="J694" s="513"/>
      <c r="K694" s="513"/>
      <c r="L694" s="513"/>
      <c r="M694" s="513"/>
      <c r="N694" s="513"/>
      <c r="O694" s="513"/>
      <c r="P694" s="513"/>
      <c r="Q694" s="513"/>
    </row>
    <row r="695" spans="1:17">
      <c r="A695" s="513"/>
      <c r="B695" s="513"/>
      <c r="C695" s="513"/>
      <c r="D695" s="513"/>
      <c r="E695" s="513"/>
      <c r="F695" s="513"/>
      <c r="G695" s="513"/>
      <c r="H695" s="513"/>
      <c r="I695" s="513"/>
      <c r="J695" s="513"/>
      <c r="K695" s="513"/>
      <c r="L695" s="513"/>
      <c r="M695" s="513"/>
      <c r="N695" s="513"/>
      <c r="O695" s="513"/>
      <c r="P695" s="513"/>
      <c r="Q695" s="513"/>
    </row>
    <row r="696" spans="1:17">
      <c r="A696" s="513"/>
      <c r="B696" s="513"/>
      <c r="C696" s="513"/>
      <c r="D696" s="513"/>
      <c r="E696" s="513"/>
      <c r="F696" s="513"/>
      <c r="G696" s="513"/>
      <c r="H696" s="513"/>
      <c r="I696" s="513"/>
      <c r="J696" s="513"/>
      <c r="K696" s="513"/>
      <c r="L696" s="513"/>
      <c r="M696" s="513"/>
      <c r="N696" s="513"/>
      <c r="O696" s="513"/>
      <c r="P696" s="513"/>
      <c r="Q696" s="513"/>
    </row>
    <row r="697" spans="1:17">
      <c r="A697" s="513"/>
      <c r="B697" s="513"/>
      <c r="C697" s="513"/>
      <c r="D697" s="513"/>
      <c r="E697" s="513"/>
      <c r="F697" s="513"/>
      <c r="G697" s="513"/>
      <c r="H697" s="513"/>
      <c r="I697" s="513"/>
      <c r="J697" s="513"/>
      <c r="K697" s="513"/>
      <c r="L697" s="513"/>
      <c r="M697" s="513"/>
      <c r="N697" s="513"/>
      <c r="O697" s="513"/>
      <c r="P697" s="513"/>
      <c r="Q697" s="513"/>
    </row>
    <row r="698" spans="1:17">
      <c r="A698" s="513"/>
      <c r="B698" s="513"/>
      <c r="C698" s="513"/>
      <c r="D698" s="513"/>
      <c r="E698" s="513"/>
      <c r="F698" s="513"/>
      <c r="G698" s="513"/>
      <c r="H698" s="513"/>
      <c r="I698" s="513"/>
      <c r="J698" s="513"/>
      <c r="K698" s="513"/>
      <c r="L698" s="513"/>
      <c r="M698" s="513"/>
      <c r="N698" s="513"/>
      <c r="O698" s="513"/>
      <c r="P698" s="513"/>
      <c r="Q698" s="513"/>
    </row>
    <row r="699" spans="1:17">
      <c r="A699" s="513"/>
      <c r="B699" s="513"/>
      <c r="C699" s="513"/>
      <c r="D699" s="513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</row>
    <row r="700" spans="1:17">
      <c r="A700" s="513"/>
      <c r="B700" s="513"/>
      <c r="C700" s="513"/>
      <c r="D700" s="513"/>
      <c r="E700" s="513"/>
      <c r="F700" s="513"/>
      <c r="G700" s="513"/>
      <c r="H700" s="513"/>
      <c r="I700" s="513"/>
      <c r="J700" s="513"/>
      <c r="K700" s="513"/>
      <c r="L700" s="513"/>
      <c r="M700" s="513"/>
      <c r="N700" s="513"/>
      <c r="O700" s="513"/>
      <c r="P700" s="513"/>
      <c r="Q700" s="513"/>
    </row>
    <row r="701" spans="1:17">
      <c r="A701" s="513"/>
      <c r="B701" s="513"/>
      <c r="C701" s="513"/>
      <c r="D701" s="513"/>
      <c r="E701" s="513"/>
      <c r="F701" s="513"/>
      <c r="G701" s="513"/>
      <c r="H701" s="513"/>
      <c r="I701" s="513"/>
      <c r="J701" s="513"/>
      <c r="K701" s="513"/>
      <c r="L701" s="513"/>
      <c r="M701" s="513"/>
      <c r="N701" s="513"/>
      <c r="O701" s="513"/>
      <c r="P701" s="513"/>
      <c r="Q701" s="513"/>
    </row>
    <row r="702" spans="1:17">
      <c r="A702" s="513"/>
      <c r="B702" s="513"/>
      <c r="C702" s="513"/>
      <c r="D702" s="513"/>
      <c r="E702" s="513"/>
      <c r="F702" s="513"/>
      <c r="G702" s="513"/>
      <c r="H702" s="513"/>
      <c r="I702" s="513"/>
      <c r="J702" s="513"/>
      <c r="K702" s="513"/>
      <c r="L702" s="513"/>
      <c r="M702" s="513"/>
      <c r="N702" s="513"/>
      <c r="O702" s="513"/>
      <c r="P702" s="513"/>
      <c r="Q702" s="513"/>
    </row>
    <row r="703" spans="1:17">
      <c r="A703" s="513"/>
      <c r="B703" s="513"/>
      <c r="C703" s="513"/>
      <c r="D703" s="513"/>
      <c r="E703" s="513"/>
      <c r="F703" s="513"/>
      <c r="G703" s="513"/>
      <c r="H703" s="513"/>
      <c r="I703" s="513"/>
      <c r="J703" s="513"/>
      <c r="K703" s="513"/>
      <c r="L703" s="513"/>
      <c r="M703" s="513"/>
      <c r="N703" s="513"/>
      <c r="O703" s="513"/>
      <c r="P703" s="513"/>
      <c r="Q703" s="513"/>
    </row>
    <row r="704" spans="1:17">
      <c r="A704" s="513"/>
      <c r="B704" s="513"/>
      <c r="C704" s="513"/>
      <c r="D704" s="513"/>
      <c r="E704" s="513"/>
      <c r="F704" s="513"/>
      <c r="G704" s="513"/>
      <c r="H704" s="513"/>
      <c r="I704" s="513"/>
      <c r="J704" s="513"/>
      <c r="K704" s="513"/>
      <c r="L704" s="513"/>
      <c r="M704" s="513"/>
      <c r="N704" s="513"/>
      <c r="O704" s="513"/>
      <c r="P704" s="513"/>
      <c r="Q704" s="513"/>
    </row>
    <row r="705" spans="1:17">
      <c r="A705" s="513"/>
      <c r="B705" s="513"/>
      <c r="C705" s="513"/>
      <c r="D705" s="513"/>
      <c r="E705" s="513"/>
      <c r="F705" s="513"/>
      <c r="G705" s="513"/>
      <c r="H705" s="513"/>
      <c r="I705" s="513"/>
      <c r="J705" s="513"/>
      <c r="K705" s="513"/>
      <c r="L705" s="513"/>
      <c r="M705" s="513"/>
      <c r="N705" s="513"/>
      <c r="O705" s="513"/>
      <c r="P705" s="513"/>
      <c r="Q705" s="513"/>
    </row>
    <row r="706" spans="1:17">
      <c r="A706" s="513"/>
      <c r="B706" s="513"/>
      <c r="C706" s="513"/>
      <c r="D706" s="513"/>
      <c r="E706" s="513"/>
      <c r="F706" s="513"/>
      <c r="G706" s="513"/>
      <c r="H706" s="513"/>
      <c r="I706" s="513"/>
      <c r="J706" s="513"/>
      <c r="K706" s="513"/>
      <c r="L706" s="513"/>
      <c r="M706" s="513"/>
      <c r="N706" s="513"/>
      <c r="O706" s="513"/>
      <c r="P706" s="513"/>
      <c r="Q706" s="513"/>
    </row>
    <row r="707" spans="1:17">
      <c r="A707" s="513"/>
      <c r="B707" s="513"/>
      <c r="C707" s="513"/>
      <c r="D707" s="513"/>
      <c r="E707" s="513"/>
      <c r="F707" s="513"/>
      <c r="G707" s="513"/>
      <c r="H707" s="513"/>
      <c r="I707" s="513"/>
      <c r="J707" s="513"/>
      <c r="K707" s="513"/>
      <c r="L707" s="513"/>
      <c r="M707" s="513"/>
      <c r="N707" s="513"/>
      <c r="O707" s="513"/>
      <c r="P707" s="513"/>
      <c r="Q707" s="513"/>
    </row>
    <row r="708" spans="1:17">
      <c r="A708" s="513"/>
      <c r="B708" s="513"/>
      <c r="C708" s="513"/>
      <c r="D708" s="513"/>
      <c r="E708" s="513"/>
      <c r="F708" s="513"/>
      <c r="G708" s="513"/>
      <c r="H708" s="513"/>
      <c r="I708" s="513"/>
      <c r="J708" s="513"/>
      <c r="K708" s="513"/>
      <c r="L708" s="513"/>
      <c r="M708" s="513"/>
      <c r="N708" s="513"/>
      <c r="O708" s="513"/>
      <c r="P708" s="513"/>
      <c r="Q708" s="513"/>
    </row>
    <row r="709" spans="1:17">
      <c r="A709" s="513"/>
      <c r="B709" s="513"/>
      <c r="C709" s="513"/>
      <c r="D709" s="513"/>
      <c r="E709" s="513"/>
      <c r="F709" s="513"/>
      <c r="G709" s="513"/>
      <c r="H709" s="513"/>
      <c r="I709" s="513"/>
      <c r="J709" s="513"/>
      <c r="K709" s="513"/>
      <c r="L709" s="513"/>
      <c r="M709" s="513"/>
      <c r="N709" s="513"/>
      <c r="O709" s="513"/>
      <c r="P709" s="513"/>
      <c r="Q709" s="513"/>
    </row>
    <row r="710" spans="1:17">
      <c r="A710" s="513"/>
      <c r="B710" s="513"/>
      <c r="C710" s="513"/>
      <c r="D710" s="513"/>
      <c r="E710" s="513"/>
      <c r="F710" s="513"/>
      <c r="G710" s="513"/>
      <c r="H710" s="513"/>
      <c r="I710" s="513"/>
      <c r="J710" s="513"/>
      <c r="K710" s="513"/>
      <c r="L710" s="513"/>
      <c r="M710" s="513"/>
      <c r="N710" s="513"/>
      <c r="O710" s="513"/>
      <c r="P710" s="513"/>
      <c r="Q710" s="513"/>
    </row>
    <row r="711" spans="1:17">
      <c r="A711" s="513"/>
      <c r="B711" s="513"/>
      <c r="C711" s="513"/>
      <c r="D711" s="513"/>
      <c r="E711" s="513"/>
      <c r="F711" s="513"/>
      <c r="G711" s="513"/>
      <c r="H711" s="513"/>
      <c r="I711" s="513"/>
      <c r="J711" s="513"/>
      <c r="K711" s="513"/>
      <c r="L711" s="513"/>
      <c r="M711" s="513"/>
      <c r="N711" s="513"/>
      <c r="O711" s="513"/>
      <c r="P711" s="513"/>
      <c r="Q711" s="513"/>
    </row>
    <row r="712" spans="1:17">
      <c r="A712" s="513"/>
      <c r="B712" s="513"/>
      <c r="C712" s="513"/>
      <c r="D712" s="513"/>
      <c r="E712" s="513"/>
      <c r="F712" s="513"/>
      <c r="G712" s="513"/>
      <c r="H712" s="513"/>
      <c r="I712" s="513"/>
      <c r="J712" s="513"/>
      <c r="K712" s="513"/>
      <c r="L712" s="513"/>
      <c r="M712" s="513"/>
      <c r="N712" s="513"/>
      <c r="O712" s="513"/>
      <c r="P712" s="513"/>
      <c r="Q712" s="513"/>
    </row>
    <row r="713" spans="1:17">
      <c r="A713" s="513"/>
      <c r="B713" s="513"/>
      <c r="C713" s="513"/>
      <c r="D713" s="513"/>
      <c r="E713" s="513"/>
      <c r="F713" s="513"/>
      <c r="G713" s="513"/>
      <c r="H713" s="513"/>
      <c r="I713" s="513"/>
      <c r="J713" s="513"/>
      <c r="K713" s="513"/>
      <c r="L713" s="513"/>
      <c r="M713" s="513"/>
      <c r="N713" s="513"/>
      <c r="O713" s="513"/>
      <c r="P713" s="513"/>
      <c r="Q713" s="513"/>
    </row>
    <row r="714" spans="1:17">
      <c r="A714" s="513"/>
      <c r="B714" s="513"/>
      <c r="C714" s="513"/>
      <c r="D714" s="513"/>
      <c r="E714" s="513"/>
      <c r="F714" s="513"/>
      <c r="G714" s="513"/>
      <c r="H714" s="513"/>
      <c r="I714" s="513"/>
      <c r="J714" s="513"/>
      <c r="K714" s="513"/>
      <c r="L714" s="513"/>
      <c r="M714" s="513"/>
      <c r="N714" s="513"/>
      <c r="O714" s="513"/>
      <c r="P714" s="513"/>
      <c r="Q714" s="513"/>
    </row>
    <row r="715" spans="1:17">
      <c r="A715" s="513"/>
      <c r="B715" s="513"/>
      <c r="C715" s="513"/>
      <c r="D715" s="513"/>
      <c r="E715" s="513"/>
      <c r="F715" s="513"/>
      <c r="G715" s="513"/>
      <c r="H715" s="513"/>
      <c r="I715" s="513"/>
      <c r="J715" s="513"/>
      <c r="K715" s="513"/>
      <c r="L715" s="513"/>
      <c r="M715" s="513"/>
      <c r="N715" s="513"/>
      <c r="O715" s="513"/>
      <c r="P715" s="513"/>
      <c r="Q715" s="513"/>
    </row>
    <row r="716" spans="1:17">
      <c r="A716" s="513"/>
      <c r="B716" s="513"/>
      <c r="C716" s="513"/>
      <c r="D716" s="513"/>
      <c r="E716" s="513"/>
      <c r="F716" s="513"/>
      <c r="G716" s="513"/>
      <c r="H716" s="513"/>
      <c r="I716" s="513"/>
      <c r="J716" s="513"/>
      <c r="K716" s="513"/>
      <c r="L716" s="513"/>
      <c r="M716" s="513"/>
      <c r="N716" s="513"/>
      <c r="O716" s="513"/>
      <c r="P716" s="513"/>
      <c r="Q716" s="513"/>
    </row>
    <row r="717" spans="1:17">
      <c r="A717" s="513"/>
      <c r="B717" s="513"/>
      <c r="C717" s="513"/>
      <c r="D717" s="513"/>
      <c r="E717" s="513"/>
      <c r="F717" s="513"/>
      <c r="G717" s="513"/>
      <c r="H717" s="513"/>
      <c r="I717" s="513"/>
      <c r="J717" s="513"/>
      <c r="K717" s="513"/>
      <c r="L717" s="513"/>
      <c r="M717" s="513"/>
      <c r="N717" s="513"/>
      <c r="O717" s="513"/>
      <c r="P717" s="513"/>
      <c r="Q717" s="513"/>
    </row>
    <row r="718" spans="1:17">
      <c r="A718" s="513"/>
      <c r="B718" s="513"/>
      <c r="C718" s="513"/>
      <c r="D718" s="513"/>
      <c r="E718" s="513"/>
      <c r="F718" s="513"/>
      <c r="G718" s="513"/>
      <c r="H718" s="513"/>
      <c r="I718" s="513"/>
      <c r="J718" s="513"/>
      <c r="K718" s="513"/>
      <c r="L718" s="513"/>
      <c r="M718" s="513"/>
      <c r="N718" s="513"/>
      <c r="O718" s="513"/>
      <c r="P718" s="513"/>
      <c r="Q718" s="513"/>
    </row>
    <row r="719" spans="1:17">
      <c r="A719" s="513"/>
      <c r="B719" s="513"/>
      <c r="C719" s="513"/>
      <c r="D719" s="513"/>
      <c r="E719" s="513"/>
      <c r="F719" s="513"/>
      <c r="G719" s="513"/>
      <c r="H719" s="513"/>
      <c r="I719" s="513"/>
      <c r="J719" s="513"/>
      <c r="K719" s="513"/>
      <c r="L719" s="513"/>
      <c r="M719" s="513"/>
      <c r="N719" s="513"/>
      <c r="O719" s="513"/>
      <c r="P719" s="513"/>
      <c r="Q719" s="513"/>
    </row>
    <row r="720" spans="1:17">
      <c r="A720" s="513"/>
      <c r="B720" s="513"/>
      <c r="C720" s="513"/>
      <c r="D720" s="513"/>
      <c r="E720" s="513"/>
      <c r="F720" s="513"/>
      <c r="G720" s="513"/>
      <c r="H720" s="513"/>
      <c r="I720" s="513"/>
      <c r="J720" s="513"/>
      <c r="K720" s="513"/>
      <c r="L720" s="513"/>
      <c r="M720" s="513"/>
      <c r="N720" s="513"/>
      <c r="O720" s="513"/>
      <c r="P720" s="513"/>
      <c r="Q720" s="513"/>
    </row>
    <row r="721" spans="1:17">
      <c r="A721" s="513"/>
      <c r="B721" s="513"/>
      <c r="C721" s="513"/>
      <c r="D721" s="513"/>
      <c r="E721" s="513"/>
      <c r="F721" s="513"/>
      <c r="G721" s="513"/>
      <c r="H721" s="513"/>
      <c r="I721" s="513"/>
      <c r="J721" s="513"/>
      <c r="K721" s="513"/>
      <c r="L721" s="513"/>
      <c r="M721" s="513"/>
      <c r="N721" s="513"/>
      <c r="O721" s="513"/>
      <c r="P721" s="513"/>
      <c r="Q721" s="513"/>
    </row>
    <row r="722" spans="1:17">
      <c r="A722" s="513"/>
      <c r="B722" s="513"/>
      <c r="C722" s="513"/>
      <c r="D722" s="513"/>
      <c r="E722" s="513"/>
      <c r="F722" s="513"/>
      <c r="G722" s="513"/>
      <c r="H722" s="513"/>
      <c r="I722" s="513"/>
      <c r="J722" s="513"/>
      <c r="K722" s="513"/>
      <c r="L722" s="513"/>
      <c r="M722" s="513"/>
      <c r="N722" s="513"/>
      <c r="O722" s="513"/>
      <c r="P722" s="513"/>
      <c r="Q722" s="513"/>
    </row>
    <row r="723" spans="1:17">
      <c r="A723" s="513"/>
      <c r="B723" s="513"/>
      <c r="C723" s="513"/>
      <c r="D723" s="513"/>
      <c r="E723" s="513"/>
      <c r="F723" s="513"/>
      <c r="G723" s="513"/>
      <c r="H723" s="513"/>
      <c r="I723" s="513"/>
      <c r="J723" s="513"/>
      <c r="K723" s="513"/>
      <c r="L723" s="513"/>
      <c r="M723" s="513"/>
      <c r="N723" s="513"/>
      <c r="O723" s="513"/>
      <c r="P723" s="513"/>
      <c r="Q723" s="513"/>
    </row>
    <row r="724" spans="1:17">
      <c r="A724" s="513"/>
      <c r="B724" s="513"/>
      <c r="C724" s="513"/>
      <c r="D724" s="513"/>
      <c r="E724" s="513"/>
      <c r="F724" s="513"/>
      <c r="G724" s="513"/>
      <c r="H724" s="513"/>
      <c r="I724" s="513"/>
      <c r="J724" s="513"/>
      <c r="K724" s="513"/>
      <c r="L724" s="513"/>
      <c r="M724" s="513"/>
      <c r="N724" s="513"/>
      <c r="O724" s="513"/>
      <c r="P724" s="513"/>
      <c r="Q724" s="513"/>
    </row>
    <row r="725" spans="1:17">
      <c r="A725" s="513"/>
      <c r="B725" s="513"/>
      <c r="C725" s="513"/>
      <c r="D725" s="513"/>
      <c r="E725" s="513"/>
      <c r="F725" s="513"/>
      <c r="G725" s="513"/>
      <c r="H725" s="513"/>
      <c r="I725" s="513"/>
      <c r="J725" s="513"/>
      <c r="K725" s="513"/>
      <c r="L725" s="513"/>
      <c r="M725" s="513"/>
      <c r="N725" s="513"/>
      <c r="O725" s="513"/>
      <c r="P725" s="513"/>
      <c r="Q725" s="513"/>
    </row>
    <row r="726" spans="1:17">
      <c r="A726" s="513"/>
      <c r="B726" s="513"/>
      <c r="C726" s="513"/>
      <c r="D726" s="513"/>
      <c r="E726" s="513"/>
      <c r="F726" s="513"/>
      <c r="G726" s="513"/>
      <c r="H726" s="513"/>
      <c r="I726" s="513"/>
      <c r="J726" s="513"/>
      <c r="K726" s="513"/>
      <c r="L726" s="513"/>
      <c r="M726" s="513"/>
      <c r="N726" s="513"/>
      <c r="O726" s="513"/>
      <c r="P726" s="513"/>
      <c r="Q726" s="513"/>
    </row>
    <row r="727" spans="1:17">
      <c r="A727" s="513"/>
      <c r="B727" s="513"/>
      <c r="C727" s="513"/>
      <c r="D727" s="513"/>
      <c r="E727" s="513"/>
      <c r="F727" s="513"/>
      <c r="G727" s="513"/>
      <c r="H727" s="513"/>
      <c r="I727" s="513"/>
      <c r="J727" s="513"/>
      <c r="K727" s="513"/>
      <c r="L727" s="513"/>
      <c r="M727" s="513"/>
      <c r="N727" s="513"/>
      <c r="O727" s="513"/>
      <c r="P727" s="513"/>
      <c r="Q727" s="513"/>
    </row>
    <row r="728" spans="1:17">
      <c r="A728" s="513"/>
      <c r="B728" s="513"/>
      <c r="C728" s="513"/>
      <c r="D728" s="513"/>
      <c r="E728" s="513"/>
      <c r="F728" s="513"/>
      <c r="G728" s="513"/>
      <c r="H728" s="513"/>
      <c r="I728" s="513"/>
      <c r="J728" s="513"/>
      <c r="K728" s="513"/>
      <c r="L728" s="513"/>
      <c r="M728" s="513"/>
      <c r="N728" s="513"/>
      <c r="O728" s="513"/>
      <c r="P728" s="513"/>
      <c r="Q728" s="513"/>
    </row>
    <row r="729" spans="1:17">
      <c r="A729" s="513"/>
      <c r="B729" s="513"/>
      <c r="C729" s="513"/>
      <c r="D729" s="513"/>
      <c r="E729" s="513"/>
      <c r="F729" s="513"/>
      <c r="G729" s="513"/>
      <c r="H729" s="513"/>
      <c r="I729" s="513"/>
      <c r="J729" s="513"/>
      <c r="K729" s="513"/>
      <c r="L729" s="513"/>
      <c r="M729" s="513"/>
      <c r="N729" s="513"/>
      <c r="O729" s="513"/>
      <c r="P729" s="513"/>
      <c r="Q729" s="513"/>
    </row>
    <row r="730" spans="1:17">
      <c r="A730" s="513"/>
      <c r="B730" s="513"/>
      <c r="C730" s="513"/>
      <c r="D730" s="513"/>
      <c r="E730" s="513"/>
      <c r="F730" s="513"/>
      <c r="G730" s="513"/>
      <c r="H730" s="513"/>
      <c r="I730" s="513"/>
      <c r="J730" s="513"/>
      <c r="K730" s="513"/>
      <c r="L730" s="513"/>
      <c r="M730" s="513"/>
      <c r="N730" s="513"/>
      <c r="O730" s="513"/>
      <c r="P730" s="513"/>
      <c r="Q730" s="513"/>
    </row>
    <row r="731" spans="1:17">
      <c r="A731" s="513"/>
      <c r="B731" s="513"/>
      <c r="C731" s="513"/>
      <c r="D731" s="513"/>
      <c r="E731" s="513"/>
      <c r="F731" s="513"/>
      <c r="G731" s="513"/>
      <c r="H731" s="513"/>
      <c r="I731" s="513"/>
      <c r="J731" s="513"/>
      <c r="K731" s="513"/>
      <c r="L731" s="513"/>
      <c r="M731" s="513"/>
      <c r="N731" s="513"/>
      <c r="O731" s="513"/>
      <c r="P731" s="513"/>
      <c r="Q731" s="513"/>
    </row>
    <row r="732" spans="1:17">
      <c r="A732" s="513"/>
      <c r="B732" s="513"/>
      <c r="C732" s="51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3"/>
      <c r="P732" s="513"/>
      <c r="Q732" s="513"/>
    </row>
    <row r="733" spans="1:17">
      <c r="A733" s="513"/>
      <c r="B733" s="513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</row>
    <row r="734" spans="1:17">
      <c r="A734" s="513"/>
      <c r="B734" s="513"/>
      <c r="C734" s="51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3"/>
      <c r="P734" s="513"/>
      <c r="Q734" s="513"/>
    </row>
    <row r="735" spans="1:17">
      <c r="A735" s="513"/>
      <c r="B735" s="513"/>
      <c r="C735" s="51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3"/>
      <c r="P735" s="513"/>
      <c r="Q735" s="513"/>
    </row>
    <row r="736" spans="1:17">
      <c r="A736" s="513"/>
      <c r="B736" s="513"/>
      <c r="C736" s="51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3"/>
      <c r="P736" s="513"/>
      <c r="Q736" s="513"/>
    </row>
    <row r="737" spans="1:17">
      <c r="A737" s="513"/>
      <c r="B737" s="513"/>
      <c r="C737" s="51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3"/>
      <c r="P737" s="513"/>
      <c r="Q737" s="513"/>
    </row>
    <row r="738" spans="1:17">
      <c r="A738" s="513"/>
      <c r="B738" s="513"/>
      <c r="C738" s="51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3"/>
      <c r="P738" s="513"/>
      <c r="Q738" s="513"/>
    </row>
    <row r="739" spans="1:17">
      <c r="A739" s="513"/>
      <c r="B739" s="513"/>
      <c r="C739" s="51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3"/>
      <c r="P739" s="513"/>
      <c r="Q739" s="513"/>
    </row>
    <row r="740" spans="1:17">
      <c r="A740" s="513"/>
      <c r="B740" s="513"/>
      <c r="C740" s="51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3"/>
      <c r="P740" s="513"/>
      <c r="Q740" s="513"/>
    </row>
    <row r="741" spans="1:17">
      <c r="A741" s="513"/>
      <c r="B741" s="513"/>
      <c r="C741" s="51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3"/>
      <c r="P741" s="513"/>
      <c r="Q741" s="513"/>
    </row>
    <row r="742" spans="1:17">
      <c r="A742" s="513"/>
      <c r="B742" s="513"/>
      <c r="C742" s="51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3"/>
      <c r="P742" s="513"/>
      <c r="Q742" s="513"/>
    </row>
    <row r="743" spans="1:17">
      <c r="A743" s="513"/>
      <c r="B743" s="513"/>
      <c r="C743" s="51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3"/>
      <c r="P743" s="513"/>
      <c r="Q743" s="513"/>
    </row>
    <row r="744" spans="1:17">
      <c r="A744" s="513"/>
      <c r="B744" s="513"/>
      <c r="C744" s="51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3"/>
      <c r="P744" s="513"/>
      <c r="Q744" s="513"/>
    </row>
    <row r="745" spans="1:17">
      <c r="A745" s="513"/>
      <c r="B745" s="513"/>
      <c r="C745" s="51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3"/>
      <c r="P745" s="513"/>
      <c r="Q745" s="513"/>
    </row>
    <row r="746" spans="1:17">
      <c r="A746" s="513"/>
      <c r="B746" s="513"/>
      <c r="C746" s="51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3"/>
      <c r="P746" s="513"/>
      <c r="Q746" s="513"/>
    </row>
    <row r="747" spans="1:17">
      <c r="A747" s="513"/>
      <c r="B747" s="513"/>
      <c r="C747" s="513"/>
      <c r="D747" s="513"/>
      <c r="E747" s="513"/>
      <c r="F747" s="513"/>
      <c r="G747" s="513"/>
      <c r="H747" s="513"/>
      <c r="I747" s="513"/>
      <c r="J747" s="513"/>
      <c r="K747" s="513"/>
      <c r="L747" s="513"/>
      <c r="M747" s="513"/>
      <c r="N747" s="513"/>
      <c r="O747" s="513"/>
      <c r="P747" s="513"/>
      <c r="Q747" s="513"/>
    </row>
    <row r="748" spans="1:17">
      <c r="A748" s="513"/>
      <c r="B748" s="513"/>
      <c r="C748" s="513"/>
      <c r="D748" s="513"/>
      <c r="E748" s="513"/>
      <c r="F748" s="513"/>
      <c r="G748" s="513"/>
      <c r="H748" s="513"/>
      <c r="I748" s="513"/>
      <c r="J748" s="513"/>
      <c r="K748" s="513"/>
      <c r="L748" s="513"/>
      <c r="M748" s="513"/>
      <c r="N748" s="513"/>
      <c r="O748" s="513"/>
      <c r="P748" s="513"/>
      <c r="Q748" s="513"/>
    </row>
    <row r="749" spans="1:17">
      <c r="A749" s="513"/>
      <c r="B749" s="513"/>
      <c r="C749" s="513"/>
      <c r="D749" s="513"/>
      <c r="E749" s="513"/>
      <c r="F749" s="513"/>
      <c r="G749" s="513"/>
      <c r="H749" s="513"/>
      <c r="I749" s="513"/>
      <c r="J749" s="513"/>
      <c r="K749" s="513"/>
      <c r="L749" s="513"/>
      <c r="M749" s="513"/>
      <c r="N749" s="513"/>
      <c r="O749" s="513"/>
      <c r="P749" s="513"/>
      <c r="Q749" s="513"/>
    </row>
    <row r="750" spans="1:17">
      <c r="A750" s="513"/>
      <c r="B750" s="513"/>
      <c r="C750" s="513"/>
      <c r="D750" s="513"/>
      <c r="E750" s="513"/>
      <c r="F750" s="513"/>
      <c r="G750" s="513"/>
      <c r="H750" s="513"/>
      <c r="I750" s="513"/>
      <c r="J750" s="513"/>
      <c r="K750" s="513"/>
      <c r="L750" s="513"/>
      <c r="M750" s="513"/>
      <c r="N750" s="513"/>
      <c r="O750" s="513"/>
      <c r="P750" s="513"/>
      <c r="Q750" s="513"/>
    </row>
    <row r="751" spans="1:17">
      <c r="A751" s="513"/>
      <c r="B751" s="513"/>
      <c r="C751" s="513"/>
      <c r="D751" s="513"/>
      <c r="E751" s="513"/>
      <c r="F751" s="513"/>
      <c r="G751" s="513"/>
      <c r="H751" s="513"/>
      <c r="I751" s="513"/>
      <c r="J751" s="513"/>
      <c r="K751" s="513"/>
      <c r="L751" s="513"/>
      <c r="M751" s="513"/>
      <c r="N751" s="513"/>
      <c r="O751" s="513"/>
      <c r="P751" s="513"/>
      <c r="Q751" s="513"/>
    </row>
    <row r="752" spans="1:17">
      <c r="A752" s="513"/>
      <c r="B752" s="513"/>
      <c r="C752" s="513"/>
      <c r="D752" s="513"/>
      <c r="E752" s="513"/>
      <c r="F752" s="513"/>
      <c r="G752" s="513"/>
      <c r="H752" s="513"/>
      <c r="I752" s="513"/>
      <c r="J752" s="513"/>
      <c r="K752" s="513"/>
      <c r="L752" s="513"/>
      <c r="M752" s="513"/>
      <c r="N752" s="513"/>
      <c r="O752" s="513"/>
      <c r="P752" s="513"/>
      <c r="Q752" s="513"/>
    </row>
    <row r="753" spans="1:17">
      <c r="A753" s="513"/>
      <c r="B753" s="513"/>
      <c r="C753" s="513"/>
      <c r="D753" s="513"/>
      <c r="E753" s="513"/>
      <c r="F753" s="513"/>
      <c r="G753" s="513"/>
      <c r="H753" s="513"/>
      <c r="I753" s="513"/>
      <c r="J753" s="513"/>
      <c r="K753" s="513"/>
      <c r="L753" s="513"/>
      <c r="M753" s="513"/>
      <c r="N753" s="513"/>
      <c r="O753" s="513"/>
      <c r="P753" s="513"/>
      <c r="Q753" s="513"/>
    </row>
    <row r="754" spans="1:17">
      <c r="A754" s="513"/>
      <c r="B754" s="513"/>
      <c r="C754" s="513"/>
      <c r="D754" s="513"/>
      <c r="E754" s="513"/>
      <c r="F754" s="513"/>
      <c r="G754" s="513"/>
      <c r="H754" s="513"/>
      <c r="I754" s="513"/>
      <c r="J754" s="513"/>
      <c r="K754" s="513"/>
      <c r="L754" s="513"/>
      <c r="M754" s="513"/>
      <c r="N754" s="513"/>
      <c r="O754" s="513"/>
      <c r="P754" s="513"/>
      <c r="Q754" s="513"/>
    </row>
    <row r="755" spans="1:17">
      <c r="A755" s="513"/>
      <c r="B755" s="513"/>
      <c r="C755" s="513"/>
      <c r="D755" s="513"/>
      <c r="E755" s="513"/>
      <c r="F755" s="513"/>
      <c r="G755" s="513"/>
      <c r="H755" s="513"/>
      <c r="I755" s="513"/>
      <c r="J755" s="513"/>
      <c r="K755" s="513"/>
      <c r="L755" s="513"/>
      <c r="M755" s="513"/>
      <c r="N755" s="513"/>
      <c r="O755" s="513"/>
      <c r="P755" s="513"/>
      <c r="Q755" s="513"/>
    </row>
    <row r="756" spans="1:17">
      <c r="A756" s="513"/>
      <c r="B756" s="513"/>
      <c r="C756" s="513"/>
      <c r="D756" s="513"/>
      <c r="E756" s="513"/>
      <c r="F756" s="513"/>
      <c r="G756" s="513"/>
      <c r="H756" s="513"/>
      <c r="I756" s="513"/>
      <c r="J756" s="513"/>
      <c r="K756" s="513"/>
      <c r="L756" s="513"/>
      <c r="M756" s="513"/>
      <c r="N756" s="513"/>
      <c r="O756" s="513"/>
      <c r="P756" s="513"/>
      <c r="Q756" s="513"/>
    </row>
    <row r="757" spans="1:17">
      <c r="A757" s="513"/>
      <c r="B757" s="513"/>
      <c r="C757" s="513"/>
      <c r="D757" s="513"/>
      <c r="E757" s="513"/>
      <c r="F757" s="513"/>
      <c r="G757" s="513"/>
      <c r="H757" s="513"/>
      <c r="I757" s="513"/>
      <c r="J757" s="513"/>
      <c r="K757" s="513"/>
      <c r="L757" s="513"/>
      <c r="M757" s="513"/>
      <c r="N757" s="513"/>
      <c r="O757" s="513"/>
      <c r="P757" s="513"/>
      <c r="Q757" s="513"/>
    </row>
    <row r="758" spans="1:17">
      <c r="A758" s="513"/>
      <c r="B758" s="513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</row>
    <row r="759" spans="1:17">
      <c r="A759" s="513"/>
      <c r="B759" s="513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</row>
    <row r="760" spans="1:17">
      <c r="A760" s="513"/>
      <c r="B760" s="513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</row>
    <row r="761" spans="1:17">
      <c r="A761" s="513"/>
      <c r="B761" s="513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</row>
    <row r="762" spans="1:17">
      <c r="A762" s="513"/>
      <c r="B762" s="513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</row>
    <row r="763" spans="1:17">
      <c r="A763" s="513"/>
      <c r="B763" s="513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</row>
    <row r="764" spans="1:17">
      <c r="A764" s="513"/>
      <c r="B764" s="513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</row>
    <row r="765" spans="1:17">
      <c r="A765" s="513"/>
      <c r="B765" s="513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</row>
    <row r="766" spans="1:17">
      <c r="A766" s="513"/>
      <c r="B766" s="513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</row>
    <row r="767" spans="1:17">
      <c r="A767" s="513"/>
      <c r="B767" s="513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</row>
    <row r="768" spans="1:17">
      <c r="A768" s="513"/>
      <c r="B768" s="513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</row>
    <row r="769" spans="1:17">
      <c r="A769" s="513"/>
      <c r="B769" s="513"/>
      <c r="C769" s="513"/>
      <c r="D769" s="513"/>
      <c r="E769" s="513"/>
      <c r="F769" s="513"/>
      <c r="G769" s="513"/>
      <c r="H769" s="513"/>
      <c r="I769" s="513"/>
      <c r="J769" s="513"/>
      <c r="K769" s="513"/>
      <c r="L769" s="513"/>
      <c r="M769" s="513"/>
      <c r="N769" s="513"/>
      <c r="O769" s="513"/>
      <c r="P769" s="513"/>
      <c r="Q769" s="513"/>
    </row>
    <row r="770" spans="1:17">
      <c r="A770" s="513"/>
      <c r="B770" s="513"/>
      <c r="C770" s="513"/>
      <c r="D770" s="513"/>
      <c r="E770" s="513"/>
      <c r="F770" s="513"/>
      <c r="G770" s="513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</row>
    <row r="771" spans="1:17">
      <c r="A771" s="513"/>
      <c r="B771" s="513"/>
      <c r="C771" s="513"/>
      <c r="D771" s="513"/>
      <c r="E771" s="513"/>
      <c r="F771" s="513"/>
      <c r="G771" s="513"/>
      <c r="H771" s="513"/>
      <c r="I771" s="513"/>
      <c r="J771" s="513"/>
      <c r="K771" s="513"/>
      <c r="L771" s="513"/>
      <c r="M771" s="513"/>
      <c r="N771" s="513"/>
      <c r="O771" s="513"/>
      <c r="P771" s="513"/>
      <c r="Q771" s="513"/>
    </row>
    <row r="772" spans="1:17">
      <c r="A772" s="513"/>
      <c r="B772" s="513"/>
      <c r="C772" s="513"/>
      <c r="D772" s="513"/>
      <c r="E772" s="513"/>
      <c r="F772" s="513"/>
      <c r="G772" s="513"/>
      <c r="H772" s="513"/>
      <c r="I772" s="513"/>
      <c r="J772" s="513"/>
      <c r="K772" s="513"/>
      <c r="L772" s="513"/>
      <c r="M772" s="513"/>
      <c r="N772" s="513"/>
      <c r="O772" s="513"/>
      <c r="P772" s="513"/>
      <c r="Q772" s="513"/>
    </row>
    <row r="773" spans="1:17">
      <c r="A773" s="513"/>
      <c r="B773" s="513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</row>
    <row r="774" spans="1:17">
      <c r="A774" s="513"/>
      <c r="B774" s="513"/>
      <c r="C774" s="513"/>
      <c r="D774" s="513"/>
      <c r="E774" s="513"/>
      <c r="F774" s="513"/>
      <c r="G774" s="513"/>
      <c r="H774" s="513"/>
      <c r="I774" s="513"/>
      <c r="J774" s="513"/>
      <c r="K774" s="513"/>
      <c r="L774" s="513"/>
      <c r="M774" s="513"/>
      <c r="N774" s="513"/>
      <c r="O774" s="513"/>
      <c r="P774" s="513"/>
      <c r="Q774" s="513"/>
    </row>
    <row r="775" spans="1:17">
      <c r="A775" s="513"/>
      <c r="B775" s="513"/>
      <c r="C775" s="513"/>
      <c r="D775" s="513"/>
      <c r="E775" s="513"/>
      <c r="F775" s="513"/>
      <c r="G775" s="513"/>
      <c r="H775" s="513"/>
      <c r="I775" s="513"/>
      <c r="J775" s="513"/>
      <c r="K775" s="513"/>
      <c r="L775" s="513"/>
      <c r="M775" s="513"/>
      <c r="N775" s="513"/>
      <c r="O775" s="513"/>
      <c r="P775" s="513"/>
      <c r="Q775" s="513"/>
    </row>
    <row r="776" spans="1:17">
      <c r="A776" s="513"/>
      <c r="B776" s="513"/>
      <c r="C776" s="513"/>
      <c r="D776" s="513"/>
      <c r="E776" s="513"/>
      <c r="F776" s="513"/>
      <c r="G776" s="513"/>
      <c r="H776" s="513"/>
      <c r="I776" s="513"/>
      <c r="J776" s="513"/>
      <c r="K776" s="513"/>
      <c r="L776" s="513"/>
      <c r="M776" s="513"/>
      <c r="N776" s="513"/>
      <c r="O776" s="513"/>
      <c r="P776" s="513"/>
      <c r="Q776" s="513"/>
    </row>
    <row r="777" spans="1:17">
      <c r="A777" s="513"/>
      <c r="B777" s="513"/>
      <c r="C777" s="513"/>
      <c r="D777" s="513"/>
      <c r="E777" s="513"/>
      <c r="F777" s="513"/>
      <c r="G777" s="513"/>
      <c r="H777" s="513"/>
      <c r="I777" s="513"/>
      <c r="J777" s="513"/>
      <c r="K777" s="513"/>
      <c r="L777" s="513"/>
      <c r="M777" s="513"/>
      <c r="N777" s="513"/>
      <c r="O777" s="513"/>
      <c r="P777" s="513"/>
      <c r="Q777" s="513"/>
    </row>
    <row r="778" spans="1:17">
      <c r="A778" s="513"/>
      <c r="B778" s="513"/>
      <c r="C778" s="513"/>
      <c r="D778" s="513"/>
      <c r="E778" s="513"/>
      <c r="F778" s="513"/>
      <c r="G778" s="513"/>
      <c r="H778" s="513"/>
      <c r="I778" s="513"/>
      <c r="J778" s="513"/>
      <c r="K778" s="513"/>
      <c r="L778" s="513"/>
      <c r="M778" s="513"/>
      <c r="N778" s="513"/>
      <c r="O778" s="513"/>
      <c r="P778" s="513"/>
      <c r="Q778" s="513"/>
    </row>
    <row r="779" spans="1:17">
      <c r="A779" s="513"/>
      <c r="B779" s="513"/>
      <c r="C779" s="513"/>
      <c r="D779" s="513"/>
      <c r="E779" s="513"/>
      <c r="F779" s="513"/>
      <c r="G779" s="513"/>
      <c r="H779" s="513"/>
      <c r="I779" s="513"/>
      <c r="J779" s="513"/>
      <c r="K779" s="513"/>
      <c r="L779" s="513"/>
      <c r="M779" s="513"/>
      <c r="N779" s="513"/>
      <c r="O779" s="513"/>
      <c r="P779" s="513"/>
      <c r="Q779" s="513"/>
    </row>
    <row r="780" spans="1:17">
      <c r="A780" s="513"/>
      <c r="B780" s="513"/>
      <c r="C780" s="513"/>
      <c r="D780" s="513"/>
      <c r="E780" s="513"/>
      <c r="F780" s="513"/>
      <c r="G780" s="513"/>
      <c r="H780" s="513"/>
      <c r="I780" s="513"/>
      <c r="J780" s="513"/>
      <c r="K780" s="513"/>
      <c r="L780" s="513"/>
      <c r="M780" s="513"/>
      <c r="N780" s="513"/>
      <c r="O780" s="513"/>
      <c r="P780" s="513"/>
      <c r="Q780" s="513"/>
    </row>
    <row r="781" spans="1:17">
      <c r="A781" s="513"/>
      <c r="B781" s="513"/>
      <c r="C781" s="513"/>
      <c r="D781" s="513"/>
      <c r="E781" s="513"/>
      <c r="F781" s="513"/>
      <c r="G781" s="513"/>
      <c r="H781" s="513"/>
      <c r="I781" s="513"/>
      <c r="J781" s="513"/>
      <c r="K781" s="513"/>
      <c r="L781" s="513"/>
      <c r="M781" s="513"/>
      <c r="N781" s="513"/>
      <c r="O781" s="513"/>
      <c r="P781" s="513"/>
      <c r="Q781" s="513"/>
    </row>
    <row r="782" spans="1:17">
      <c r="A782" s="513"/>
      <c r="B782" s="513"/>
      <c r="C782" s="513"/>
      <c r="D782" s="513"/>
      <c r="E782" s="513"/>
      <c r="F782" s="513"/>
      <c r="G782" s="513"/>
      <c r="H782" s="513"/>
      <c r="I782" s="513"/>
      <c r="J782" s="513"/>
      <c r="K782" s="513"/>
      <c r="L782" s="513"/>
      <c r="M782" s="513"/>
      <c r="N782" s="513"/>
      <c r="O782" s="513"/>
      <c r="P782" s="513"/>
      <c r="Q782" s="513"/>
    </row>
    <row r="783" spans="1:17">
      <c r="A783" s="513"/>
      <c r="B783" s="513"/>
      <c r="C783" s="513"/>
      <c r="D783" s="513"/>
      <c r="E783" s="513"/>
      <c r="F783" s="513"/>
      <c r="G783" s="513"/>
      <c r="H783" s="513"/>
      <c r="I783" s="513"/>
      <c r="J783" s="513"/>
      <c r="K783" s="513"/>
      <c r="L783" s="513"/>
      <c r="M783" s="513"/>
      <c r="N783" s="513"/>
      <c r="O783" s="513"/>
      <c r="P783" s="513"/>
      <c r="Q783" s="513"/>
    </row>
    <row r="784" spans="1:17">
      <c r="A784" s="513"/>
      <c r="B784" s="513"/>
      <c r="C784" s="513"/>
      <c r="D784" s="513"/>
      <c r="E784" s="513"/>
      <c r="F784" s="513"/>
      <c r="G784" s="513"/>
      <c r="H784" s="513"/>
      <c r="I784" s="513"/>
      <c r="J784" s="513"/>
      <c r="K784" s="513"/>
      <c r="L784" s="513"/>
      <c r="M784" s="513"/>
      <c r="N784" s="513"/>
      <c r="O784" s="513"/>
      <c r="P784" s="513"/>
      <c r="Q784" s="513"/>
    </row>
    <row r="785" spans="1:17">
      <c r="A785" s="513"/>
      <c r="B785" s="513"/>
      <c r="C785" s="513"/>
      <c r="D785" s="513"/>
      <c r="E785" s="513"/>
      <c r="F785" s="513"/>
      <c r="G785" s="513"/>
      <c r="H785" s="513"/>
      <c r="I785" s="513"/>
      <c r="J785" s="513"/>
      <c r="K785" s="513"/>
      <c r="L785" s="513"/>
      <c r="M785" s="513"/>
      <c r="N785" s="513"/>
      <c r="O785" s="513"/>
      <c r="P785" s="513"/>
      <c r="Q785" s="513"/>
    </row>
    <row r="786" spans="1:17">
      <c r="A786" s="513"/>
      <c r="B786" s="513"/>
      <c r="C786" s="513"/>
      <c r="D786" s="513"/>
      <c r="E786" s="513"/>
      <c r="F786" s="513"/>
      <c r="G786" s="513"/>
      <c r="H786" s="513"/>
      <c r="I786" s="513"/>
      <c r="J786" s="513"/>
      <c r="K786" s="513"/>
      <c r="L786" s="513"/>
      <c r="M786" s="513"/>
      <c r="N786" s="513"/>
      <c r="O786" s="513"/>
      <c r="P786" s="513"/>
      <c r="Q786" s="513"/>
    </row>
    <row r="787" spans="1:17">
      <c r="A787" s="513"/>
      <c r="B787" s="513"/>
      <c r="C787" s="513"/>
      <c r="D787" s="513"/>
      <c r="E787" s="513"/>
      <c r="F787" s="513"/>
      <c r="G787" s="513"/>
      <c r="H787" s="513"/>
      <c r="I787" s="513"/>
      <c r="J787" s="513"/>
      <c r="K787" s="513"/>
      <c r="L787" s="513"/>
      <c r="M787" s="513"/>
      <c r="N787" s="513"/>
      <c r="O787" s="513"/>
      <c r="P787" s="513"/>
      <c r="Q787" s="513"/>
    </row>
    <row r="788" spans="1:17">
      <c r="A788" s="513"/>
      <c r="B788" s="513"/>
      <c r="C788" s="513"/>
      <c r="D788" s="513"/>
      <c r="E788" s="513"/>
      <c r="F788" s="513"/>
      <c r="G788" s="513"/>
      <c r="H788" s="513"/>
      <c r="I788" s="513"/>
      <c r="J788" s="513"/>
      <c r="K788" s="513"/>
      <c r="L788" s="513"/>
      <c r="M788" s="513"/>
      <c r="N788" s="513"/>
      <c r="O788" s="513"/>
      <c r="P788" s="513"/>
      <c r="Q788" s="513"/>
    </row>
    <row r="789" spans="1:17">
      <c r="A789" s="513"/>
      <c r="B789" s="513"/>
      <c r="C789" s="513"/>
      <c r="D789" s="513"/>
      <c r="E789" s="513"/>
      <c r="F789" s="513"/>
      <c r="G789" s="513"/>
      <c r="H789" s="513"/>
      <c r="I789" s="513"/>
      <c r="J789" s="513"/>
      <c r="K789" s="513"/>
      <c r="L789" s="513"/>
      <c r="M789" s="513"/>
      <c r="N789" s="513"/>
      <c r="O789" s="513"/>
      <c r="P789" s="513"/>
      <c r="Q789" s="513"/>
    </row>
    <row r="790" spans="1:17">
      <c r="A790" s="513"/>
      <c r="B790" s="513"/>
      <c r="C790" s="513"/>
      <c r="D790" s="513"/>
      <c r="E790" s="513"/>
      <c r="F790" s="513"/>
      <c r="G790" s="513"/>
      <c r="H790" s="513"/>
      <c r="I790" s="513"/>
      <c r="J790" s="513"/>
      <c r="K790" s="513"/>
      <c r="L790" s="513"/>
      <c r="M790" s="513"/>
      <c r="N790" s="513"/>
      <c r="O790" s="513"/>
      <c r="P790" s="513"/>
      <c r="Q790" s="513"/>
    </row>
    <row r="791" spans="1:17">
      <c r="A791" s="513"/>
      <c r="B791" s="513"/>
      <c r="C791" s="513"/>
      <c r="D791" s="513"/>
      <c r="E791" s="513"/>
      <c r="F791" s="513"/>
      <c r="G791" s="513"/>
      <c r="H791" s="513"/>
      <c r="I791" s="513"/>
      <c r="J791" s="513"/>
      <c r="K791" s="513"/>
      <c r="L791" s="513"/>
      <c r="M791" s="513"/>
      <c r="N791" s="513"/>
      <c r="O791" s="513"/>
      <c r="P791" s="513"/>
      <c r="Q791" s="513"/>
    </row>
    <row r="792" spans="1:17">
      <c r="A792" s="513"/>
      <c r="B792" s="513"/>
      <c r="C792" s="513"/>
      <c r="D792" s="513"/>
      <c r="E792" s="513"/>
      <c r="F792" s="513"/>
      <c r="G792" s="513"/>
      <c r="H792" s="513"/>
      <c r="I792" s="513"/>
      <c r="J792" s="513"/>
      <c r="K792" s="513"/>
      <c r="L792" s="513"/>
      <c r="M792" s="513"/>
      <c r="N792" s="513"/>
      <c r="O792" s="513"/>
      <c r="P792" s="513"/>
      <c r="Q792" s="513"/>
    </row>
    <row r="793" spans="1:17">
      <c r="A793" s="513"/>
      <c r="B793" s="513"/>
      <c r="C793" s="513"/>
      <c r="D793" s="513"/>
      <c r="E793" s="513"/>
      <c r="F793" s="513"/>
      <c r="G793" s="513"/>
      <c r="H793" s="513"/>
      <c r="I793" s="513"/>
      <c r="J793" s="513"/>
      <c r="K793" s="513"/>
      <c r="L793" s="513"/>
      <c r="M793" s="513"/>
      <c r="N793" s="513"/>
      <c r="O793" s="513"/>
      <c r="P793" s="513"/>
      <c r="Q793" s="513"/>
    </row>
    <row r="794" spans="1:17">
      <c r="A794" s="513"/>
      <c r="B794" s="513"/>
      <c r="C794" s="513"/>
      <c r="D794" s="513"/>
      <c r="E794" s="513"/>
      <c r="F794" s="513"/>
      <c r="G794" s="513"/>
      <c r="H794" s="513"/>
      <c r="I794" s="513"/>
      <c r="J794" s="513"/>
      <c r="K794" s="513"/>
      <c r="L794" s="513"/>
      <c r="M794" s="513"/>
      <c r="N794" s="513"/>
      <c r="O794" s="513"/>
      <c r="P794" s="513"/>
      <c r="Q794" s="513"/>
    </row>
    <row r="795" spans="1:17">
      <c r="A795" s="513"/>
      <c r="B795" s="513"/>
      <c r="C795" s="513"/>
      <c r="D795" s="513"/>
      <c r="E795" s="513"/>
      <c r="F795" s="513"/>
      <c r="G795" s="513"/>
      <c r="H795" s="513"/>
      <c r="I795" s="513"/>
      <c r="J795" s="513"/>
      <c r="K795" s="513"/>
      <c r="L795" s="513"/>
      <c r="M795" s="513"/>
      <c r="N795" s="513"/>
      <c r="O795" s="513"/>
      <c r="P795" s="513"/>
      <c r="Q795" s="513"/>
    </row>
    <row r="796" spans="1:17">
      <c r="A796" s="513"/>
      <c r="B796" s="513"/>
      <c r="C796" s="513"/>
      <c r="D796" s="513"/>
      <c r="E796" s="513"/>
      <c r="F796" s="513"/>
      <c r="G796" s="513"/>
      <c r="H796" s="513"/>
      <c r="I796" s="513"/>
      <c r="J796" s="513"/>
      <c r="K796" s="513"/>
      <c r="L796" s="513"/>
      <c r="M796" s="513"/>
      <c r="N796" s="513"/>
      <c r="O796" s="513"/>
      <c r="P796" s="513"/>
      <c r="Q796" s="513"/>
    </row>
    <row r="797" spans="1:17">
      <c r="A797" s="513"/>
      <c r="B797" s="513"/>
      <c r="C797" s="513"/>
      <c r="D797" s="513"/>
      <c r="E797" s="513"/>
      <c r="F797" s="513"/>
      <c r="G797" s="513"/>
      <c r="H797" s="513"/>
      <c r="I797" s="513"/>
      <c r="J797" s="513"/>
      <c r="K797" s="513"/>
      <c r="L797" s="513"/>
      <c r="M797" s="513"/>
      <c r="N797" s="513"/>
      <c r="O797" s="513"/>
      <c r="P797" s="513"/>
      <c r="Q797" s="513"/>
    </row>
    <row r="798" spans="1:17">
      <c r="A798" s="513"/>
      <c r="B798" s="513"/>
      <c r="C798" s="513"/>
      <c r="D798" s="513"/>
      <c r="E798" s="513"/>
      <c r="F798" s="513"/>
      <c r="G798" s="513"/>
      <c r="H798" s="513"/>
      <c r="I798" s="513"/>
      <c r="J798" s="513"/>
      <c r="K798" s="513"/>
      <c r="L798" s="513"/>
      <c r="M798" s="513"/>
      <c r="N798" s="513"/>
      <c r="O798" s="513"/>
      <c r="P798" s="513"/>
      <c r="Q798" s="513"/>
    </row>
    <row r="799" spans="1:17">
      <c r="A799" s="513"/>
      <c r="B799" s="513"/>
      <c r="C799" s="513"/>
      <c r="D799" s="513"/>
      <c r="E799" s="513"/>
      <c r="F799" s="513"/>
      <c r="G799" s="513"/>
      <c r="H799" s="513"/>
      <c r="I799" s="513"/>
      <c r="J799" s="513"/>
      <c r="K799" s="513"/>
      <c r="L799" s="513"/>
      <c r="M799" s="513"/>
      <c r="N799" s="513"/>
      <c r="O799" s="513"/>
      <c r="P799" s="513"/>
      <c r="Q799" s="513"/>
    </row>
    <row r="800" spans="1:17">
      <c r="A800" s="513"/>
      <c r="B800" s="513"/>
      <c r="C800" s="513"/>
      <c r="D800" s="513"/>
      <c r="E800" s="513"/>
      <c r="F800" s="513"/>
      <c r="G800" s="513"/>
      <c r="H800" s="513"/>
      <c r="I800" s="513"/>
      <c r="J800" s="513"/>
      <c r="K800" s="513"/>
      <c r="L800" s="513"/>
      <c r="M800" s="513"/>
      <c r="N800" s="513"/>
      <c r="O800" s="513"/>
      <c r="P800" s="513"/>
      <c r="Q800" s="513"/>
    </row>
    <row r="801" spans="1:17">
      <c r="A801" s="513"/>
      <c r="B801" s="513"/>
      <c r="C801" s="513"/>
      <c r="D801" s="513"/>
      <c r="E801" s="513"/>
      <c r="F801" s="513"/>
      <c r="G801" s="513"/>
      <c r="H801" s="513"/>
      <c r="I801" s="513"/>
      <c r="J801" s="513"/>
      <c r="K801" s="513"/>
      <c r="L801" s="513"/>
      <c r="M801" s="513"/>
      <c r="N801" s="513"/>
      <c r="O801" s="513"/>
      <c r="P801" s="513"/>
      <c r="Q801" s="513"/>
    </row>
    <row r="802" spans="1:17">
      <c r="A802" s="513"/>
      <c r="B802" s="513"/>
      <c r="C802" s="513"/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</row>
    <row r="803" spans="1:17">
      <c r="A803" s="513"/>
      <c r="B803" s="513"/>
      <c r="C803" s="513"/>
      <c r="D803" s="513"/>
      <c r="E803" s="513"/>
      <c r="F803" s="513"/>
      <c r="G803" s="513"/>
      <c r="H803" s="513"/>
      <c r="I803" s="513"/>
      <c r="J803" s="513"/>
      <c r="K803" s="513"/>
      <c r="L803" s="513"/>
      <c r="M803" s="513"/>
      <c r="N803" s="513"/>
      <c r="O803" s="513"/>
      <c r="P803" s="513"/>
      <c r="Q803" s="513"/>
    </row>
    <row r="804" spans="1:17">
      <c r="A804" s="513"/>
      <c r="B804" s="513"/>
      <c r="C804" s="513"/>
      <c r="D804" s="513"/>
      <c r="E804" s="513"/>
      <c r="F804" s="513"/>
      <c r="G804" s="513"/>
      <c r="H804" s="513"/>
      <c r="I804" s="513"/>
      <c r="J804" s="513"/>
      <c r="K804" s="513"/>
      <c r="L804" s="513"/>
      <c r="M804" s="513"/>
      <c r="N804" s="513"/>
      <c r="O804" s="513"/>
      <c r="P804" s="513"/>
      <c r="Q804" s="513"/>
    </row>
    <row r="805" spans="1:17">
      <c r="A805" s="513"/>
      <c r="B805" s="513"/>
      <c r="C805" s="513"/>
      <c r="D805" s="513"/>
      <c r="E805" s="513"/>
      <c r="F805" s="513"/>
      <c r="G805" s="513"/>
      <c r="H805" s="513"/>
      <c r="I805" s="513"/>
      <c r="J805" s="513"/>
      <c r="K805" s="513"/>
      <c r="L805" s="513"/>
      <c r="M805" s="513"/>
      <c r="N805" s="513"/>
      <c r="O805" s="513"/>
      <c r="P805" s="513"/>
      <c r="Q805" s="513"/>
    </row>
    <row r="806" spans="1:17">
      <c r="A806" s="513"/>
      <c r="B806" s="513"/>
      <c r="C806" s="513"/>
      <c r="D806" s="513"/>
      <c r="E806" s="513"/>
      <c r="F806" s="513"/>
      <c r="G806" s="513"/>
      <c r="H806" s="513"/>
      <c r="I806" s="513"/>
      <c r="J806" s="513"/>
      <c r="K806" s="513"/>
      <c r="L806" s="513"/>
      <c r="M806" s="513"/>
      <c r="N806" s="513"/>
      <c r="O806" s="513"/>
      <c r="P806" s="513"/>
      <c r="Q806" s="513"/>
    </row>
    <row r="807" spans="1:17">
      <c r="A807" s="513"/>
      <c r="B807" s="513"/>
      <c r="C807" s="513"/>
      <c r="D807" s="513"/>
      <c r="E807" s="513"/>
      <c r="F807" s="513"/>
      <c r="G807" s="513"/>
      <c r="H807" s="513"/>
      <c r="I807" s="513"/>
      <c r="J807" s="513"/>
      <c r="K807" s="513"/>
      <c r="L807" s="513"/>
      <c r="M807" s="513"/>
      <c r="N807" s="513"/>
      <c r="O807" s="513"/>
      <c r="P807" s="513"/>
      <c r="Q807" s="513"/>
    </row>
    <row r="808" spans="1:17">
      <c r="A808" s="513"/>
      <c r="B808" s="513"/>
      <c r="C808" s="513"/>
      <c r="D808" s="513"/>
      <c r="E808" s="513"/>
      <c r="F808" s="513"/>
      <c r="G808" s="513"/>
      <c r="H808" s="513"/>
      <c r="I808" s="513"/>
      <c r="J808" s="513"/>
      <c r="K808" s="513"/>
      <c r="L808" s="513"/>
      <c r="M808" s="513"/>
      <c r="N808" s="513"/>
      <c r="O808" s="513"/>
      <c r="P808" s="513"/>
      <c r="Q808" s="513"/>
    </row>
    <row r="809" spans="1:17">
      <c r="A809" s="513"/>
      <c r="B809" s="513"/>
      <c r="C809" s="513"/>
      <c r="D809" s="513"/>
      <c r="E809" s="513"/>
      <c r="F809" s="513"/>
      <c r="G809" s="513"/>
      <c r="H809" s="513"/>
      <c r="I809" s="513"/>
      <c r="J809" s="513"/>
      <c r="K809" s="513"/>
      <c r="L809" s="513"/>
      <c r="M809" s="513"/>
      <c r="N809" s="513"/>
      <c r="O809" s="513"/>
      <c r="P809" s="513"/>
      <c r="Q809" s="513"/>
    </row>
    <row r="810" spans="1:17">
      <c r="A810" s="513"/>
      <c r="B810" s="513"/>
      <c r="C810" s="513"/>
      <c r="D810" s="513"/>
      <c r="E810" s="513"/>
      <c r="F810" s="513"/>
      <c r="G810" s="513"/>
      <c r="H810" s="513"/>
      <c r="I810" s="513"/>
      <c r="J810" s="513"/>
      <c r="K810" s="513"/>
      <c r="L810" s="513"/>
      <c r="M810" s="513"/>
      <c r="N810" s="513"/>
      <c r="O810" s="513"/>
      <c r="P810" s="513"/>
      <c r="Q810" s="513"/>
    </row>
    <row r="811" spans="1:17">
      <c r="A811" s="513"/>
      <c r="B811" s="513"/>
      <c r="C811" s="513"/>
      <c r="D811" s="513"/>
      <c r="E811" s="513"/>
      <c r="F811" s="513"/>
      <c r="G811" s="513"/>
      <c r="H811" s="513"/>
      <c r="I811" s="513"/>
      <c r="J811" s="513"/>
      <c r="K811" s="513"/>
      <c r="L811" s="513"/>
      <c r="M811" s="513"/>
      <c r="N811" s="513"/>
      <c r="O811" s="513"/>
      <c r="P811" s="513"/>
      <c r="Q811" s="513"/>
    </row>
    <row r="812" spans="1:17">
      <c r="A812" s="513"/>
      <c r="B812" s="513"/>
      <c r="C812" s="513"/>
      <c r="D812" s="513"/>
      <c r="E812" s="513"/>
      <c r="F812" s="513"/>
      <c r="G812" s="513"/>
      <c r="H812" s="513"/>
      <c r="I812" s="513"/>
      <c r="J812" s="513"/>
      <c r="K812" s="513"/>
      <c r="L812" s="513"/>
      <c r="M812" s="513"/>
      <c r="N812" s="513"/>
      <c r="O812" s="513"/>
      <c r="P812" s="513"/>
      <c r="Q812" s="513"/>
    </row>
    <row r="813" spans="1:17">
      <c r="A813" s="513"/>
      <c r="B813" s="513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</row>
    <row r="814" spans="1:17">
      <c r="A814" s="513"/>
      <c r="B814" s="513"/>
      <c r="C814" s="513"/>
      <c r="D814" s="513"/>
      <c r="E814" s="513"/>
      <c r="F814" s="513"/>
      <c r="G814" s="513"/>
      <c r="H814" s="513"/>
      <c r="I814" s="513"/>
      <c r="J814" s="513"/>
      <c r="K814" s="513"/>
      <c r="L814" s="513"/>
      <c r="M814" s="513"/>
      <c r="N814" s="513"/>
      <c r="O814" s="513"/>
      <c r="P814" s="513"/>
      <c r="Q814" s="513"/>
    </row>
    <row r="815" spans="1:17">
      <c r="A815" s="513"/>
      <c r="B815" s="513"/>
      <c r="C815" s="513"/>
      <c r="D815" s="513"/>
      <c r="E815" s="513"/>
      <c r="F815" s="513"/>
      <c r="G815" s="513"/>
      <c r="H815" s="513"/>
      <c r="I815" s="513"/>
      <c r="J815" s="513"/>
      <c r="K815" s="513"/>
      <c r="L815" s="513"/>
      <c r="M815" s="513"/>
      <c r="N815" s="513"/>
      <c r="O815" s="513"/>
      <c r="P815" s="513"/>
      <c r="Q815" s="513"/>
    </row>
    <row r="816" spans="1:17">
      <c r="A816" s="513"/>
      <c r="B816" s="513"/>
      <c r="C816" s="513"/>
      <c r="D816" s="513"/>
      <c r="E816" s="513"/>
      <c r="F816" s="513"/>
      <c r="G816" s="513"/>
      <c r="H816" s="513"/>
      <c r="I816" s="513"/>
      <c r="J816" s="513"/>
      <c r="K816" s="513"/>
      <c r="L816" s="513"/>
      <c r="M816" s="513"/>
      <c r="N816" s="513"/>
      <c r="O816" s="513"/>
      <c r="P816" s="513"/>
      <c r="Q816" s="513"/>
    </row>
    <row r="817" spans="1:17">
      <c r="A817" s="513"/>
      <c r="B817" s="513"/>
      <c r="C817" s="513"/>
      <c r="D817" s="513"/>
      <c r="E817" s="513"/>
      <c r="F817" s="513"/>
      <c r="G817" s="513"/>
      <c r="H817" s="513"/>
      <c r="I817" s="513"/>
      <c r="J817" s="513"/>
      <c r="K817" s="513"/>
      <c r="L817" s="513"/>
      <c r="M817" s="513"/>
      <c r="N817" s="513"/>
      <c r="O817" s="513"/>
      <c r="P817" s="513"/>
      <c r="Q817" s="513"/>
    </row>
    <row r="818" spans="1:17">
      <c r="A818" s="513"/>
      <c r="B818" s="513"/>
      <c r="C818" s="513"/>
      <c r="D818" s="513"/>
      <c r="E818" s="513"/>
      <c r="F818" s="513"/>
      <c r="G818" s="513"/>
      <c r="H818" s="513"/>
      <c r="I818" s="513"/>
      <c r="J818" s="513"/>
      <c r="K818" s="513"/>
      <c r="L818" s="513"/>
      <c r="M818" s="513"/>
      <c r="N818" s="513"/>
      <c r="O818" s="513"/>
      <c r="P818" s="513"/>
      <c r="Q818" s="513"/>
    </row>
    <row r="819" spans="1:17">
      <c r="A819" s="513"/>
      <c r="B819" s="513"/>
      <c r="C819" s="513"/>
      <c r="D819" s="513"/>
      <c r="E819" s="513"/>
      <c r="F819" s="513"/>
      <c r="G819" s="513"/>
      <c r="H819" s="513"/>
      <c r="I819" s="513"/>
      <c r="J819" s="513"/>
      <c r="K819" s="513"/>
      <c r="L819" s="513"/>
      <c r="M819" s="513"/>
      <c r="N819" s="513"/>
      <c r="O819" s="513"/>
      <c r="P819" s="513"/>
      <c r="Q819" s="513"/>
    </row>
    <row r="820" spans="1:17">
      <c r="A820" s="513"/>
      <c r="B820" s="513"/>
      <c r="C820" s="513"/>
      <c r="D820" s="513"/>
      <c r="E820" s="513"/>
      <c r="F820" s="513"/>
      <c r="G820" s="513"/>
      <c r="H820" s="513"/>
      <c r="I820" s="513"/>
      <c r="J820" s="513"/>
      <c r="K820" s="513"/>
      <c r="L820" s="513"/>
      <c r="M820" s="513"/>
      <c r="N820" s="513"/>
      <c r="O820" s="513"/>
      <c r="P820" s="513"/>
      <c r="Q820" s="513"/>
    </row>
    <row r="821" spans="1:17">
      <c r="A821" s="513"/>
      <c r="B821" s="513"/>
      <c r="C821" s="513"/>
      <c r="D821" s="513"/>
      <c r="E821" s="513"/>
      <c r="F821" s="513"/>
      <c r="G821" s="513"/>
      <c r="H821" s="513"/>
      <c r="I821" s="513"/>
      <c r="J821" s="513"/>
      <c r="K821" s="513"/>
      <c r="L821" s="513"/>
      <c r="M821" s="513"/>
      <c r="N821" s="513"/>
      <c r="O821" s="513"/>
      <c r="P821" s="513"/>
      <c r="Q821" s="513"/>
    </row>
    <row r="822" spans="1:17">
      <c r="A822" s="513"/>
      <c r="B822" s="513"/>
      <c r="C822" s="513"/>
      <c r="D822" s="513"/>
      <c r="E822" s="513"/>
      <c r="F822" s="513"/>
      <c r="G822" s="513"/>
      <c r="H822" s="513"/>
      <c r="I822" s="513"/>
      <c r="J822" s="513"/>
      <c r="K822" s="513"/>
      <c r="L822" s="513"/>
      <c r="M822" s="513"/>
      <c r="N822" s="513"/>
      <c r="O822" s="513"/>
      <c r="P822" s="513"/>
      <c r="Q822" s="513"/>
    </row>
    <row r="823" spans="1:17">
      <c r="A823" s="513"/>
      <c r="B823" s="513"/>
      <c r="C823" s="513"/>
      <c r="D823" s="513"/>
      <c r="E823" s="513"/>
      <c r="F823" s="513"/>
      <c r="G823" s="513"/>
      <c r="H823" s="513"/>
      <c r="I823" s="513"/>
      <c r="J823" s="513"/>
      <c r="K823" s="513"/>
      <c r="L823" s="513"/>
      <c r="M823" s="513"/>
      <c r="N823" s="513"/>
      <c r="O823" s="513"/>
      <c r="P823" s="513"/>
      <c r="Q823" s="513"/>
    </row>
    <row r="824" spans="1:17">
      <c r="A824" s="513"/>
      <c r="B824" s="513"/>
      <c r="C824" s="513"/>
      <c r="D824" s="513"/>
      <c r="E824" s="513"/>
      <c r="F824" s="513"/>
      <c r="G824" s="513"/>
      <c r="H824" s="513"/>
      <c r="I824" s="513"/>
      <c r="J824" s="513"/>
      <c r="K824" s="513"/>
      <c r="L824" s="513"/>
      <c r="M824" s="513"/>
      <c r="N824" s="513"/>
      <c r="O824" s="513"/>
      <c r="P824" s="513"/>
      <c r="Q824" s="513"/>
    </row>
    <row r="825" spans="1:17">
      <c r="A825" s="513"/>
      <c r="B825" s="513"/>
      <c r="C825" s="513"/>
      <c r="D825" s="513"/>
      <c r="E825" s="513"/>
      <c r="F825" s="513"/>
      <c r="G825" s="513"/>
      <c r="H825" s="513"/>
      <c r="I825" s="513"/>
      <c r="J825" s="513"/>
      <c r="K825" s="513"/>
      <c r="L825" s="513"/>
      <c r="M825" s="513"/>
      <c r="N825" s="513"/>
      <c r="O825" s="513"/>
      <c r="P825" s="513"/>
      <c r="Q825" s="513"/>
    </row>
    <row r="826" spans="1:17">
      <c r="A826" s="513"/>
      <c r="B826" s="513"/>
      <c r="C826" s="513"/>
      <c r="D826" s="513"/>
      <c r="E826" s="513"/>
      <c r="F826" s="513"/>
      <c r="G826" s="513"/>
      <c r="H826" s="513"/>
      <c r="I826" s="513"/>
      <c r="J826" s="513"/>
      <c r="K826" s="513"/>
      <c r="L826" s="513"/>
      <c r="M826" s="513"/>
      <c r="N826" s="513"/>
      <c r="O826" s="513"/>
      <c r="P826" s="513"/>
      <c r="Q826" s="513"/>
    </row>
    <row r="827" spans="1:17">
      <c r="A827" s="513"/>
      <c r="B827" s="513"/>
      <c r="C827" s="513"/>
      <c r="D827" s="513"/>
      <c r="E827" s="513"/>
      <c r="F827" s="513"/>
      <c r="G827" s="513"/>
      <c r="H827" s="513"/>
      <c r="I827" s="513"/>
      <c r="J827" s="513"/>
      <c r="K827" s="513"/>
      <c r="L827" s="513"/>
      <c r="M827" s="513"/>
      <c r="N827" s="513"/>
      <c r="O827" s="513"/>
      <c r="P827" s="513"/>
      <c r="Q827" s="513"/>
    </row>
    <row r="828" spans="1:17">
      <c r="A828" s="513"/>
      <c r="B828" s="513"/>
      <c r="C828" s="513"/>
      <c r="D828" s="513"/>
      <c r="E828" s="513"/>
      <c r="F828" s="513"/>
      <c r="G828" s="513"/>
      <c r="H828" s="513"/>
      <c r="I828" s="513"/>
      <c r="J828" s="513"/>
      <c r="K828" s="513"/>
      <c r="L828" s="513"/>
      <c r="M828" s="513"/>
      <c r="N828" s="513"/>
      <c r="O828" s="513"/>
      <c r="P828" s="513"/>
      <c r="Q828" s="513"/>
    </row>
    <row r="829" spans="1:17">
      <c r="A829" s="513"/>
      <c r="B829" s="513"/>
      <c r="C829" s="513"/>
      <c r="D829" s="513"/>
      <c r="E829" s="513"/>
      <c r="F829" s="513"/>
      <c r="G829" s="513"/>
      <c r="H829" s="513"/>
      <c r="I829" s="513"/>
      <c r="J829" s="513"/>
      <c r="K829" s="513"/>
      <c r="L829" s="513"/>
      <c r="M829" s="513"/>
      <c r="N829" s="513"/>
      <c r="O829" s="513"/>
      <c r="P829" s="513"/>
      <c r="Q829" s="513"/>
    </row>
    <row r="830" spans="1:17">
      <c r="A830" s="513"/>
      <c r="B830" s="513"/>
      <c r="C830" s="513"/>
      <c r="D830" s="513"/>
      <c r="E830" s="513"/>
      <c r="F830" s="513"/>
      <c r="G830" s="513"/>
      <c r="H830" s="513"/>
      <c r="I830" s="513"/>
      <c r="J830" s="513"/>
      <c r="K830" s="513"/>
      <c r="L830" s="513"/>
      <c r="M830" s="513"/>
      <c r="N830" s="513"/>
      <c r="O830" s="513"/>
      <c r="P830" s="513"/>
      <c r="Q830" s="513"/>
    </row>
    <row r="831" spans="1:17">
      <c r="A831" s="513"/>
      <c r="B831" s="513"/>
      <c r="C831" s="513"/>
      <c r="D831" s="513"/>
      <c r="E831" s="513"/>
      <c r="F831" s="513"/>
      <c r="G831" s="513"/>
      <c r="H831" s="513"/>
      <c r="I831" s="513"/>
      <c r="J831" s="513"/>
      <c r="K831" s="513"/>
      <c r="L831" s="513"/>
      <c r="M831" s="513"/>
      <c r="N831" s="513"/>
      <c r="O831" s="513"/>
      <c r="P831" s="513"/>
      <c r="Q831" s="513"/>
    </row>
    <row r="832" spans="1:17">
      <c r="A832" s="513"/>
      <c r="B832" s="513"/>
      <c r="C832" s="513"/>
      <c r="D832" s="513"/>
      <c r="E832" s="513"/>
      <c r="F832" s="513"/>
      <c r="G832" s="513"/>
      <c r="H832" s="513"/>
      <c r="I832" s="513"/>
      <c r="J832" s="513"/>
      <c r="K832" s="513"/>
      <c r="L832" s="513"/>
      <c r="M832" s="513"/>
      <c r="N832" s="513"/>
      <c r="O832" s="513"/>
      <c r="P832" s="513"/>
      <c r="Q832" s="513"/>
    </row>
    <row r="833" spans="1:17">
      <c r="A833" s="513"/>
      <c r="B833" s="513"/>
      <c r="C833" s="513"/>
      <c r="D833" s="513"/>
      <c r="E833" s="513"/>
      <c r="F833" s="513"/>
      <c r="G833" s="513"/>
      <c r="H833" s="513"/>
      <c r="I833" s="513"/>
      <c r="J833" s="513"/>
      <c r="K833" s="513"/>
      <c r="L833" s="513"/>
      <c r="M833" s="513"/>
      <c r="N833" s="513"/>
      <c r="O833" s="513"/>
      <c r="P833" s="513"/>
      <c r="Q833" s="513"/>
    </row>
    <row r="834" spans="1:17">
      <c r="A834" s="513"/>
      <c r="B834" s="513"/>
      <c r="C834" s="513"/>
      <c r="D834" s="513"/>
      <c r="E834" s="513"/>
      <c r="F834" s="513"/>
      <c r="G834" s="513"/>
      <c r="H834" s="513"/>
      <c r="I834" s="513"/>
      <c r="J834" s="513"/>
      <c r="K834" s="513"/>
      <c r="L834" s="513"/>
      <c r="M834" s="513"/>
      <c r="N834" s="513"/>
      <c r="O834" s="513"/>
      <c r="P834" s="513"/>
      <c r="Q834" s="513"/>
    </row>
    <row r="835" spans="1:17">
      <c r="A835" s="513"/>
      <c r="B835" s="513"/>
      <c r="C835" s="513"/>
      <c r="D835" s="513"/>
      <c r="E835" s="513"/>
      <c r="F835" s="513"/>
      <c r="G835" s="513"/>
      <c r="H835" s="513"/>
      <c r="I835" s="513"/>
      <c r="J835" s="513"/>
      <c r="K835" s="513"/>
      <c r="L835" s="513"/>
      <c r="M835" s="513"/>
      <c r="N835" s="513"/>
      <c r="O835" s="513"/>
      <c r="P835" s="513"/>
      <c r="Q835" s="513"/>
    </row>
    <row r="836" spans="1:17">
      <c r="A836" s="513"/>
      <c r="B836" s="513"/>
      <c r="C836" s="513"/>
      <c r="D836" s="513"/>
      <c r="E836" s="513"/>
      <c r="F836" s="513"/>
      <c r="G836" s="513"/>
      <c r="H836" s="513"/>
      <c r="I836" s="513"/>
      <c r="J836" s="513"/>
      <c r="K836" s="513"/>
      <c r="L836" s="513"/>
      <c r="M836" s="513"/>
      <c r="N836" s="513"/>
      <c r="O836" s="513"/>
      <c r="P836" s="513"/>
      <c r="Q836" s="513"/>
    </row>
    <row r="837" spans="1:17">
      <c r="A837" s="513"/>
      <c r="B837" s="513"/>
      <c r="C837" s="513"/>
      <c r="D837" s="513"/>
      <c r="E837" s="513"/>
      <c r="F837" s="513"/>
      <c r="G837" s="513"/>
      <c r="H837" s="513"/>
      <c r="I837" s="513"/>
      <c r="J837" s="513"/>
      <c r="K837" s="513"/>
      <c r="L837" s="513"/>
      <c r="M837" s="513"/>
      <c r="N837" s="513"/>
      <c r="O837" s="513"/>
      <c r="P837" s="513"/>
      <c r="Q837" s="513"/>
    </row>
    <row r="838" spans="1:17">
      <c r="A838" s="513"/>
      <c r="B838" s="513"/>
      <c r="C838" s="513"/>
      <c r="D838" s="513"/>
      <c r="E838" s="513"/>
      <c r="F838" s="513"/>
      <c r="G838" s="513"/>
      <c r="H838" s="513"/>
      <c r="I838" s="513"/>
      <c r="J838" s="513"/>
      <c r="K838" s="513"/>
      <c r="L838" s="513"/>
      <c r="M838" s="513"/>
      <c r="N838" s="513"/>
      <c r="O838" s="513"/>
      <c r="P838" s="513"/>
      <c r="Q838" s="513"/>
    </row>
    <row r="839" spans="1:17">
      <c r="A839" s="513"/>
      <c r="B839" s="513"/>
      <c r="C839" s="513"/>
      <c r="D839" s="513"/>
      <c r="E839" s="513"/>
      <c r="F839" s="513"/>
      <c r="G839" s="513"/>
      <c r="H839" s="513"/>
      <c r="I839" s="513"/>
      <c r="J839" s="513"/>
      <c r="K839" s="513"/>
      <c r="L839" s="513"/>
      <c r="M839" s="513"/>
      <c r="N839" s="513"/>
      <c r="O839" s="513"/>
      <c r="P839" s="513"/>
      <c r="Q839" s="513"/>
    </row>
    <row r="840" spans="1:17">
      <c r="A840" s="513"/>
      <c r="B840" s="513"/>
      <c r="C840" s="513"/>
      <c r="D840" s="513"/>
      <c r="E840" s="513"/>
      <c r="F840" s="513"/>
      <c r="G840" s="513"/>
      <c r="H840" s="513"/>
      <c r="I840" s="513"/>
      <c r="J840" s="513"/>
      <c r="K840" s="513"/>
      <c r="L840" s="513"/>
      <c r="M840" s="513"/>
      <c r="N840" s="513"/>
      <c r="O840" s="513"/>
      <c r="P840" s="513"/>
      <c r="Q840" s="513"/>
    </row>
    <row r="841" spans="1:17">
      <c r="A841" s="513"/>
      <c r="B841" s="513"/>
      <c r="C841" s="513"/>
      <c r="D841" s="513"/>
      <c r="E841" s="513"/>
      <c r="F841" s="513"/>
      <c r="G841" s="513"/>
      <c r="H841" s="513"/>
      <c r="I841" s="513"/>
      <c r="J841" s="513"/>
      <c r="K841" s="513"/>
      <c r="L841" s="513"/>
      <c r="M841" s="513"/>
      <c r="N841" s="513"/>
      <c r="O841" s="513"/>
      <c r="P841" s="513"/>
      <c r="Q841" s="513"/>
    </row>
    <row r="842" spans="1:17">
      <c r="A842" s="513"/>
      <c r="B842" s="513"/>
      <c r="C842" s="513"/>
      <c r="D842" s="513"/>
      <c r="E842" s="513"/>
      <c r="F842" s="513"/>
      <c r="G842" s="513"/>
      <c r="H842" s="513"/>
      <c r="I842" s="513"/>
      <c r="J842" s="513"/>
      <c r="K842" s="513"/>
      <c r="L842" s="513"/>
      <c r="M842" s="513"/>
      <c r="N842" s="513"/>
      <c r="O842" s="513"/>
      <c r="P842" s="513"/>
      <c r="Q842" s="513"/>
    </row>
    <row r="843" spans="1:17">
      <c r="A843" s="513"/>
      <c r="B843" s="513"/>
      <c r="C843" s="513"/>
      <c r="D843" s="513"/>
      <c r="E843" s="513"/>
      <c r="F843" s="513"/>
      <c r="G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</row>
    <row r="844" spans="1:17">
      <c r="A844" s="513"/>
      <c r="B844" s="513"/>
      <c r="C844" s="513"/>
      <c r="D844" s="513"/>
      <c r="E844" s="513"/>
      <c r="F844" s="513"/>
      <c r="G844" s="513"/>
      <c r="H844" s="513"/>
      <c r="I844" s="513"/>
      <c r="J844" s="513"/>
      <c r="K844" s="513"/>
      <c r="L844" s="513"/>
      <c r="M844" s="513"/>
      <c r="N844" s="513"/>
      <c r="O844" s="513"/>
      <c r="P844" s="513"/>
      <c r="Q844" s="513"/>
    </row>
    <row r="845" spans="1:17">
      <c r="A845" s="513"/>
      <c r="B845" s="513"/>
      <c r="C845" s="513"/>
      <c r="D845" s="513"/>
      <c r="E845" s="513"/>
      <c r="F845" s="513"/>
      <c r="G845" s="513"/>
      <c r="H845" s="513"/>
      <c r="I845" s="513"/>
      <c r="J845" s="513"/>
      <c r="K845" s="513"/>
      <c r="L845" s="513"/>
      <c r="M845" s="513"/>
      <c r="N845" s="513"/>
      <c r="O845" s="513"/>
      <c r="P845" s="513"/>
      <c r="Q845" s="513"/>
    </row>
    <row r="846" spans="1:17">
      <c r="A846" s="513"/>
      <c r="B846" s="513"/>
      <c r="C846" s="513"/>
      <c r="D846" s="513"/>
      <c r="E846" s="513"/>
      <c r="F846" s="513"/>
      <c r="G846" s="513"/>
      <c r="H846" s="513"/>
      <c r="I846" s="513"/>
      <c r="J846" s="513"/>
      <c r="K846" s="513"/>
      <c r="L846" s="513"/>
      <c r="M846" s="513"/>
      <c r="N846" s="513"/>
      <c r="O846" s="513"/>
      <c r="P846" s="513"/>
      <c r="Q846" s="513"/>
    </row>
    <row r="847" spans="1:17">
      <c r="A847" s="513"/>
      <c r="B847" s="513"/>
      <c r="C847" s="513"/>
      <c r="D847" s="513"/>
      <c r="E847" s="513"/>
      <c r="F847" s="513"/>
      <c r="G847" s="513"/>
      <c r="H847" s="513"/>
      <c r="I847" s="513"/>
      <c r="J847" s="513"/>
      <c r="K847" s="513"/>
      <c r="L847" s="513"/>
      <c r="M847" s="513"/>
      <c r="N847" s="513"/>
      <c r="O847" s="513"/>
      <c r="P847" s="513"/>
      <c r="Q847" s="513"/>
    </row>
    <row r="848" spans="1:17">
      <c r="A848" s="513"/>
      <c r="B848" s="513"/>
      <c r="C848" s="513"/>
      <c r="D848" s="513"/>
      <c r="E848" s="513"/>
      <c r="F848" s="513"/>
      <c r="G848" s="513"/>
      <c r="H848" s="513"/>
      <c r="I848" s="513"/>
      <c r="J848" s="513"/>
      <c r="K848" s="513"/>
      <c r="L848" s="513"/>
      <c r="M848" s="513"/>
      <c r="N848" s="513"/>
      <c r="O848" s="513"/>
      <c r="P848" s="513"/>
      <c r="Q848" s="513"/>
    </row>
    <row r="849" spans="1:17">
      <c r="A849" s="513"/>
      <c r="B849" s="513"/>
      <c r="C849" s="513"/>
      <c r="D849" s="513"/>
      <c r="E849" s="513"/>
      <c r="F849" s="513"/>
      <c r="G849" s="513"/>
      <c r="H849" s="513"/>
      <c r="I849" s="513"/>
      <c r="J849" s="513"/>
      <c r="K849" s="513"/>
      <c r="L849" s="513"/>
      <c r="M849" s="513"/>
      <c r="N849" s="513"/>
      <c r="O849" s="513"/>
      <c r="P849" s="513"/>
      <c r="Q849" s="513"/>
    </row>
    <row r="850" spans="1:17">
      <c r="A850" s="513"/>
      <c r="B850" s="513"/>
      <c r="C850" s="513"/>
      <c r="D850" s="513"/>
      <c r="E850" s="513"/>
      <c r="F850" s="513"/>
      <c r="G850" s="513"/>
      <c r="H850" s="513"/>
      <c r="I850" s="513"/>
      <c r="J850" s="513"/>
      <c r="K850" s="513"/>
      <c r="L850" s="513"/>
      <c r="M850" s="513"/>
      <c r="N850" s="513"/>
      <c r="O850" s="513"/>
      <c r="P850" s="513"/>
      <c r="Q850" s="513"/>
    </row>
    <row r="851" spans="1:17">
      <c r="A851" s="513"/>
      <c r="B851" s="513"/>
      <c r="C851" s="513"/>
      <c r="D851" s="513"/>
      <c r="E851" s="513"/>
      <c r="F851" s="513"/>
      <c r="G851" s="513"/>
      <c r="H851" s="513"/>
      <c r="I851" s="513"/>
      <c r="J851" s="513"/>
      <c r="K851" s="513"/>
      <c r="L851" s="513"/>
      <c r="M851" s="513"/>
      <c r="N851" s="513"/>
      <c r="O851" s="513"/>
      <c r="P851" s="513"/>
      <c r="Q851" s="513"/>
    </row>
    <row r="852" spans="1:17">
      <c r="A852" s="513"/>
      <c r="B852" s="513"/>
      <c r="C852" s="513"/>
      <c r="D852" s="513"/>
      <c r="E852" s="513"/>
      <c r="F852" s="513"/>
      <c r="G852" s="513"/>
      <c r="H852" s="513"/>
      <c r="I852" s="513"/>
      <c r="J852" s="513"/>
      <c r="K852" s="513"/>
      <c r="L852" s="513"/>
      <c r="M852" s="513"/>
      <c r="N852" s="513"/>
      <c r="O852" s="513"/>
      <c r="P852" s="513"/>
      <c r="Q852" s="513"/>
    </row>
    <row r="853" spans="1:17">
      <c r="A853" s="513"/>
      <c r="B853" s="513"/>
      <c r="C853" s="513"/>
      <c r="D853" s="513"/>
      <c r="E853" s="513"/>
      <c r="F853" s="513"/>
      <c r="G853" s="513"/>
      <c r="H853" s="513"/>
      <c r="I853" s="513"/>
      <c r="J853" s="513"/>
      <c r="K853" s="513"/>
      <c r="L853" s="513"/>
      <c r="M853" s="513"/>
      <c r="N853" s="513"/>
      <c r="O853" s="513"/>
      <c r="P853" s="513"/>
      <c r="Q853" s="513"/>
    </row>
    <row r="854" spans="1:17">
      <c r="A854" s="513"/>
      <c r="B854" s="513"/>
      <c r="C854" s="513"/>
      <c r="D854" s="513"/>
      <c r="E854" s="513"/>
      <c r="F854" s="513"/>
      <c r="G854" s="513"/>
      <c r="H854" s="513"/>
      <c r="I854" s="513"/>
      <c r="J854" s="513"/>
      <c r="K854" s="513"/>
      <c r="L854" s="513"/>
      <c r="M854" s="513"/>
      <c r="N854" s="513"/>
      <c r="O854" s="513"/>
      <c r="P854" s="513"/>
      <c r="Q854" s="513"/>
    </row>
    <row r="855" spans="1:17">
      <c r="A855" s="513"/>
      <c r="B855" s="513"/>
      <c r="C855" s="513"/>
      <c r="D855" s="513"/>
      <c r="E855" s="513"/>
      <c r="F855" s="513"/>
      <c r="G855" s="513"/>
      <c r="H855" s="513"/>
      <c r="I855" s="513"/>
      <c r="J855" s="513"/>
      <c r="K855" s="513"/>
      <c r="L855" s="513"/>
      <c r="M855" s="513"/>
      <c r="N855" s="513"/>
      <c r="O855" s="513"/>
      <c r="P855" s="513"/>
      <c r="Q855" s="513"/>
    </row>
    <row r="856" spans="1:17">
      <c r="A856" s="513"/>
      <c r="B856" s="513"/>
      <c r="C856" s="513"/>
      <c r="D856" s="513"/>
      <c r="E856" s="513"/>
      <c r="F856" s="513"/>
      <c r="G856" s="513"/>
      <c r="H856" s="513"/>
      <c r="I856" s="513"/>
      <c r="J856" s="513"/>
      <c r="K856" s="513"/>
      <c r="L856" s="513"/>
      <c r="M856" s="513"/>
      <c r="N856" s="513"/>
      <c r="O856" s="513"/>
      <c r="P856" s="513"/>
      <c r="Q856" s="513"/>
    </row>
    <row r="857" spans="1:17">
      <c r="A857" s="513"/>
      <c r="B857" s="513"/>
      <c r="C857" s="513"/>
      <c r="D857" s="513"/>
      <c r="E857" s="513"/>
      <c r="F857" s="513"/>
      <c r="G857" s="513"/>
      <c r="H857" s="513"/>
      <c r="I857" s="513"/>
      <c r="J857" s="513"/>
      <c r="K857" s="513"/>
      <c r="L857" s="513"/>
      <c r="M857" s="513"/>
      <c r="N857" s="513"/>
      <c r="O857" s="513"/>
      <c r="P857" s="513"/>
      <c r="Q857" s="513"/>
    </row>
    <row r="858" spans="1:17">
      <c r="A858" s="513"/>
      <c r="B858" s="513"/>
      <c r="C858" s="513"/>
      <c r="D858" s="513"/>
      <c r="E858" s="513"/>
      <c r="F858" s="513"/>
      <c r="G858" s="513"/>
      <c r="H858" s="513"/>
      <c r="I858" s="513"/>
      <c r="J858" s="513"/>
      <c r="K858" s="513"/>
      <c r="L858" s="513"/>
      <c r="M858" s="513"/>
      <c r="N858" s="513"/>
      <c r="O858" s="513"/>
      <c r="P858" s="513"/>
      <c r="Q858" s="513"/>
    </row>
    <row r="859" spans="1:17">
      <c r="A859" s="513"/>
      <c r="B859" s="513"/>
      <c r="C859" s="513"/>
      <c r="D859" s="513"/>
      <c r="E859" s="513"/>
      <c r="F859" s="513"/>
      <c r="G859" s="513"/>
      <c r="H859" s="513"/>
      <c r="I859" s="513"/>
      <c r="J859" s="513"/>
      <c r="K859" s="513"/>
      <c r="L859" s="513"/>
      <c r="M859" s="513"/>
      <c r="N859" s="513"/>
      <c r="O859" s="513"/>
      <c r="P859" s="513"/>
      <c r="Q859" s="513"/>
    </row>
    <row r="860" spans="1:17">
      <c r="A860" s="513"/>
      <c r="B860" s="513"/>
      <c r="C860" s="513"/>
      <c r="D860" s="513"/>
      <c r="E860" s="513"/>
      <c r="F860" s="513"/>
      <c r="G860" s="513"/>
      <c r="H860" s="513"/>
      <c r="I860" s="513"/>
      <c r="J860" s="513"/>
      <c r="K860" s="513"/>
      <c r="L860" s="513"/>
      <c r="M860" s="513"/>
      <c r="N860" s="513"/>
      <c r="O860" s="513"/>
      <c r="P860" s="513"/>
      <c r="Q860" s="513"/>
    </row>
    <row r="861" spans="1:17">
      <c r="A861" s="513"/>
      <c r="B861" s="513"/>
      <c r="C861" s="513"/>
      <c r="D861" s="513"/>
      <c r="E861" s="513"/>
      <c r="F861" s="513"/>
      <c r="G861" s="513"/>
      <c r="H861" s="513"/>
      <c r="I861" s="513"/>
      <c r="J861" s="513"/>
      <c r="K861" s="513"/>
      <c r="L861" s="513"/>
      <c r="M861" s="513"/>
      <c r="N861" s="513"/>
      <c r="O861" s="513"/>
      <c r="P861" s="513"/>
      <c r="Q861" s="513"/>
    </row>
    <row r="862" spans="1:17">
      <c r="A862" s="513"/>
      <c r="B862" s="513"/>
      <c r="C862" s="513"/>
      <c r="D862" s="513"/>
      <c r="E862" s="513"/>
      <c r="F862" s="513"/>
      <c r="G862" s="513"/>
      <c r="H862" s="513"/>
      <c r="I862" s="513"/>
      <c r="J862" s="513"/>
      <c r="K862" s="513"/>
      <c r="L862" s="513"/>
      <c r="M862" s="513"/>
      <c r="N862" s="513"/>
      <c r="O862" s="513"/>
      <c r="P862" s="513"/>
      <c r="Q862" s="513"/>
    </row>
    <row r="863" spans="1:17">
      <c r="A863" s="513"/>
      <c r="B863" s="513"/>
      <c r="C863" s="513"/>
      <c r="D863" s="513"/>
      <c r="E863" s="513"/>
      <c r="F863" s="513"/>
      <c r="G863" s="513"/>
      <c r="H863" s="513"/>
      <c r="I863" s="513"/>
      <c r="J863" s="513"/>
      <c r="K863" s="513"/>
      <c r="L863" s="513"/>
      <c r="M863" s="513"/>
      <c r="N863" s="513"/>
      <c r="O863" s="513"/>
      <c r="P863" s="513"/>
      <c r="Q863" s="513"/>
    </row>
    <row r="864" spans="1:17">
      <c r="A864" s="513"/>
      <c r="B864" s="513"/>
      <c r="C864" s="513"/>
      <c r="D864" s="513"/>
      <c r="E864" s="513"/>
      <c r="F864" s="513"/>
      <c r="G864" s="513"/>
      <c r="H864" s="513"/>
      <c r="I864" s="513"/>
      <c r="J864" s="513"/>
      <c r="K864" s="513"/>
      <c r="L864" s="513"/>
      <c r="M864" s="513"/>
      <c r="N864" s="513"/>
      <c r="O864" s="513"/>
      <c r="P864" s="513"/>
      <c r="Q864" s="513"/>
    </row>
    <row r="865" spans="1:17">
      <c r="A865" s="513"/>
      <c r="B865" s="513"/>
      <c r="C865" s="513"/>
      <c r="D865" s="513"/>
      <c r="E865" s="513"/>
      <c r="F865" s="513"/>
      <c r="G865" s="513"/>
      <c r="H865" s="513"/>
      <c r="I865" s="513"/>
      <c r="J865" s="513"/>
      <c r="K865" s="513"/>
      <c r="L865" s="513"/>
      <c r="M865" s="513"/>
      <c r="N865" s="513"/>
      <c r="O865" s="513"/>
      <c r="P865" s="513"/>
      <c r="Q865" s="513"/>
    </row>
    <row r="866" spans="1:17">
      <c r="A866" s="513"/>
      <c r="B866" s="513"/>
      <c r="C866" s="513"/>
      <c r="D866" s="513"/>
      <c r="E866" s="513"/>
      <c r="F866" s="513"/>
      <c r="G866" s="513"/>
      <c r="H866" s="513"/>
      <c r="I866" s="513"/>
      <c r="J866" s="513"/>
      <c r="K866" s="513"/>
      <c r="L866" s="513"/>
      <c r="M866" s="513"/>
      <c r="N866" s="513"/>
      <c r="O866" s="513"/>
      <c r="P866" s="513"/>
      <c r="Q866" s="513"/>
    </row>
    <row r="867" spans="1:17">
      <c r="A867" s="513"/>
      <c r="B867" s="513"/>
      <c r="C867" s="513"/>
      <c r="D867" s="513"/>
      <c r="E867" s="513"/>
      <c r="F867" s="513"/>
      <c r="G867" s="513"/>
      <c r="H867" s="513"/>
      <c r="I867" s="513"/>
      <c r="J867" s="513"/>
      <c r="K867" s="513"/>
      <c r="L867" s="513"/>
      <c r="M867" s="513"/>
      <c r="N867" s="513"/>
      <c r="O867" s="513"/>
      <c r="P867" s="513"/>
      <c r="Q867" s="513"/>
    </row>
    <row r="868" spans="1:17">
      <c r="A868" s="513"/>
      <c r="B868" s="513"/>
      <c r="C868" s="513"/>
      <c r="D868" s="513"/>
      <c r="E868" s="513"/>
      <c r="F868" s="513"/>
      <c r="G868" s="513"/>
      <c r="H868" s="513"/>
      <c r="I868" s="513"/>
      <c r="J868" s="513"/>
      <c r="K868" s="513"/>
      <c r="L868" s="513"/>
      <c r="M868" s="513"/>
      <c r="N868" s="513"/>
      <c r="O868" s="513"/>
      <c r="P868" s="513"/>
      <c r="Q868" s="513"/>
    </row>
    <row r="869" spans="1:17">
      <c r="A869" s="513"/>
      <c r="B869" s="513"/>
      <c r="C869" s="513"/>
      <c r="D869" s="513"/>
      <c r="E869" s="513"/>
      <c r="F869" s="513"/>
      <c r="G869" s="513"/>
      <c r="H869" s="513"/>
      <c r="I869" s="513"/>
      <c r="J869" s="513"/>
      <c r="K869" s="513"/>
      <c r="L869" s="513"/>
      <c r="M869" s="513"/>
      <c r="N869" s="513"/>
      <c r="O869" s="513"/>
      <c r="P869" s="513"/>
      <c r="Q869" s="513"/>
    </row>
    <row r="870" spans="1:17">
      <c r="A870" s="513"/>
      <c r="B870" s="513"/>
      <c r="C870" s="513"/>
      <c r="D870" s="513"/>
      <c r="E870" s="513"/>
      <c r="F870" s="513"/>
      <c r="G870" s="513"/>
      <c r="H870" s="513"/>
      <c r="I870" s="513"/>
      <c r="J870" s="513"/>
      <c r="K870" s="513"/>
      <c r="L870" s="513"/>
      <c r="M870" s="513"/>
      <c r="N870" s="513"/>
      <c r="O870" s="513"/>
      <c r="P870" s="513"/>
      <c r="Q870" s="513"/>
    </row>
    <row r="871" spans="1:17">
      <c r="A871" s="513"/>
      <c r="B871" s="513"/>
      <c r="C871" s="513"/>
      <c r="D871" s="513"/>
      <c r="E871" s="513"/>
      <c r="F871" s="513"/>
      <c r="G871" s="513"/>
      <c r="H871" s="513"/>
      <c r="I871" s="513"/>
      <c r="J871" s="513"/>
      <c r="K871" s="513"/>
      <c r="L871" s="513"/>
      <c r="M871" s="513"/>
      <c r="N871" s="513"/>
      <c r="O871" s="513"/>
      <c r="P871" s="513"/>
      <c r="Q871" s="513"/>
    </row>
    <row r="872" spans="1:17">
      <c r="A872" s="513"/>
      <c r="B872" s="513"/>
      <c r="C872" s="513"/>
      <c r="D872" s="513"/>
      <c r="E872" s="513"/>
      <c r="F872" s="513"/>
      <c r="G872" s="513"/>
      <c r="H872" s="513"/>
      <c r="I872" s="513"/>
      <c r="J872" s="513"/>
      <c r="K872" s="513"/>
      <c r="L872" s="513"/>
      <c r="M872" s="513"/>
      <c r="N872" s="513"/>
      <c r="O872" s="513"/>
      <c r="P872" s="513"/>
      <c r="Q872" s="513"/>
    </row>
    <row r="873" spans="1:17">
      <c r="A873" s="513"/>
      <c r="B873" s="513"/>
      <c r="C873" s="513"/>
      <c r="D873" s="513"/>
      <c r="E873" s="513"/>
      <c r="F873" s="513"/>
      <c r="G873" s="513"/>
      <c r="H873" s="513"/>
      <c r="I873" s="513"/>
      <c r="J873" s="513"/>
      <c r="K873" s="513"/>
      <c r="L873" s="513"/>
      <c r="M873" s="513"/>
      <c r="N873" s="513"/>
      <c r="O873" s="513"/>
      <c r="P873" s="513"/>
      <c r="Q873" s="513"/>
    </row>
    <row r="874" spans="1:17">
      <c r="A874" s="513"/>
      <c r="B874" s="513"/>
      <c r="C874" s="513"/>
      <c r="D874" s="513"/>
      <c r="E874" s="513"/>
      <c r="F874" s="513"/>
      <c r="G874" s="513"/>
      <c r="H874" s="513"/>
      <c r="I874" s="513"/>
      <c r="J874" s="513"/>
      <c r="K874" s="513"/>
      <c r="L874" s="513"/>
      <c r="M874" s="513"/>
      <c r="N874" s="513"/>
      <c r="O874" s="513"/>
      <c r="P874" s="513"/>
      <c r="Q874" s="513"/>
    </row>
    <row r="875" spans="1:17">
      <c r="A875" s="513"/>
      <c r="B875" s="513"/>
      <c r="C875" s="513"/>
      <c r="D875" s="513"/>
      <c r="E875" s="513"/>
      <c r="F875" s="513"/>
      <c r="G875" s="513"/>
      <c r="H875" s="513"/>
      <c r="I875" s="513"/>
      <c r="J875" s="513"/>
      <c r="K875" s="513"/>
      <c r="L875" s="513"/>
      <c r="M875" s="513"/>
      <c r="N875" s="513"/>
      <c r="O875" s="513"/>
      <c r="P875" s="513"/>
      <c r="Q875" s="513"/>
    </row>
    <row r="876" spans="1:17">
      <c r="A876" s="513"/>
      <c r="B876" s="513"/>
      <c r="C876" s="513"/>
      <c r="D876" s="513"/>
      <c r="E876" s="513"/>
      <c r="F876" s="513"/>
      <c r="G876" s="513"/>
      <c r="H876" s="513"/>
      <c r="I876" s="513"/>
      <c r="J876" s="513"/>
      <c r="K876" s="513"/>
      <c r="L876" s="513"/>
      <c r="M876" s="513"/>
      <c r="N876" s="513"/>
      <c r="O876" s="513"/>
      <c r="P876" s="513"/>
      <c r="Q876" s="513"/>
    </row>
    <row r="877" spans="1:17">
      <c r="A877" s="513"/>
      <c r="B877" s="513"/>
      <c r="C877" s="513"/>
      <c r="D877" s="513"/>
      <c r="E877" s="513"/>
      <c r="F877" s="513"/>
      <c r="G877" s="513"/>
      <c r="H877" s="513"/>
      <c r="I877" s="513"/>
      <c r="J877" s="513"/>
      <c r="K877" s="513"/>
      <c r="L877" s="513"/>
      <c r="M877" s="513"/>
      <c r="N877" s="513"/>
      <c r="O877" s="513"/>
      <c r="P877" s="513"/>
      <c r="Q877" s="513"/>
    </row>
    <row r="878" spans="1:17">
      <c r="A878" s="513"/>
      <c r="B878" s="513"/>
      <c r="C878" s="513"/>
      <c r="D878" s="513"/>
      <c r="E878" s="513"/>
      <c r="F878" s="513"/>
      <c r="G878" s="513"/>
      <c r="H878" s="513"/>
      <c r="I878" s="513"/>
      <c r="J878" s="513"/>
      <c r="K878" s="513"/>
      <c r="L878" s="513"/>
      <c r="M878" s="513"/>
      <c r="N878" s="513"/>
      <c r="O878" s="513"/>
      <c r="P878" s="513"/>
      <c r="Q878" s="513"/>
    </row>
    <row r="879" spans="1:17">
      <c r="A879" s="513"/>
      <c r="B879" s="513"/>
      <c r="C879" s="513"/>
      <c r="D879" s="513"/>
      <c r="E879" s="513"/>
      <c r="F879" s="513"/>
      <c r="G879" s="513"/>
      <c r="H879" s="513"/>
      <c r="I879" s="513"/>
      <c r="J879" s="513"/>
      <c r="K879" s="513"/>
      <c r="L879" s="513"/>
      <c r="M879" s="513"/>
      <c r="N879" s="513"/>
      <c r="O879" s="513"/>
      <c r="P879" s="513"/>
      <c r="Q879" s="513"/>
    </row>
    <row r="880" spans="1:17">
      <c r="A880" s="513"/>
      <c r="B880" s="513"/>
      <c r="C880" s="513"/>
      <c r="D880" s="513"/>
      <c r="E880" s="513"/>
      <c r="F880" s="513"/>
      <c r="G880" s="513"/>
      <c r="H880" s="513"/>
      <c r="I880" s="513"/>
      <c r="J880" s="513"/>
      <c r="K880" s="513"/>
      <c r="L880" s="513"/>
      <c r="M880" s="513"/>
      <c r="N880" s="513"/>
      <c r="O880" s="513"/>
      <c r="P880" s="513"/>
      <c r="Q880" s="513"/>
    </row>
    <row r="881" spans="1:17">
      <c r="A881" s="513"/>
      <c r="B881" s="513"/>
      <c r="C881" s="513"/>
      <c r="D881" s="513"/>
      <c r="E881" s="513"/>
      <c r="F881" s="513"/>
      <c r="G881" s="513"/>
      <c r="H881" s="513"/>
      <c r="I881" s="513"/>
      <c r="J881" s="513"/>
      <c r="K881" s="513"/>
      <c r="L881" s="513"/>
      <c r="M881" s="513"/>
      <c r="N881" s="513"/>
      <c r="O881" s="513"/>
      <c r="P881" s="513"/>
      <c r="Q881" s="513"/>
    </row>
    <row r="882" spans="1:17">
      <c r="A882" s="513"/>
      <c r="B882" s="513"/>
      <c r="C882" s="513"/>
      <c r="D882" s="513"/>
      <c r="E882" s="513"/>
      <c r="F882" s="513"/>
      <c r="G882" s="513"/>
      <c r="H882" s="513"/>
      <c r="I882" s="513"/>
      <c r="J882" s="513"/>
      <c r="K882" s="513"/>
      <c r="L882" s="513"/>
      <c r="M882" s="513"/>
      <c r="N882" s="513"/>
      <c r="O882" s="513"/>
      <c r="P882" s="513"/>
      <c r="Q882" s="513"/>
    </row>
    <row r="883" spans="1:17">
      <c r="A883" s="513"/>
      <c r="B883" s="513"/>
      <c r="C883" s="513"/>
      <c r="D883" s="513"/>
      <c r="E883" s="513"/>
      <c r="F883" s="513"/>
      <c r="G883" s="513"/>
      <c r="H883" s="513"/>
      <c r="I883" s="513"/>
      <c r="J883" s="513"/>
      <c r="K883" s="513"/>
      <c r="L883" s="513"/>
      <c r="M883" s="513"/>
      <c r="N883" s="513"/>
      <c r="O883" s="513"/>
      <c r="P883" s="513"/>
      <c r="Q883" s="513"/>
    </row>
    <row r="884" spans="1:17">
      <c r="A884" s="513"/>
      <c r="B884" s="513"/>
      <c r="C884" s="513"/>
      <c r="D884" s="513"/>
      <c r="E884" s="513"/>
      <c r="F884" s="513"/>
      <c r="G884" s="513"/>
      <c r="H884" s="513"/>
      <c r="I884" s="513"/>
      <c r="J884" s="513"/>
      <c r="K884" s="513"/>
      <c r="L884" s="513"/>
      <c r="M884" s="513"/>
      <c r="N884" s="513"/>
      <c r="O884" s="513"/>
      <c r="P884" s="513"/>
      <c r="Q884" s="513"/>
    </row>
    <row r="885" spans="1:17">
      <c r="A885" s="513"/>
      <c r="B885" s="513"/>
      <c r="C885" s="513"/>
      <c r="D885" s="513"/>
      <c r="E885" s="513"/>
      <c r="F885" s="513"/>
      <c r="G885" s="513"/>
      <c r="H885" s="513"/>
      <c r="I885" s="513"/>
      <c r="J885" s="513"/>
      <c r="K885" s="513"/>
      <c r="L885" s="513"/>
      <c r="M885" s="513"/>
      <c r="N885" s="513"/>
      <c r="O885" s="513"/>
      <c r="P885" s="513"/>
      <c r="Q885" s="513"/>
    </row>
    <row r="886" spans="1:17">
      <c r="A886" s="513"/>
      <c r="B886" s="513"/>
      <c r="C886" s="513"/>
      <c r="D886" s="513"/>
      <c r="E886" s="513"/>
      <c r="F886" s="513"/>
      <c r="G886" s="513"/>
      <c r="H886" s="513"/>
      <c r="I886" s="513"/>
      <c r="J886" s="513"/>
      <c r="K886" s="513"/>
      <c r="L886" s="513"/>
      <c r="M886" s="513"/>
      <c r="N886" s="513"/>
      <c r="O886" s="513"/>
      <c r="P886" s="513"/>
      <c r="Q886" s="513"/>
    </row>
    <row r="887" spans="1:17">
      <c r="A887" s="513"/>
      <c r="B887" s="513"/>
      <c r="C887" s="513"/>
      <c r="D887" s="513"/>
      <c r="E887" s="513"/>
      <c r="F887" s="513"/>
      <c r="G887" s="513"/>
      <c r="H887" s="513"/>
      <c r="I887" s="513"/>
      <c r="J887" s="513"/>
      <c r="K887" s="513"/>
      <c r="L887" s="513"/>
      <c r="M887" s="513"/>
      <c r="N887" s="513"/>
      <c r="O887" s="513"/>
      <c r="P887" s="513"/>
      <c r="Q887" s="513"/>
    </row>
    <row r="888" spans="1:17">
      <c r="A888" s="513"/>
      <c r="B888" s="513"/>
      <c r="C888" s="513"/>
      <c r="D888" s="513"/>
      <c r="E888" s="513"/>
      <c r="F888" s="513"/>
      <c r="G888" s="513"/>
      <c r="H888" s="513"/>
      <c r="I888" s="513"/>
      <c r="J888" s="513"/>
      <c r="K888" s="513"/>
      <c r="L888" s="513"/>
      <c r="M888" s="513"/>
      <c r="N888" s="513"/>
      <c r="O888" s="513"/>
      <c r="P888" s="513"/>
      <c r="Q888" s="513"/>
    </row>
    <row r="889" spans="1:17">
      <c r="A889" s="513"/>
      <c r="B889" s="513"/>
      <c r="C889" s="513"/>
      <c r="D889" s="513"/>
      <c r="E889" s="513"/>
      <c r="F889" s="513"/>
      <c r="G889" s="513"/>
      <c r="H889" s="513"/>
      <c r="I889" s="513"/>
      <c r="J889" s="513"/>
      <c r="K889" s="513"/>
      <c r="L889" s="513"/>
      <c r="M889" s="513"/>
      <c r="N889" s="513"/>
      <c r="O889" s="513"/>
      <c r="P889" s="513"/>
      <c r="Q889" s="513"/>
    </row>
    <row r="890" spans="1:17">
      <c r="A890" s="513"/>
      <c r="B890" s="513"/>
      <c r="C890" s="513"/>
      <c r="D890" s="513"/>
      <c r="E890" s="513"/>
      <c r="F890" s="513"/>
      <c r="G890" s="513"/>
      <c r="H890" s="513"/>
      <c r="I890" s="513"/>
      <c r="J890" s="513"/>
      <c r="K890" s="513"/>
      <c r="L890" s="513"/>
      <c r="M890" s="513"/>
      <c r="N890" s="513"/>
      <c r="O890" s="513"/>
      <c r="P890" s="513"/>
      <c r="Q890" s="513"/>
    </row>
    <row r="891" spans="1:17">
      <c r="A891" s="513"/>
      <c r="B891" s="513"/>
      <c r="C891" s="513"/>
      <c r="D891" s="513"/>
      <c r="E891" s="513"/>
      <c r="F891" s="513"/>
      <c r="G891" s="513"/>
      <c r="H891" s="513"/>
      <c r="I891" s="513"/>
      <c r="J891" s="513"/>
      <c r="K891" s="513"/>
      <c r="L891" s="513"/>
      <c r="M891" s="513"/>
      <c r="N891" s="513"/>
      <c r="O891" s="513"/>
      <c r="P891" s="513"/>
      <c r="Q891" s="513"/>
    </row>
    <row r="892" spans="1:17">
      <c r="A892" s="513"/>
      <c r="B892" s="513"/>
      <c r="C892" s="513"/>
      <c r="D892" s="513"/>
      <c r="E892" s="513"/>
      <c r="F892" s="513"/>
      <c r="G892" s="513"/>
      <c r="H892" s="513"/>
      <c r="I892" s="513"/>
      <c r="J892" s="513"/>
      <c r="K892" s="513"/>
      <c r="L892" s="513"/>
      <c r="M892" s="513"/>
      <c r="N892" s="513"/>
      <c r="O892" s="513"/>
      <c r="P892" s="513"/>
      <c r="Q892" s="513"/>
    </row>
    <row r="893" spans="1:17">
      <c r="A893" s="513"/>
      <c r="B893" s="513"/>
      <c r="C893" s="513"/>
      <c r="D893" s="513"/>
      <c r="E893" s="513"/>
      <c r="F893" s="513"/>
      <c r="G893" s="513"/>
      <c r="H893" s="513"/>
      <c r="I893" s="513"/>
      <c r="J893" s="513"/>
      <c r="K893" s="513"/>
      <c r="L893" s="513"/>
      <c r="M893" s="513"/>
      <c r="N893" s="513"/>
      <c r="O893" s="513"/>
      <c r="P893" s="513"/>
      <c r="Q893" s="513"/>
    </row>
    <row r="894" spans="1:17">
      <c r="A894" s="513"/>
      <c r="B894" s="513"/>
      <c r="C894" s="513"/>
      <c r="D894" s="513"/>
      <c r="E894" s="513"/>
      <c r="F894" s="513"/>
      <c r="G894" s="513"/>
      <c r="H894" s="513"/>
      <c r="I894" s="513"/>
      <c r="J894" s="513"/>
      <c r="K894" s="513"/>
      <c r="L894" s="513"/>
      <c r="M894" s="513"/>
      <c r="N894" s="513"/>
      <c r="O894" s="513"/>
      <c r="P894" s="513"/>
      <c r="Q894" s="513"/>
    </row>
    <row r="895" spans="1:17">
      <c r="A895" s="513"/>
      <c r="B895" s="513"/>
      <c r="C895" s="513"/>
      <c r="D895" s="513"/>
      <c r="E895" s="513"/>
      <c r="F895" s="513"/>
      <c r="G895" s="513"/>
      <c r="H895" s="513"/>
      <c r="I895" s="513"/>
      <c r="J895" s="513"/>
      <c r="K895" s="513"/>
      <c r="L895" s="513"/>
      <c r="M895" s="513"/>
      <c r="N895" s="513"/>
      <c r="O895" s="513"/>
      <c r="P895" s="513"/>
      <c r="Q895" s="513"/>
    </row>
    <row r="896" spans="1:17">
      <c r="A896" s="513"/>
      <c r="B896" s="513"/>
      <c r="C896" s="513"/>
      <c r="D896" s="513"/>
      <c r="E896" s="513"/>
      <c r="F896" s="513"/>
      <c r="G896" s="513"/>
      <c r="H896" s="513"/>
      <c r="I896" s="513"/>
      <c r="J896" s="513"/>
      <c r="K896" s="513"/>
      <c r="L896" s="513"/>
      <c r="M896" s="513"/>
      <c r="N896" s="513"/>
      <c r="O896" s="513"/>
      <c r="P896" s="513"/>
      <c r="Q896" s="513"/>
    </row>
    <row r="897" spans="1:17">
      <c r="A897" s="513"/>
      <c r="B897" s="513"/>
      <c r="C897" s="513"/>
      <c r="D897" s="513"/>
      <c r="E897" s="513"/>
      <c r="F897" s="513"/>
      <c r="G897" s="513"/>
      <c r="H897" s="513"/>
      <c r="I897" s="513"/>
      <c r="J897" s="513"/>
      <c r="K897" s="513"/>
      <c r="L897" s="513"/>
      <c r="M897" s="513"/>
      <c r="N897" s="513"/>
      <c r="O897" s="513"/>
      <c r="P897" s="513"/>
      <c r="Q897" s="513"/>
    </row>
    <row r="898" spans="1:17">
      <c r="A898" s="513"/>
      <c r="B898" s="513"/>
      <c r="C898" s="513"/>
      <c r="D898" s="513"/>
      <c r="E898" s="513"/>
      <c r="F898" s="513"/>
      <c r="G898" s="513"/>
      <c r="H898" s="513"/>
      <c r="I898" s="513"/>
      <c r="J898" s="513"/>
      <c r="K898" s="513"/>
      <c r="L898" s="513"/>
      <c r="M898" s="513"/>
      <c r="N898" s="513"/>
      <c r="O898" s="513"/>
      <c r="P898" s="513"/>
      <c r="Q898" s="513"/>
    </row>
    <row r="899" spans="1:17">
      <c r="A899" s="513"/>
      <c r="B899" s="513"/>
      <c r="C899" s="513"/>
      <c r="D899" s="513"/>
      <c r="E899" s="513"/>
      <c r="F899" s="513"/>
      <c r="G899" s="513"/>
      <c r="H899" s="513"/>
      <c r="I899" s="513"/>
      <c r="J899" s="513"/>
      <c r="K899" s="513"/>
      <c r="L899" s="513"/>
      <c r="M899" s="513"/>
      <c r="N899" s="513"/>
      <c r="O899" s="513"/>
      <c r="P899" s="513"/>
      <c r="Q899" s="513"/>
    </row>
    <row r="900" spans="1:17">
      <c r="A900" s="513"/>
      <c r="B900" s="513"/>
      <c r="C900" s="513"/>
      <c r="D900" s="513"/>
      <c r="E900" s="513"/>
      <c r="F900" s="513"/>
      <c r="G900" s="513"/>
      <c r="H900" s="513"/>
      <c r="I900" s="513"/>
      <c r="J900" s="513"/>
      <c r="K900" s="513"/>
      <c r="L900" s="513"/>
      <c r="M900" s="513"/>
      <c r="N900" s="513"/>
      <c r="O900" s="513"/>
      <c r="P900" s="513"/>
      <c r="Q900" s="513"/>
    </row>
    <row r="901" spans="1:17">
      <c r="A901" s="513"/>
      <c r="B901" s="513"/>
      <c r="C901" s="513"/>
      <c r="D901" s="513"/>
      <c r="E901" s="513"/>
      <c r="F901" s="513"/>
      <c r="G901" s="513"/>
      <c r="H901" s="513"/>
      <c r="I901" s="513"/>
      <c r="J901" s="513"/>
      <c r="K901" s="513"/>
      <c r="L901" s="513"/>
      <c r="M901" s="513"/>
      <c r="N901" s="513"/>
      <c r="O901" s="513"/>
      <c r="P901" s="513"/>
      <c r="Q901" s="513"/>
    </row>
    <row r="902" spans="1:17">
      <c r="A902" s="513"/>
      <c r="B902" s="513"/>
      <c r="C902" s="513"/>
      <c r="D902" s="513"/>
      <c r="E902" s="513"/>
      <c r="F902" s="513"/>
      <c r="G902" s="513"/>
      <c r="H902" s="513"/>
      <c r="I902" s="513"/>
      <c r="J902" s="513"/>
      <c r="K902" s="513"/>
      <c r="L902" s="513"/>
      <c r="M902" s="513"/>
      <c r="N902" s="513"/>
      <c r="O902" s="513"/>
      <c r="P902" s="513"/>
      <c r="Q902" s="513"/>
    </row>
    <row r="903" spans="1:17">
      <c r="A903" s="513"/>
      <c r="B903" s="513"/>
      <c r="C903" s="513"/>
      <c r="D903" s="513"/>
      <c r="E903" s="513"/>
      <c r="F903" s="513"/>
      <c r="G903" s="513"/>
      <c r="H903" s="513"/>
      <c r="I903" s="513"/>
      <c r="J903" s="513"/>
      <c r="K903" s="513"/>
      <c r="L903" s="513"/>
      <c r="M903" s="513"/>
      <c r="N903" s="513"/>
      <c r="O903" s="513"/>
      <c r="P903" s="513"/>
      <c r="Q903" s="513"/>
    </row>
    <row r="904" spans="1:17">
      <c r="A904" s="513"/>
      <c r="B904" s="513"/>
      <c r="C904" s="513"/>
      <c r="D904" s="513"/>
      <c r="E904" s="513"/>
      <c r="F904" s="513"/>
      <c r="G904" s="513"/>
      <c r="H904" s="513"/>
      <c r="I904" s="513"/>
      <c r="J904" s="513"/>
      <c r="K904" s="513"/>
      <c r="L904" s="513"/>
      <c r="M904" s="513"/>
      <c r="N904" s="513"/>
      <c r="O904" s="513"/>
      <c r="P904" s="513"/>
      <c r="Q904" s="513"/>
    </row>
    <row r="905" spans="1:17">
      <c r="A905" s="513"/>
      <c r="B905" s="513"/>
      <c r="C905" s="513"/>
      <c r="D905" s="513"/>
      <c r="E905" s="513"/>
      <c r="F905" s="513"/>
      <c r="G905" s="513"/>
      <c r="H905" s="513"/>
      <c r="I905" s="513"/>
      <c r="J905" s="513"/>
      <c r="K905" s="513"/>
      <c r="L905" s="513"/>
      <c r="M905" s="513"/>
      <c r="N905" s="513"/>
      <c r="O905" s="513"/>
      <c r="P905" s="513"/>
      <c r="Q905" s="513"/>
    </row>
    <row r="906" spans="1:17">
      <c r="A906" s="513"/>
      <c r="B906" s="513"/>
      <c r="C906" s="513"/>
      <c r="D906" s="513"/>
      <c r="E906" s="513"/>
      <c r="F906" s="513"/>
      <c r="G906" s="513"/>
      <c r="H906" s="513"/>
      <c r="I906" s="513"/>
      <c r="J906" s="513"/>
      <c r="K906" s="513"/>
      <c r="L906" s="513"/>
      <c r="M906" s="513"/>
      <c r="N906" s="513"/>
      <c r="O906" s="513"/>
      <c r="P906" s="513"/>
      <c r="Q906" s="513"/>
    </row>
    <row r="907" spans="1:17">
      <c r="A907" s="513"/>
      <c r="B907" s="513"/>
      <c r="C907" s="513"/>
      <c r="D907" s="513"/>
      <c r="E907" s="513"/>
      <c r="F907" s="513"/>
      <c r="G907" s="513"/>
      <c r="H907" s="513"/>
      <c r="I907" s="513"/>
      <c r="J907" s="513"/>
      <c r="K907" s="513"/>
      <c r="L907" s="513"/>
      <c r="M907" s="513"/>
      <c r="N907" s="513"/>
      <c r="O907" s="513"/>
      <c r="P907" s="513"/>
      <c r="Q907" s="513"/>
    </row>
    <row r="908" spans="1:17">
      <c r="A908" s="513"/>
      <c r="B908" s="513"/>
      <c r="C908" s="513"/>
      <c r="D908" s="513"/>
      <c r="E908" s="513"/>
      <c r="F908" s="513"/>
      <c r="G908" s="513"/>
      <c r="H908" s="513"/>
      <c r="I908" s="513"/>
      <c r="J908" s="513"/>
      <c r="K908" s="513"/>
      <c r="L908" s="513"/>
      <c r="M908" s="513"/>
      <c r="N908" s="513"/>
      <c r="O908" s="513"/>
      <c r="P908" s="513"/>
      <c r="Q908" s="513"/>
    </row>
    <row r="909" spans="1:17">
      <c r="A909" s="513"/>
      <c r="B909" s="513"/>
      <c r="C909" s="513"/>
      <c r="D909" s="513"/>
      <c r="E909" s="513"/>
      <c r="F909" s="513"/>
      <c r="G909" s="513"/>
      <c r="H909" s="513"/>
      <c r="I909" s="513"/>
      <c r="J909" s="513"/>
      <c r="K909" s="513"/>
      <c r="L909" s="513"/>
      <c r="M909" s="513"/>
      <c r="N909" s="513"/>
      <c r="O909" s="513"/>
      <c r="P909" s="513"/>
      <c r="Q909" s="513"/>
    </row>
    <row r="910" spans="1:17">
      <c r="A910" s="513"/>
      <c r="B910" s="513"/>
      <c r="C910" s="513"/>
      <c r="D910" s="513"/>
      <c r="E910" s="513"/>
      <c r="F910" s="513"/>
      <c r="G910" s="513"/>
      <c r="H910" s="513"/>
      <c r="I910" s="513"/>
      <c r="J910" s="513"/>
      <c r="K910" s="513"/>
      <c r="L910" s="513"/>
      <c r="M910" s="513"/>
      <c r="N910" s="513"/>
      <c r="O910" s="513"/>
      <c r="P910" s="513"/>
      <c r="Q910" s="513"/>
    </row>
    <row r="911" spans="1:17">
      <c r="A911" s="513"/>
      <c r="B911" s="513"/>
      <c r="C911" s="513"/>
      <c r="D911" s="513"/>
      <c r="E911" s="513"/>
      <c r="F911" s="513"/>
      <c r="G911" s="513"/>
      <c r="H911" s="513"/>
      <c r="I911" s="513"/>
      <c r="J911" s="513"/>
      <c r="K911" s="513"/>
      <c r="L911" s="513"/>
      <c r="M911" s="513"/>
      <c r="N911" s="513"/>
      <c r="O911" s="513"/>
      <c r="P911" s="513"/>
      <c r="Q911" s="513"/>
    </row>
    <row r="912" spans="1:17">
      <c r="A912" s="513"/>
      <c r="B912" s="513"/>
      <c r="C912" s="513"/>
      <c r="D912" s="513"/>
      <c r="E912" s="513"/>
      <c r="F912" s="513"/>
      <c r="G912" s="513"/>
      <c r="H912" s="513"/>
      <c r="I912" s="513"/>
      <c r="J912" s="513"/>
      <c r="K912" s="513"/>
      <c r="L912" s="513"/>
      <c r="M912" s="513"/>
      <c r="N912" s="513"/>
      <c r="O912" s="513"/>
      <c r="P912" s="513"/>
      <c r="Q912" s="513"/>
    </row>
    <row r="913" spans="2:17">
      <c r="B913" s="513"/>
      <c r="C913" s="513"/>
      <c r="D913" s="513"/>
      <c r="E913" s="513"/>
      <c r="F913" s="513"/>
      <c r="G913" s="513"/>
      <c r="H913" s="513"/>
      <c r="I913" s="513"/>
      <c r="J913" s="513"/>
      <c r="K913" s="513"/>
      <c r="L913" s="513"/>
      <c r="M913" s="513"/>
      <c r="N913" s="513"/>
      <c r="O913" s="513"/>
      <c r="P913" s="513"/>
      <c r="Q913" s="513"/>
    </row>
    <row r="914" spans="2:17">
      <c r="B914" s="513"/>
      <c r="C914" s="513"/>
      <c r="D914" s="513"/>
      <c r="E914" s="513"/>
      <c r="F914" s="513"/>
      <c r="G914" s="513"/>
      <c r="H914" s="513"/>
      <c r="I914" s="513"/>
      <c r="J914" s="513"/>
      <c r="K914" s="513"/>
      <c r="L914" s="513"/>
      <c r="M914" s="513"/>
      <c r="N914" s="513"/>
      <c r="O914" s="513"/>
      <c r="P914" s="513"/>
      <c r="Q914" s="513"/>
    </row>
    <row r="915" spans="2:17">
      <c r="B915" s="513"/>
      <c r="C915" s="513"/>
      <c r="D915" s="513"/>
      <c r="E915" s="513"/>
      <c r="F915" s="513"/>
      <c r="G915" s="513"/>
      <c r="H915" s="513"/>
      <c r="I915" s="513"/>
      <c r="J915" s="513"/>
      <c r="K915" s="513"/>
      <c r="L915" s="513"/>
      <c r="M915" s="513"/>
      <c r="N915" s="513"/>
      <c r="O915" s="513"/>
      <c r="P915" s="513"/>
      <c r="Q915" s="513"/>
    </row>
    <row r="916" spans="2:17">
      <c r="B916" s="513"/>
      <c r="C916" s="513"/>
      <c r="D916" s="513"/>
      <c r="E916" s="513"/>
      <c r="F916" s="513"/>
      <c r="G916" s="513"/>
      <c r="H916" s="513"/>
      <c r="I916" s="513"/>
      <c r="J916" s="513"/>
      <c r="K916" s="513"/>
      <c r="L916" s="513"/>
      <c r="M916" s="513"/>
      <c r="N916" s="513"/>
      <c r="O916" s="513"/>
      <c r="P916" s="513"/>
      <c r="Q916" s="513"/>
    </row>
    <row r="917" spans="2:17">
      <c r="B917" s="513"/>
      <c r="C917" s="513"/>
      <c r="D917" s="513"/>
      <c r="E917" s="513"/>
      <c r="F917" s="513"/>
      <c r="G917" s="513"/>
      <c r="H917" s="513"/>
      <c r="I917" s="513"/>
      <c r="J917" s="513"/>
      <c r="K917" s="513"/>
      <c r="L917" s="513"/>
      <c r="M917" s="513"/>
      <c r="N917" s="513"/>
      <c r="O917" s="513"/>
      <c r="P917" s="513"/>
      <c r="Q917" s="513"/>
    </row>
    <row r="918" spans="2:17">
      <c r="B918" s="513"/>
      <c r="C918" s="513"/>
      <c r="D918" s="513"/>
      <c r="E918" s="513"/>
      <c r="F918" s="513"/>
      <c r="G918" s="513"/>
      <c r="H918" s="513"/>
      <c r="I918" s="513"/>
      <c r="J918" s="513"/>
      <c r="K918" s="513"/>
      <c r="L918" s="513"/>
      <c r="M918" s="513"/>
      <c r="N918" s="513"/>
      <c r="O918" s="513"/>
      <c r="P918" s="513"/>
      <c r="Q918" s="513"/>
    </row>
    <row r="919" spans="2:17">
      <c r="B919" s="513"/>
      <c r="C919" s="513"/>
      <c r="D919" s="513"/>
      <c r="E919" s="513"/>
      <c r="F919" s="513"/>
      <c r="G919" s="513"/>
      <c r="H919" s="513"/>
      <c r="I919" s="513"/>
      <c r="J919" s="513"/>
      <c r="K919" s="513"/>
      <c r="L919" s="513"/>
      <c r="M919" s="513"/>
      <c r="N919" s="513"/>
      <c r="O919" s="513"/>
      <c r="P919" s="513"/>
      <c r="Q919" s="513"/>
    </row>
    <row r="920" spans="2:17">
      <c r="B920" s="513"/>
      <c r="C920" s="513"/>
      <c r="D920" s="513"/>
      <c r="E920" s="513"/>
      <c r="F920" s="513"/>
      <c r="G920" s="513"/>
      <c r="H920" s="513"/>
      <c r="I920" s="513"/>
      <c r="J920" s="513"/>
      <c r="K920" s="513"/>
      <c r="L920" s="513"/>
      <c r="M920" s="513"/>
      <c r="N920" s="513"/>
      <c r="O920" s="513"/>
      <c r="P920" s="513"/>
      <c r="Q920" s="513"/>
    </row>
    <row r="921" spans="2:17">
      <c r="B921" s="513"/>
      <c r="C921" s="513"/>
      <c r="D921" s="513"/>
      <c r="E921" s="513"/>
      <c r="F921" s="513"/>
      <c r="G921" s="513"/>
      <c r="H921" s="513"/>
      <c r="I921" s="513"/>
      <c r="J921" s="513"/>
      <c r="K921" s="513"/>
      <c r="L921" s="513"/>
      <c r="M921" s="513"/>
      <c r="N921" s="513"/>
      <c r="O921" s="513"/>
      <c r="P921" s="513"/>
      <c r="Q921" s="513"/>
    </row>
    <row r="922" spans="2:17">
      <c r="B922" s="513"/>
      <c r="C922" s="513"/>
      <c r="D922" s="513"/>
      <c r="E922" s="513"/>
      <c r="F922" s="513"/>
      <c r="G922" s="513"/>
      <c r="H922" s="513"/>
      <c r="I922" s="513"/>
      <c r="J922" s="513"/>
      <c r="K922" s="513"/>
      <c r="L922" s="513"/>
      <c r="M922" s="513"/>
      <c r="N922" s="513"/>
      <c r="O922" s="513"/>
      <c r="P922" s="513"/>
      <c r="Q922" s="513"/>
    </row>
    <row r="923" spans="2:17">
      <c r="B923" s="513"/>
      <c r="C923" s="513"/>
      <c r="D923" s="513"/>
      <c r="E923" s="513"/>
      <c r="F923" s="513"/>
      <c r="G923" s="513"/>
      <c r="H923" s="513"/>
      <c r="I923" s="513"/>
      <c r="J923" s="513"/>
      <c r="K923" s="513"/>
      <c r="L923" s="513"/>
      <c r="M923" s="513"/>
      <c r="N923" s="513"/>
      <c r="O923" s="513"/>
      <c r="P923" s="513"/>
      <c r="Q923" s="513"/>
    </row>
    <row r="924" spans="2:17">
      <c r="B924" s="513"/>
      <c r="C924" s="513"/>
      <c r="D924" s="513"/>
      <c r="E924" s="513"/>
      <c r="F924" s="513"/>
      <c r="G924" s="513"/>
      <c r="H924" s="513"/>
      <c r="I924" s="513"/>
      <c r="J924" s="513"/>
      <c r="K924" s="513"/>
      <c r="L924" s="513"/>
      <c r="M924" s="513"/>
      <c r="N924" s="513"/>
      <c r="O924" s="513"/>
      <c r="P924" s="513"/>
      <c r="Q924" s="513"/>
    </row>
    <row r="925" spans="2:17">
      <c r="B925" s="513"/>
      <c r="C925" s="513"/>
      <c r="D925" s="513"/>
      <c r="E925" s="513"/>
      <c r="F925" s="513"/>
      <c r="G925" s="513"/>
      <c r="H925" s="513"/>
      <c r="I925" s="513"/>
      <c r="J925" s="513"/>
      <c r="K925" s="513"/>
      <c r="L925" s="513"/>
      <c r="M925" s="513"/>
      <c r="N925" s="513"/>
      <c r="O925" s="513"/>
      <c r="P925" s="513"/>
      <c r="Q925" s="513"/>
    </row>
    <row r="926" spans="2:17">
      <c r="B926" s="513"/>
      <c r="C926" s="513"/>
      <c r="D926" s="513"/>
      <c r="E926" s="513"/>
      <c r="F926" s="513"/>
      <c r="G926" s="513"/>
      <c r="H926" s="513"/>
      <c r="I926" s="513"/>
      <c r="J926" s="513"/>
      <c r="K926" s="513"/>
      <c r="L926" s="513"/>
      <c r="M926" s="513"/>
      <c r="N926" s="513"/>
      <c r="O926" s="513"/>
      <c r="P926" s="513"/>
      <c r="Q926" s="513"/>
    </row>
    <row r="927" spans="2:17">
      <c r="B927" s="513"/>
      <c r="C927" s="513"/>
      <c r="D927" s="513"/>
      <c r="E927" s="513"/>
      <c r="F927" s="513"/>
      <c r="G927" s="513"/>
      <c r="H927" s="513"/>
      <c r="I927" s="513"/>
      <c r="J927" s="513"/>
      <c r="K927" s="513"/>
      <c r="L927" s="513"/>
      <c r="M927" s="513"/>
      <c r="N927" s="513"/>
      <c r="O927" s="513"/>
      <c r="P927" s="513"/>
      <c r="Q927" s="513"/>
    </row>
    <row r="928" spans="2:17">
      <c r="B928" s="513"/>
      <c r="C928" s="513"/>
      <c r="D928" s="513"/>
      <c r="E928" s="513"/>
      <c r="F928" s="513"/>
      <c r="G928" s="513"/>
      <c r="H928" s="513"/>
      <c r="I928" s="513"/>
      <c r="J928" s="513"/>
      <c r="K928" s="513"/>
      <c r="L928" s="513"/>
      <c r="M928" s="513"/>
      <c r="N928" s="513"/>
      <c r="O928" s="513"/>
      <c r="P928" s="513"/>
      <c r="Q928" s="513"/>
    </row>
    <row r="929" spans="2:17">
      <c r="B929" s="513"/>
      <c r="C929" s="513"/>
      <c r="D929" s="513"/>
      <c r="E929" s="513"/>
      <c r="F929" s="513"/>
      <c r="G929" s="513"/>
      <c r="H929" s="513"/>
      <c r="I929" s="513"/>
      <c r="J929" s="513"/>
      <c r="K929" s="513"/>
      <c r="L929" s="513"/>
      <c r="M929" s="513"/>
      <c r="N929" s="513"/>
      <c r="O929" s="513"/>
      <c r="P929" s="513"/>
      <c r="Q929" s="513"/>
    </row>
    <row r="930" spans="2:17">
      <c r="B930" s="513"/>
      <c r="C930" s="513"/>
      <c r="D930" s="513"/>
      <c r="E930" s="513"/>
      <c r="F930" s="513"/>
      <c r="G930" s="513"/>
      <c r="H930" s="513"/>
      <c r="I930" s="513"/>
      <c r="J930" s="513"/>
      <c r="K930" s="513"/>
      <c r="L930" s="513"/>
      <c r="M930" s="513"/>
      <c r="N930" s="513"/>
      <c r="O930" s="513"/>
      <c r="P930" s="513"/>
      <c r="Q930" s="513"/>
    </row>
    <row r="931" spans="2:17">
      <c r="B931" s="513"/>
      <c r="C931" s="513"/>
      <c r="D931" s="513"/>
      <c r="E931" s="513"/>
      <c r="F931" s="513"/>
      <c r="G931" s="513"/>
      <c r="H931" s="513"/>
      <c r="K931" s="513"/>
      <c r="L931" s="513"/>
      <c r="M931" s="513"/>
      <c r="N931" s="513"/>
      <c r="O931" s="513"/>
      <c r="P931" s="513"/>
      <c r="Q931" s="513"/>
    </row>
    <row r="932" spans="2:17">
      <c r="B932" s="513"/>
      <c r="C932" s="513"/>
      <c r="D932" s="513"/>
      <c r="E932" s="513"/>
      <c r="F932" s="513"/>
      <c r="G932" s="513"/>
      <c r="H932" s="513"/>
      <c r="K932" s="513"/>
      <c r="L932" s="513"/>
      <c r="M932" s="513"/>
      <c r="N932" s="513"/>
      <c r="O932" s="513"/>
      <c r="P932" s="513"/>
      <c r="Q932" s="513"/>
    </row>
    <row r="933" spans="2:17">
      <c r="B933" s="513"/>
      <c r="C933" s="513"/>
      <c r="D933" s="513"/>
      <c r="E933" s="513"/>
      <c r="F933" s="513"/>
      <c r="G933" s="513"/>
      <c r="H933" s="513"/>
      <c r="K933" s="513"/>
      <c r="L933" s="513"/>
      <c r="M933" s="513"/>
      <c r="N933" s="513"/>
      <c r="O933" s="513"/>
      <c r="P933" s="513"/>
      <c r="Q933" s="513"/>
    </row>
    <row r="934" spans="2:17">
      <c r="B934" s="513"/>
      <c r="C934" s="513"/>
      <c r="D934" s="513"/>
      <c r="E934" s="513"/>
      <c r="F934" s="513"/>
      <c r="G934" s="513"/>
      <c r="H934" s="513"/>
      <c r="K934" s="513"/>
      <c r="L934" s="513"/>
      <c r="M934" s="513"/>
      <c r="N934" s="513"/>
      <c r="O934" s="513"/>
      <c r="P934" s="513"/>
      <c r="Q934" s="513"/>
    </row>
    <row r="935" spans="2:17">
      <c r="B935" s="513"/>
      <c r="C935" s="513"/>
      <c r="D935" s="513"/>
      <c r="E935" s="513"/>
      <c r="F935" s="513"/>
      <c r="G935" s="513"/>
      <c r="H935" s="513"/>
      <c r="K935" s="513"/>
      <c r="L935" s="513"/>
      <c r="M935" s="513"/>
      <c r="N935" s="513"/>
      <c r="O935" s="513"/>
      <c r="P935" s="513"/>
      <c r="Q935" s="513"/>
    </row>
    <row r="936" spans="2:17">
      <c r="B936" s="513"/>
      <c r="C936" s="513"/>
      <c r="D936" s="513"/>
      <c r="E936" s="513"/>
      <c r="F936" s="513"/>
      <c r="G936" s="513"/>
      <c r="H936" s="513"/>
      <c r="K936" s="513"/>
      <c r="L936" s="513"/>
      <c r="M936" s="513"/>
      <c r="N936" s="513"/>
      <c r="O936" s="513"/>
      <c r="P936" s="513"/>
      <c r="Q936" s="513"/>
    </row>
    <row r="937" spans="2:17">
      <c r="B937" s="513"/>
      <c r="C937" s="513"/>
      <c r="D937" s="513"/>
      <c r="E937" s="513"/>
      <c r="F937" s="513"/>
      <c r="G937" s="513"/>
      <c r="H937" s="513"/>
      <c r="K937" s="513"/>
      <c r="L937" s="513"/>
      <c r="M937" s="513"/>
      <c r="N937" s="513"/>
      <c r="O937" s="513"/>
      <c r="P937" s="513"/>
      <c r="Q937" s="513"/>
    </row>
    <row r="938" spans="2:17">
      <c r="B938" s="513"/>
      <c r="C938" s="513"/>
      <c r="D938" s="513"/>
      <c r="E938" s="513"/>
      <c r="F938" s="513"/>
      <c r="G938" s="513"/>
      <c r="K938" s="513"/>
      <c r="L938" s="513"/>
      <c r="M938" s="513"/>
      <c r="N938" s="513"/>
      <c r="O938" s="513"/>
      <c r="P938" s="513"/>
      <c r="Q938" s="513"/>
    </row>
    <row r="939" spans="2:17">
      <c r="B939" s="513"/>
      <c r="C939" s="513"/>
      <c r="D939" s="513"/>
      <c r="E939" s="513"/>
      <c r="F939" s="513"/>
      <c r="G939" s="513"/>
      <c r="K939" s="513"/>
      <c r="L939" s="513"/>
      <c r="M939" s="513"/>
      <c r="N939" s="513"/>
      <c r="O939" s="513"/>
      <c r="P939" s="513"/>
      <c r="Q939" s="513"/>
    </row>
    <row r="940" spans="2:17">
      <c r="B940" s="513"/>
      <c r="C940" s="513"/>
      <c r="D940" s="513"/>
      <c r="E940" s="513"/>
      <c r="F940" s="513"/>
      <c r="G940" s="513"/>
      <c r="K940" s="513"/>
      <c r="L940" s="513"/>
      <c r="M940" s="513"/>
      <c r="N940" s="513"/>
      <c r="O940" s="513"/>
      <c r="P940" s="513"/>
      <c r="Q940" s="513"/>
    </row>
    <row r="941" spans="2:17">
      <c r="B941" s="513"/>
      <c r="C941" s="513"/>
      <c r="D941" s="513"/>
      <c r="E941" s="513"/>
      <c r="F941" s="513"/>
      <c r="G941" s="513"/>
      <c r="K941" s="513"/>
      <c r="L941" s="513"/>
      <c r="M941" s="513"/>
      <c r="N941" s="513"/>
      <c r="O941" s="513"/>
      <c r="P941" s="513"/>
      <c r="Q941" s="513"/>
    </row>
    <row r="942" spans="2:17">
      <c r="B942" s="513"/>
      <c r="C942" s="513"/>
      <c r="D942" s="513"/>
      <c r="E942" s="513"/>
      <c r="F942" s="513"/>
      <c r="G942" s="513"/>
      <c r="K942" s="513"/>
      <c r="L942" s="513"/>
      <c r="M942" s="513"/>
      <c r="N942" s="513"/>
      <c r="O942" s="513"/>
      <c r="P942" s="513"/>
      <c r="Q942" s="513"/>
    </row>
    <row r="943" spans="2:17">
      <c r="B943" s="513"/>
      <c r="C943" s="513"/>
      <c r="D943" s="513"/>
      <c r="E943" s="513"/>
      <c r="F943" s="513"/>
      <c r="G943" s="513"/>
      <c r="K943" s="513"/>
      <c r="L943" s="513"/>
      <c r="M943" s="513"/>
      <c r="N943" s="513"/>
      <c r="O943" s="513"/>
      <c r="P943" s="513"/>
      <c r="Q943" s="513"/>
    </row>
    <row r="944" spans="2:17">
      <c r="B944" s="513"/>
      <c r="C944" s="513"/>
      <c r="D944" s="513"/>
      <c r="E944" s="513"/>
      <c r="F944" s="513"/>
      <c r="G944" s="513"/>
      <c r="K944" s="513"/>
      <c r="L944" s="513"/>
      <c r="M944" s="513"/>
      <c r="N944" s="513"/>
      <c r="O944" s="513"/>
      <c r="P944" s="513"/>
      <c r="Q944" s="513"/>
    </row>
    <row r="945" spans="2:17">
      <c r="B945" s="513"/>
      <c r="C945" s="513"/>
      <c r="D945" s="513"/>
      <c r="E945" s="513"/>
      <c r="F945" s="513"/>
      <c r="G945" s="513"/>
      <c r="K945" s="513"/>
      <c r="L945" s="513"/>
      <c r="M945" s="513"/>
      <c r="N945" s="513"/>
      <c r="O945" s="513"/>
      <c r="P945" s="513"/>
      <c r="Q945" s="513"/>
    </row>
    <row r="946" spans="2:17">
      <c r="B946" s="513"/>
      <c r="C946" s="513"/>
      <c r="D946" s="513"/>
      <c r="E946" s="513"/>
      <c r="F946" s="513"/>
      <c r="G946" s="513"/>
      <c r="K946" s="513"/>
      <c r="L946" s="513"/>
      <c r="M946" s="513"/>
      <c r="N946" s="513"/>
      <c r="O946" s="513"/>
      <c r="P946" s="513"/>
      <c r="Q946" s="513"/>
    </row>
    <row r="947" spans="2:17">
      <c r="B947" s="513"/>
      <c r="C947" s="513"/>
      <c r="D947" s="513"/>
      <c r="E947" s="513"/>
      <c r="F947" s="513"/>
      <c r="G947" s="513"/>
      <c r="K947" s="513"/>
      <c r="L947" s="513"/>
      <c r="M947" s="513"/>
      <c r="N947" s="513"/>
      <c r="O947" s="513"/>
      <c r="P947" s="513"/>
      <c r="Q947" s="513"/>
    </row>
    <row r="948" spans="2:17">
      <c r="B948" s="513"/>
      <c r="C948" s="513"/>
      <c r="D948" s="513"/>
      <c r="E948" s="513"/>
      <c r="F948" s="513"/>
      <c r="G948" s="513"/>
      <c r="K948" s="513"/>
      <c r="L948" s="513"/>
      <c r="M948" s="513"/>
      <c r="N948" s="513"/>
      <c r="O948" s="513"/>
      <c r="P948" s="513"/>
      <c r="Q948" s="513"/>
    </row>
    <row r="949" spans="2:17">
      <c r="B949" s="513"/>
      <c r="C949" s="513"/>
      <c r="D949" s="513"/>
      <c r="E949" s="513"/>
      <c r="F949" s="513"/>
      <c r="G949" s="513"/>
      <c r="K949" s="513"/>
      <c r="L949" s="513"/>
      <c r="M949" s="513"/>
      <c r="N949" s="513"/>
      <c r="O949" s="513"/>
      <c r="P949" s="513"/>
      <c r="Q949" s="513"/>
    </row>
    <row r="950" spans="2:17">
      <c r="B950" s="513"/>
      <c r="C950" s="513"/>
      <c r="D950" s="513"/>
      <c r="E950" s="513"/>
      <c r="F950" s="513"/>
      <c r="G950" s="513"/>
      <c r="K950" s="513"/>
      <c r="L950" s="513"/>
      <c r="M950" s="513"/>
      <c r="N950" s="513"/>
      <c r="O950" s="513"/>
      <c r="P950" s="513"/>
      <c r="Q950" s="513"/>
    </row>
    <row r="951" spans="2:17">
      <c r="B951" s="513"/>
      <c r="C951" s="513"/>
      <c r="D951" s="513"/>
      <c r="E951" s="513"/>
      <c r="F951" s="513"/>
      <c r="G951" s="513"/>
      <c r="K951" s="513"/>
      <c r="L951" s="513"/>
      <c r="M951" s="513"/>
      <c r="N951" s="513"/>
      <c r="O951" s="513"/>
      <c r="P951" s="513"/>
      <c r="Q951" s="513"/>
    </row>
    <row r="952" spans="2:17">
      <c r="B952" s="513"/>
      <c r="C952" s="513"/>
      <c r="D952" s="513"/>
      <c r="E952" s="513"/>
      <c r="F952" s="513"/>
      <c r="G952" s="513"/>
      <c r="K952" s="513"/>
      <c r="L952" s="513"/>
      <c r="M952" s="513"/>
      <c r="N952" s="513"/>
      <c r="O952" s="513"/>
      <c r="P952" s="513"/>
      <c r="Q952" s="513"/>
    </row>
    <row r="953" spans="2:17">
      <c r="B953" s="513"/>
      <c r="C953" s="513"/>
      <c r="D953" s="513"/>
      <c r="E953" s="513"/>
      <c r="F953" s="513"/>
      <c r="G953" s="513"/>
      <c r="K953" s="513"/>
      <c r="L953" s="513"/>
      <c r="M953" s="513"/>
      <c r="N953" s="513"/>
      <c r="O953" s="513"/>
      <c r="P953" s="513"/>
      <c r="Q953" s="513"/>
    </row>
    <row r="954" spans="2:17">
      <c r="B954" s="513"/>
      <c r="C954" s="513"/>
      <c r="D954" s="513"/>
      <c r="E954" s="513"/>
      <c r="F954" s="513"/>
      <c r="G954" s="513"/>
      <c r="K954" s="513"/>
      <c r="L954" s="513"/>
      <c r="M954" s="513"/>
      <c r="N954" s="513"/>
      <c r="O954" s="513"/>
      <c r="P954" s="513"/>
      <c r="Q954" s="513"/>
    </row>
    <row r="955" spans="2:17">
      <c r="B955" s="513"/>
      <c r="C955" s="513"/>
      <c r="D955" s="513"/>
      <c r="E955" s="513"/>
      <c r="F955" s="513"/>
      <c r="G955" s="513"/>
      <c r="K955" s="513"/>
      <c r="L955" s="513"/>
      <c r="M955" s="513"/>
      <c r="N955" s="513"/>
      <c r="O955" s="513"/>
      <c r="P955" s="513"/>
      <c r="Q955" s="513"/>
    </row>
    <row r="956" spans="2:17">
      <c r="B956" s="513"/>
      <c r="C956" s="513"/>
      <c r="D956" s="513"/>
      <c r="E956" s="513"/>
      <c r="F956" s="513"/>
      <c r="G956" s="513"/>
      <c r="K956" s="513"/>
      <c r="L956" s="513"/>
      <c r="M956" s="513"/>
      <c r="N956" s="513"/>
      <c r="O956" s="513"/>
      <c r="P956" s="513"/>
      <c r="Q956" s="513"/>
    </row>
    <row r="957" spans="2:17">
      <c r="B957" s="513"/>
      <c r="C957" s="513"/>
      <c r="D957" s="513"/>
      <c r="E957" s="513"/>
      <c r="F957" s="513"/>
      <c r="G957" s="513"/>
      <c r="K957" s="513"/>
      <c r="L957" s="513"/>
      <c r="M957" s="513"/>
      <c r="N957" s="513"/>
      <c r="O957" s="513"/>
      <c r="P957" s="513"/>
      <c r="Q957" s="513"/>
    </row>
    <row r="958" spans="2:17">
      <c r="B958" s="513"/>
      <c r="C958" s="513"/>
      <c r="D958" s="513"/>
      <c r="E958" s="513"/>
      <c r="F958" s="513"/>
      <c r="G958" s="513"/>
      <c r="K958" s="513"/>
      <c r="L958" s="513"/>
      <c r="M958" s="513"/>
      <c r="N958" s="513"/>
      <c r="O958" s="513"/>
      <c r="P958" s="513"/>
      <c r="Q958" s="513"/>
    </row>
    <row r="959" spans="2:17">
      <c r="B959" s="513"/>
      <c r="C959" s="513"/>
      <c r="D959" s="513"/>
      <c r="E959" s="513"/>
      <c r="F959" s="513"/>
      <c r="G959" s="513"/>
      <c r="K959" s="513"/>
      <c r="L959" s="513"/>
      <c r="M959" s="513"/>
      <c r="N959" s="513"/>
      <c r="O959" s="513"/>
      <c r="P959" s="513"/>
      <c r="Q959" s="513"/>
    </row>
    <row r="960" spans="2:17">
      <c r="B960" s="513"/>
      <c r="C960" s="513"/>
      <c r="D960" s="513"/>
      <c r="E960" s="513"/>
      <c r="F960" s="513"/>
      <c r="G960" s="513"/>
      <c r="K960" s="513"/>
      <c r="L960" s="513"/>
      <c r="M960" s="513"/>
      <c r="N960" s="513"/>
      <c r="O960" s="513"/>
      <c r="P960" s="513"/>
      <c r="Q960" s="513"/>
    </row>
    <row r="961" spans="2:17">
      <c r="B961" s="513"/>
      <c r="C961" s="513"/>
      <c r="D961" s="513"/>
      <c r="E961" s="513"/>
      <c r="F961" s="513"/>
      <c r="G961" s="513"/>
      <c r="K961" s="513"/>
      <c r="L961" s="513"/>
      <c r="M961" s="513"/>
      <c r="N961" s="513"/>
      <c r="O961" s="513"/>
      <c r="P961" s="513"/>
      <c r="Q961" s="513"/>
    </row>
    <row r="962" spans="2:17">
      <c r="B962" s="513"/>
      <c r="C962" s="513"/>
      <c r="D962" s="513"/>
      <c r="E962" s="513"/>
      <c r="F962" s="513"/>
      <c r="G962" s="513"/>
      <c r="K962" s="513"/>
      <c r="L962" s="513"/>
      <c r="M962" s="513"/>
      <c r="N962" s="513"/>
      <c r="O962" s="513"/>
      <c r="P962" s="513"/>
      <c r="Q962" s="513"/>
    </row>
    <row r="963" spans="2:17">
      <c r="B963" s="513"/>
      <c r="C963" s="513"/>
      <c r="D963" s="513"/>
      <c r="E963" s="513"/>
      <c r="F963" s="513"/>
      <c r="G963" s="513"/>
      <c r="K963" s="513"/>
      <c r="L963" s="513"/>
      <c r="M963" s="513"/>
      <c r="N963" s="513"/>
      <c r="O963" s="513"/>
      <c r="P963" s="513"/>
      <c r="Q963" s="513"/>
    </row>
    <row r="964" spans="2:17">
      <c r="B964" s="513"/>
      <c r="C964" s="513"/>
      <c r="D964" s="513"/>
      <c r="E964" s="513"/>
      <c r="F964" s="513"/>
      <c r="G964" s="513"/>
      <c r="K964" s="513"/>
      <c r="L964" s="513"/>
      <c r="M964" s="513"/>
      <c r="N964" s="513"/>
      <c r="O964" s="513"/>
      <c r="P964" s="513"/>
      <c r="Q964" s="513"/>
    </row>
    <row r="965" spans="2:17">
      <c r="B965" s="513"/>
      <c r="C965" s="513"/>
      <c r="D965" s="513"/>
      <c r="E965" s="513"/>
      <c r="F965" s="513"/>
      <c r="G965" s="513"/>
      <c r="K965" s="513"/>
      <c r="L965" s="513"/>
    </row>
    <row r="966" spans="2:17">
      <c r="B966" s="513"/>
      <c r="C966" s="513"/>
      <c r="D966" s="513"/>
      <c r="E966" s="513"/>
      <c r="F966" s="513"/>
      <c r="G966" s="513"/>
    </row>
    <row r="967" spans="2:17">
      <c r="B967" s="513"/>
      <c r="C967" s="513"/>
      <c r="D967" s="513"/>
      <c r="E967" s="513"/>
      <c r="F967" s="513"/>
      <c r="G967" s="513"/>
    </row>
    <row r="968" spans="2:17">
      <c r="B968" s="513"/>
      <c r="C968" s="513"/>
      <c r="D968" s="513"/>
      <c r="E968" s="513"/>
      <c r="F968" s="513"/>
      <c r="G968" s="513"/>
    </row>
    <row r="969" spans="2:17">
      <c r="B969" s="513"/>
      <c r="C969" s="513"/>
      <c r="D969" s="513"/>
      <c r="E969" s="513"/>
      <c r="F969" s="513"/>
      <c r="G969" s="513"/>
    </row>
    <row r="970" spans="2:17">
      <c r="B970" s="513"/>
      <c r="C970" s="513"/>
      <c r="D970" s="513"/>
      <c r="E970" s="513"/>
      <c r="F970" s="513"/>
      <c r="G970" s="513"/>
    </row>
    <row r="971" spans="2:17">
      <c r="B971" s="513"/>
      <c r="C971" s="513"/>
      <c r="D971" s="513"/>
      <c r="E971" s="513"/>
      <c r="F971" s="513"/>
      <c r="G971" s="513"/>
    </row>
    <row r="972" spans="2:17">
      <c r="B972" s="513"/>
      <c r="C972" s="513"/>
      <c r="D972" s="513"/>
      <c r="E972" s="513"/>
      <c r="F972" s="513"/>
      <c r="G972" s="513"/>
    </row>
    <row r="973" spans="2:17">
      <c r="B973" s="513"/>
      <c r="C973" s="513"/>
      <c r="D973" s="513"/>
      <c r="E973" s="513"/>
      <c r="F973" s="513"/>
      <c r="G973" s="513"/>
    </row>
    <row r="974" spans="2:17">
      <c r="B974" s="513"/>
      <c r="C974" s="513"/>
      <c r="D974" s="513"/>
      <c r="E974" s="513"/>
      <c r="F974" s="513"/>
      <c r="G974" s="513"/>
    </row>
  </sheetData>
  <mergeCells count="30">
    <mergeCell ref="A42:A44"/>
    <mergeCell ref="A45:A47"/>
    <mergeCell ref="A48:A50"/>
    <mergeCell ref="A51:Q51"/>
    <mergeCell ref="O52:Q52"/>
    <mergeCell ref="A27:Q27"/>
    <mergeCell ref="B30:B32"/>
    <mergeCell ref="A31:A32"/>
    <mergeCell ref="A33:A35"/>
    <mergeCell ref="B33:B35"/>
    <mergeCell ref="A13:A15"/>
    <mergeCell ref="A16:A17"/>
    <mergeCell ref="B16:B17"/>
    <mergeCell ref="A18:A20"/>
    <mergeCell ref="B18:B20"/>
    <mergeCell ref="A6:Q6"/>
    <mergeCell ref="A8:A9"/>
    <mergeCell ref="B8:B9"/>
    <mergeCell ref="A10:A12"/>
    <mergeCell ref="B10:B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37:H37">
    <cfRule type="cellIs" dxfId="1124" priority="113" operator="equal">
      <formula>100</formula>
    </cfRule>
  </conditionalFormatting>
  <conditionalFormatting sqref="G48">
    <cfRule type="cellIs" dxfId="1123" priority="111" operator="greaterThan">
      <formula>100</formula>
    </cfRule>
  </conditionalFormatting>
  <conditionalFormatting sqref="G48">
    <cfRule type="cellIs" dxfId="1122" priority="110" operator="lessThan">
      <formula>100</formula>
    </cfRule>
  </conditionalFormatting>
  <conditionalFormatting sqref="G37:H37">
    <cfRule type="cellIs" dxfId="1121" priority="109" operator="greaterThan">
      <formula>100</formula>
    </cfRule>
  </conditionalFormatting>
  <conditionalFormatting sqref="G48">
    <cfRule type="cellIs" dxfId="1120" priority="114" operator="equal">
      <formula>100</formula>
    </cfRule>
  </conditionalFormatting>
  <conditionalFormatting sqref="G37">
    <cfRule type="cellIs" dxfId="1119" priority="108" operator="greaterThan">
      <formula>100</formula>
    </cfRule>
  </conditionalFormatting>
  <conditionalFormatting sqref="G37">
    <cfRule type="cellIs" dxfId="1118" priority="107" operator="lessThan">
      <formula>100</formula>
    </cfRule>
  </conditionalFormatting>
  <conditionalFormatting sqref="G37">
    <cfRule type="cellIs" dxfId="1117" priority="106" operator="equal">
      <formula>100</formula>
    </cfRule>
  </conditionalFormatting>
  <conditionalFormatting sqref="G38 G48:G50">
    <cfRule type="cellIs" dxfId="1116" priority="102" operator="greaterThan">
      <formula>100</formula>
    </cfRule>
  </conditionalFormatting>
  <conditionalFormatting sqref="G37">
    <cfRule type="cellIs" dxfId="1115" priority="115" operator="greaterThan">
      <formula>100</formula>
    </cfRule>
  </conditionalFormatting>
  <conditionalFormatting sqref="G28:H28 G39:H39 G42:H42 G45:H45 G48:H48">
    <cfRule type="cellIs" dxfId="1114" priority="116" operator="greaterThan">
      <formula>100</formula>
    </cfRule>
  </conditionalFormatting>
  <conditionalFormatting sqref="G37">
    <cfRule type="cellIs" dxfId="1113" priority="101" operator="lessThan">
      <formula>100</formula>
    </cfRule>
  </conditionalFormatting>
  <conditionalFormatting sqref="G28:H28 G39:H39 G42:H42 G45:H45 G48:H48">
    <cfRule type="cellIs" dxfId="1112" priority="117" operator="lessThan">
      <formula>100</formula>
    </cfRule>
  </conditionalFormatting>
  <conditionalFormatting sqref="G38 G48:G50">
    <cfRule type="cellIs" dxfId="1111" priority="118" operator="lessThan">
      <formula>100</formula>
    </cfRule>
  </conditionalFormatting>
  <conditionalFormatting sqref="G37">
    <cfRule type="cellIs" dxfId="1110" priority="100" operator="equal">
      <formula>100</formula>
    </cfRule>
  </conditionalFormatting>
  <conditionalFormatting sqref="G28:H28 G39:H39 G42:H42 G45:H45 G48:H48">
    <cfRule type="cellIs" dxfId="1109" priority="119" operator="equal">
      <formula>100</formula>
    </cfRule>
  </conditionalFormatting>
  <conditionalFormatting sqref="G38 G48:G50">
    <cfRule type="cellIs" dxfId="1108" priority="120" operator="equal">
      <formula>100</formula>
    </cfRule>
  </conditionalFormatting>
  <conditionalFormatting sqref="G37:H37">
    <cfRule type="cellIs" dxfId="1107" priority="98" operator="lessThan">
      <formula>100</formula>
    </cfRule>
  </conditionalFormatting>
  <conditionalFormatting sqref="G39">
    <cfRule type="cellIs" dxfId="1106" priority="96" operator="greaterThan">
      <formula>100</formula>
    </cfRule>
  </conditionalFormatting>
  <conditionalFormatting sqref="G39">
    <cfRule type="cellIs" dxfId="1105" priority="95" operator="lessThan">
      <formula>100</formula>
    </cfRule>
  </conditionalFormatting>
  <conditionalFormatting sqref="G39">
    <cfRule type="cellIs" dxfId="1104" priority="94" operator="equal">
      <formula>100</formula>
    </cfRule>
  </conditionalFormatting>
  <conditionalFormatting sqref="G37:H37">
    <cfRule type="cellIs" dxfId="1103" priority="93" operator="greaterThan">
      <formula>100</formula>
    </cfRule>
  </conditionalFormatting>
  <conditionalFormatting sqref="G42 G45">
    <cfRule type="cellIs" dxfId="1102" priority="121" operator="greaterThan">
      <formula>100</formula>
    </cfRule>
  </conditionalFormatting>
  <conditionalFormatting sqref="G28:H28 G38:H42 G45:H50">
    <cfRule type="cellIs" dxfId="1101" priority="122" operator="greaterThan">
      <formula>100</formula>
    </cfRule>
  </conditionalFormatting>
  <conditionalFormatting sqref="G37:H37">
    <cfRule type="cellIs" dxfId="1100" priority="92" operator="lessThan">
      <formula>100</formula>
    </cfRule>
  </conditionalFormatting>
  <conditionalFormatting sqref="G28:H28 G38:H42 G45:H50">
    <cfRule type="cellIs" dxfId="1099" priority="123" operator="lessThan">
      <formula>100</formula>
    </cfRule>
  </conditionalFormatting>
  <conditionalFormatting sqref="G42 G45">
    <cfRule type="cellIs" dxfId="1098" priority="124" operator="lessThan">
      <formula>100</formula>
    </cfRule>
  </conditionalFormatting>
  <conditionalFormatting sqref="G37:H37">
    <cfRule type="cellIs" dxfId="1097" priority="91" operator="equal">
      <formula>100</formula>
    </cfRule>
  </conditionalFormatting>
  <conditionalFormatting sqref="G28:H28 G38:H42 G45:H50">
    <cfRule type="cellIs" dxfId="1096" priority="125" operator="equal">
      <formula>100</formula>
    </cfRule>
  </conditionalFormatting>
  <conditionalFormatting sqref="G42 G45">
    <cfRule type="cellIs" dxfId="1095" priority="126" operator="equal">
      <formula>100</formula>
    </cfRule>
  </conditionalFormatting>
  <conditionalFormatting sqref="G39:G41">
    <cfRule type="cellIs" dxfId="1094" priority="87" operator="greaterThan">
      <formula>100</formula>
    </cfRule>
  </conditionalFormatting>
  <conditionalFormatting sqref="G39:G41">
    <cfRule type="cellIs" dxfId="1093" priority="86" operator="lessThan">
      <formula>100</formula>
    </cfRule>
  </conditionalFormatting>
  <conditionalFormatting sqref="G39:G41">
    <cfRule type="cellIs" dxfId="1092" priority="85" operator="equal">
      <formula>100</formula>
    </cfRule>
  </conditionalFormatting>
  <conditionalFormatting sqref="G42 G45:G47">
    <cfRule type="cellIs" dxfId="1091" priority="84" operator="greaterThan">
      <formula>100</formula>
    </cfRule>
  </conditionalFormatting>
  <conditionalFormatting sqref="G42 G45:G47">
    <cfRule type="cellIs" dxfId="1090" priority="83" operator="lessThan">
      <formula>100</formula>
    </cfRule>
  </conditionalFormatting>
  <conditionalFormatting sqref="G42 G45:G47">
    <cfRule type="cellIs" dxfId="1089" priority="82" operator="equal">
      <formula>100</formula>
    </cfRule>
  </conditionalFormatting>
  <conditionalFormatting sqref="G20">
    <cfRule type="cellIs" dxfId="1088" priority="81" operator="greaterThan">
      <formula>100</formula>
    </cfRule>
  </conditionalFormatting>
  <conditionalFormatting sqref="G20">
    <cfRule type="cellIs" dxfId="1087" priority="80" operator="lessThan">
      <formula>100</formula>
    </cfRule>
  </conditionalFormatting>
  <conditionalFormatting sqref="G20">
    <cfRule type="cellIs" dxfId="1086" priority="79" operator="equal">
      <formula>100</formula>
    </cfRule>
  </conditionalFormatting>
  <conditionalFormatting sqref="G16:H26 G9:H13">
    <cfRule type="cellIs" dxfId="1085" priority="78" operator="greaterThan">
      <formula>100</formula>
    </cfRule>
  </conditionalFormatting>
  <conditionalFormatting sqref="G16:H26 G9:H13">
    <cfRule type="cellIs" dxfId="1084" priority="77" operator="lessThan">
      <formula>100</formula>
    </cfRule>
  </conditionalFormatting>
  <conditionalFormatting sqref="G16:H26 G9:H13">
    <cfRule type="cellIs" dxfId="1083" priority="76" operator="equal">
      <formula>100</formula>
    </cfRule>
  </conditionalFormatting>
  <conditionalFormatting sqref="G8">
    <cfRule type="cellIs" dxfId="1082" priority="75" operator="greaterThan">
      <formula>100</formula>
    </cfRule>
  </conditionalFormatting>
  <conditionalFormatting sqref="G7:G9">
    <cfRule type="cellIs" dxfId="1081" priority="127" operator="greaterThan">
      <formula>100</formula>
    </cfRule>
  </conditionalFormatting>
  <conditionalFormatting sqref="G9:G10">
    <cfRule type="cellIs" dxfId="1080" priority="128" operator="greaterThan">
      <formula>100</formula>
    </cfRule>
  </conditionalFormatting>
  <conditionalFormatting sqref="G8">
    <cfRule type="cellIs" dxfId="1079" priority="74" operator="lessThan">
      <formula>100</formula>
    </cfRule>
  </conditionalFormatting>
  <conditionalFormatting sqref="G9:G10">
    <cfRule type="cellIs" dxfId="1078" priority="129" operator="lessThan">
      <formula>100</formula>
    </cfRule>
  </conditionalFormatting>
  <conditionalFormatting sqref="G7:G9">
    <cfRule type="cellIs" dxfId="1077" priority="130" operator="lessThan">
      <formula>100</formula>
    </cfRule>
  </conditionalFormatting>
  <conditionalFormatting sqref="G8">
    <cfRule type="cellIs" dxfId="1076" priority="73" operator="equal">
      <formula>100</formula>
    </cfRule>
  </conditionalFormatting>
  <conditionalFormatting sqref="G9:G10">
    <cfRule type="cellIs" dxfId="1075" priority="131" operator="equal">
      <formula>100</formula>
    </cfRule>
  </conditionalFormatting>
  <conditionalFormatting sqref="G7:G9">
    <cfRule type="cellIs" dxfId="1074" priority="132" operator="equal">
      <formula>100</formula>
    </cfRule>
  </conditionalFormatting>
  <conditionalFormatting sqref="H8">
    <cfRule type="cellIs" dxfId="1073" priority="72" operator="greaterThan">
      <formula>100</formula>
    </cfRule>
  </conditionalFormatting>
  <conditionalFormatting sqref="H8">
    <cfRule type="cellIs" dxfId="1072" priority="71" operator="lessThan">
      <formula>100</formula>
    </cfRule>
  </conditionalFormatting>
  <conditionalFormatting sqref="H8">
    <cfRule type="cellIs" dxfId="1071" priority="70" operator="equal">
      <formula>100</formula>
    </cfRule>
  </conditionalFormatting>
  <conditionalFormatting sqref="G7">
    <cfRule type="cellIs" dxfId="1070" priority="69" operator="greaterThan">
      <formula>100</formula>
    </cfRule>
  </conditionalFormatting>
  <conditionalFormatting sqref="G7">
    <cfRule type="cellIs" dxfId="1069" priority="68" operator="lessThan">
      <formula>100</formula>
    </cfRule>
  </conditionalFormatting>
  <conditionalFormatting sqref="G7">
    <cfRule type="cellIs" dxfId="1068" priority="67" operator="equal">
      <formula>100</formula>
    </cfRule>
  </conditionalFormatting>
  <conditionalFormatting sqref="H7">
    <cfRule type="cellIs" dxfId="1067" priority="66" operator="greaterThan">
      <formula>100</formula>
    </cfRule>
  </conditionalFormatting>
  <conditionalFormatting sqref="H7">
    <cfRule type="cellIs" dxfId="1066" priority="65" operator="lessThan">
      <formula>100</formula>
    </cfRule>
  </conditionalFormatting>
  <conditionalFormatting sqref="H7">
    <cfRule type="cellIs" dxfId="1065" priority="64" operator="equal">
      <formula>100</formula>
    </cfRule>
  </conditionalFormatting>
  <conditionalFormatting sqref="G34 G36">
    <cfRule type="cellIs" dxfId="1064" priority="63" operator="greaterThan">
      <formula>100</formula>
    </cfRule>
  </conditionalFormatting>
  <conditionalFormatting sqref="G34 G36">
    <cfRule type="cellIs" dxfId="1063" priority="62" operator="lessThan">
      <formula>100</formula>
    </cfRule>
  </conditionalFormatting>
  <conditionalFormatting sqref="G34 G36">
    <cfRule type="cellIs" dxfId="1062" priority="61" operator="equal">
      <formula>100</formula>
    </cfRule>
  </conditionalFormatting>
  <conditionalFormatting sqref="G31:H32 G34:H36">
    <cfRule type="cellIs" dxfId="1061" priority="60" operator="greaterThan">
      <formula>100</formula>
    </cfRule>
  </conditionalFormatting>
  <conditionalFormatting sqref="G31:H32 G34:H36">
    <cfRule type="cellIs" dxfId="1060" priority="59" operator="lessThan">
      <formula>100</formula>
    </cfRule>
  </conditionalFormatting>
  <conditionalFormatting sqref="G31:H32 G34:H36">
    <cfRule type="cellIs" dxfId="1059" priority="58" operator="equal">
      <formula>100</formula>
    </cfRule>
  </conditionalFormatting>
  <conditionalFormatting sqref="G35">
    <cfRule type="cellIs" dxfId="1058" priority="57" operator="greaterThan">
      <formula>100</formula>
    </cfRule>
  </conditionalFormatting>
  <conditionalFormatting sqref="G35">
    <cfRule type="cellIs" dxfId="1057" priority="56" operator="lessThan">
      <formula>100</formula>
    </cfRule>
  </conditionalFormatting>
  <conditionalFormatting sqref="G35">
    <cfRule type="cellIs" dxfId="1056" priority="55" operator="equal">
      <formula>100</formula>
    </cfRule>
  </conditionalFormatting>
  <conditionalFormatting sqref="G19">
    <cfRule type="cellIs" dxfId="1055" priority="54" operator="greaterThan">
      <formula>100</formula>
    </cfRule>
  </conditionalFormatting>
  <conditionalFormatting sqref="G30">
    <cfRule type="cellIs" dxfId="1054" priority="133" operator="greaterThan">
      <formula>100</formula>
    </cfRule>
  </conditionalFormatting>
  <conditionalFormatting sqref="G19">
    <cfRule type="cellIs" dxfId="1053" priority="53" operator="lessThan">
      <formula>100</formula>
    </cfRule>
  </conditionalFormatting>
  <conditionalFormatting sqref="G30">
    <cfRule type="cellIs" dxfId="1052" priority="134" operator="lessThan">
      <formula>100</formula>
    </cfRule>
  </conditionalFormatting>
  <conditionalFormatting sqref="G30">
    <cfRule type="cellIs" dxfId="1051" priority="52" operator="equal">
      <formula>100</formula>
    </cfRule>
  </conditionalFormatting>
  <conditionalFormatting sqref="G19">
    <cfRule type="cellIs" dxfId="1050" priority="135" operator="equal">
      <formula>100</formula>
    </cfRule>
  </conditionalFormatting>
  <conditionalFormatting sqref="H30">
    <cfRule type="cellIs" dxfId="1049" priority="51" operator="greaterThan">
      <formula>100</formula>
    </cfRule>
  </conditionalFormatting>
  <conditionalFormatting sqref="G9:H12 G14:H25 G13">
    <cfRule type="cellIs" dxfId="1048" priority="136" operator="greaterThan">
      <formula>100</formula>
    </cfRule>
  </conditionalFormatting>
  <conditionalFormatting sqref="G9:H12 G14:H25 G13">
    <cfRule type="cellIs" dxfId="1047" priority="50" operator="lessThan">
      <formula>100</formula>
    </cfRule>
  </conditionalFormatting>
  <conditionalFormatting sqref="H30">
    <cfRule type="cellIs" dxfId="1046" priority="137" operator="lessThan">
      <formula>100</formula>
    </cfRule>
  </conditionalFormatting>
  <conditionalFormatting sqref="H30">
    <cfRule type="cellIs" dxfId="1045" priority="49" operator="equal">
      <formula>100</formula>
    </cfRule>
  </conditionalFormatting>
  <conditionalFormatting sqref="G9:H12 G14:H25 G13">
    <cfRule type="cellIs" dxfId="1044" priority="138" operator="equal">
      <formula>100</formula>
    </cfRule>
  </conditionalFormatting>
  <conditionalFormatting sqref="G33">
    <cfRule type="cellIs" dxfId="1043" priority="48" operator="greaterThan">
      <formula>100</formula>
    </cfRule>
  </conditionalFormatting>
  <conditionalFormatting sqref="G33">
    <cfRule type="cellIs" dxfId="1042" priority="47" operator="lessThan">
      <formula>100</formula>
    </cfRule>
  </conditionalFormatting>
  <conditionalFormatting sqref="G33">
    <cfRule type="cellIs" dxfId="1041" priority="46" operator="equal">
      <formula>100</formula>
    </cfRule>
  </conditionalFormatting>
  <conditionalFormatting sqref="H8">
    <cfRule type="cellIs" dxfId="1040" priority="45" operator="greaterThan">
      <formula>100</formula>
    </cfRule>
  </conditionalFormatting>
  <conditionalFormatting sqref="H33">
    <cfRule type="cellIs" dxfId="1039" priority="139" operator="greaterThan">
      <formula>100</formula>
    </cfRule>
  </conditionalFormatting>
  <conditionalFormatting sqref="H33">
    <cfRule type="cellIs" dxfId="1038" priority="44" operator="lessThan">
      <formula>100</formula>
    </cfRule>
  </conditionalFormatting>
  <conditionalFormatting sqref="H8">
    <cfRule type="cellIs" dxfId="1037" priority="140" operator="lessThan">
      <formula>100</formula>
    </cfRule>
  </conditionalFormatting>
  <conditionalFormatting sqref="H8">
    <cfRule type="cellIs" dxfId="1036" priority="43" operator="equal">
      <formula>100</formula>
    </cfRule>
  </conditionalFormatting>
  <conditionalFormatting sqref="H33">
    <cfRule type="cellIs" dxfId="1035" priority="141" operator="equal">
      <formula>100</formula>
    </cfRule>
  </conditionalFormatting>
  <conditionalFormatting sqref="G14:H15">
    <cfRule type="cellIs" dxfId="1034" priority="42" operator="greaterThan">
      <formula>100</formula>
    </cfRule>
  </conditionalFormatting>
  <conditionalFormatting sqref="G14:H15">
    <cfRule type="cellIs" dxfId="1033" priority="41" operator="lessThan">
      <formula>100</formula>
    </cfRule>
  </conditionalFormatting>
  <conditionalFormatting sqref="G14:H15">
    <cfRule type="cellIs" dxfId="1032" priority="40" operator="equal">
      <formula>100</formula>
    </cfRule>
  </conditionalFormatting>
  <conditionalFormatting sqref="G29:H29">
    <cfRule type="cellIs" dxfId="1031" priority="39" operator="greaterThan">
      <formula>100</formula>
    </cfRule>
  </conditionalFormatting>
  <conditionalFormatting sqref="H7">
    <cfRule type="cellIs" dxfId="1030" priority="142" operator="greaterThan">
      <formula>100</formula>
    </cfRule>
  </conditionalFormatting>
  <conditionalFormatting sqref="H7">
    <cfRule type="cellIs" dxfId="1029" priority="38" operator="lessThan">
      <formula>100</formula>
    </cfRule>
  </conditionalFormatting>
  <conditionalFormatting sqref="G29:H29">
    <cfRule type="cellIs" dxfId="1028" priority="143" operator="lessThan">
      <formula>100</formula>
    </cfRule>
  </conditionalFormatting>
  <conditionalFormatting sqref="G29:H29">
    <cfRule type="cellIs" dxfId="1027" priority="37" operator="equal">
      <formula>100</formula>
    </cfRule>
  </conditionalFormatting>
  <conditionalFormatting sqref="H7">
    <cfRule type="cellIs" dxfId="1026" priority="144" operator="equal">
      <formula>100</formula>
    </cfRule>
  </conditionalFormatting>
  <conditionalFormatting sqref="G38">
    <cfRule type="cellIs" dxfId="1025" priority="36" operator="greaterThan">
      <formula>100</formula>
    </cfRule>
  </conditionalFormatting>
  <conditionalFormatting sqref="G34 G36">
    <cfRule type="cellIs" dxfId="1024" priority="145" operator="greaterThan">
      <formula>100</formula>
    </cfRule>
  </conditionalFormatting>
  <conditionalFormatting sqref="G38">
    <cfRule type="cellIs" dxfId="1023" priority="35" operator="lessThan">
      <formula>100</formula>
    </cfRule>
  </conditionalFormatting>
  <conditionalFormatting sqref="G34 G36">
    <cfRule type="cellIs" dxfId="1022" priority="146" operator="lessThan">
      <formula>100</formula>
    </cfRule>
  </conditionalFormatting>
  <conditionalFormatting sqref="G34 G36">
    <cfRule type="cellIs" dxfId="1021" priority="34" operator="equal">
      <formula>100</formula>
    </cfRule>
  </conditionalFormatting>
  <conditionalFormatting sqref="G38">
    <cfRule type="cellIs" dxfId="1020" priority="147" operator="equal">
      <formula>100</formula>
    </cfRule>
  </conditionalFormatting>
  <conditionalFormatting sqref="G31:H32 G34:H36">
    <cfRule type="cellIs" dxfId="1019" priority="33" operator="greaterThan">
      <formula>100</formula>
    </cfRule>
  </conditionalFormatting>
  <conditionalFormatting sqref="G38:H38">
    <cfRule type="cellIs" dxfId="1018" priority="148" operator="greaterThan">
      <formula>100</formula>
    </cfRule>
  </conditionalFormatting>
  <conditionalFormatting sqref="G38:H38">
    <cfRule type="cellIs" dxfId="1017" priority="32" operator="lessThan">
      <formula>100</formula>
    </cfRule>
  </conditionalFormatting>
  <conditionalFormatting sqref="G31:H32 G34:H36">
    <cfRule type="cellIs" dxfId="1016" priority="149" operator="lessThan">
      <formula>100</formula>
    </cfRule>
  </conditionalFormatting>
  <conditionalFormatting sqref="G38:H38">
    <cfRule type="cellIs" dxfId="1015" priority="31" operator="equal">
      <formula>100</formula>
    </cfRule>
  </conditionalFormatting>
  <conditionalFormatting sqref="G31:H32 G34:H36">
    <cfRule type="cellIs" dxfId="1014" priority="150" operator="equal">
      <formula>100</formula>
    </cfRule>
  </conditionalFormatting>
  <conditionalFormatting sqref="G40:H41">
    <cfRule type="cellIs" dxfId="1013" priority="30" operator="greaterThan">
      <formula>100</formula>
    </cfRule>
  </conditionalFormatting>
  <conditionalFormatting sqref="G35">
    <cfRule type="cellIs" dxfId="1012" priority="151" operator="greaterThan">
      <formula>100</formula>
    </cfRule>
  </conditionalFormatting>
  <conditionalFormatting sqref="G35">
    <cfRule type="cellIs" dxfId="1011" priority="29" operator="lessThan">
      <formula>100</formula>
    </cfRule>
  </conditionalFormatting>
  <conditionalFormatting sqref="G40:H41">
    <cfRule type="cellIs" dxfId="1010" priority="152" operator="lessThan">
      <formula>100</formula>
    </cfRule>
  </conditionalFormatting>
  <conditionalFormatting sqref="G35">
    <cfRule type="cellIs" dxfId="1009" priority="28" operator="equal">
      <formula>100</formula>
    </cfRule>
  </conditionalFormatting>
  <conditionalFormatting sqref="G40:H41">
    <cfRule type="cellIs" dxfId="1008" priority="153" operator="equal">
      <formula>100</formula>
    </cfRule>
  </conditionalFormatting>
  <conditionalFormatting sqref="G40:G41">
    <cfRule type="cellIs" dxfId="1007" priority="27" operator="greaterThan">
      <formula>100</formula>
    </cfRule>
  </conditionalFormatting>
  <conditionalFormatting sqref="G30">
    <cfRule type="cellIs" dxfId="1006" priority="154" operator="greaterThan">
      <formula>100</formula>
    </cfRule>
  </conditionalFormatting>
  <conditionalFormatting sqref="G40:G41">
    <cfRule type="cellIs" dxfId="1005" priority="26" operator="lessThan">
      <formula>100</formula>
    </cfRule>
  </conditionalFormatting>
  <conditionalFormatting sqref="G30">
    <cfRule type="cellIs" dxfId="1004" priority="155" operator="lessThan">
      <formula>100</formula>
    </cfRule>
  </conditionalFormatting>
  <conditionalFormatting sqref="G40:G41">
    <cfRule type="cellIs" dxfId="1003" priority="25" operator="equal">
      <formula>100</formula>
    </cfRule>
  </conditionalFormatting>
  <conditionalFormatting sqref="G30">
    <cfRule type="cellIs" dxfId="1002" priority="156" operator="equal">
      <formula>100</formula>
    </cfRule>
  </conditionalFormatting>
  <conditionalFormatting sqref="G43:H44">
    <cfRule type="cellIs" dxfId="1001" priority="24" operator="greaterThan">
      <formula>100</formula>
    </cfRule>
  </conditionalFormatting>
  <conditionalFormatting sqref="H30">
    <cfRule type="cellIs" dxfId="1000" priority="157" operator="greaterThan">
      <formula>100</formula>
    </cfRule>
  </conditionalFormatting>
  <conditionalFormatting sqref="G43:H44">
    <cfRule type="cellIs" dxfId="999" priority="23" operator="lessThan">
      <formula>100</formula>
    </cfRule>
  </conditionalFormatting>
  <conditionalFormatting sqref="H30">
    <cfRule type="cellIs" dxfId="998" priority="158" operator="lessThan">
      <formula>100</formula>
    </cfRule>
  </conditionalFormatting>
  <conditionalFormatting sqref="G43:H44">
    <cfRule type="cellIs" dxfId="997" priority="22" operator="equal">
      <formula>100</formula>
    </cfRule>
  </conditionalFormatting>
  <conditionalFormatting sqref="H30">
    <cfRule type="cellIs" dxfId="996" priority="159" operator="equal">
      <formula>100</formula>
    </cfRule>
  </conditionalFormatting>
  <conditionalFormatting sqref="G33">
    <cfRule type="cellIs" dxfId="995" priority="21" operator="greaterThan">
      <formula>100</formula>
    </cfRule>
  </conditionalFormatting>
  <conditionalFormatting sqref="G43:G44">
    <cfRule type="cellIs" dxfId="994" priority="160" operator="greaterThan">
      <formula>100</formula>
    </cfRule>
  </conditionalFormatting>
  <conditionalFormatting sqref="G33">
    <cfRule type="cellIs" dxfId="993" priority="20" operator="lessThan">
      <formula>100</formula>
    </cfRule>
  </conditionalFormatting>
  <conditionalFormatting sqref="G43:G44">
    <cfRule type="cellIs" dxfId="992" priority="161" operator="lessThan">
      <formula>100</formula>
    </cfRule>
  </conditionalFormatting>
  <conditionalFormatting sqref="G33">
    <cfRule type="cellIs" dxfId="991" priority="19" operator="equal">
      <formula>100</formula>
    </cfRule>
  </conditionalFormatting>
  <conditionalFormatting sqref="G43:G44">
    <cfRule type="cellIs" dxfId="990" priority="162" operator="equal">
      <formula>100</formula>
    </cfRule>
  </conditionalFormatting>
  <conditionalFormatting sqref="H33">
    <cfRule type="cellIs" dxfId="989" priority="18" operator="greaterThan">
      <formula>100</formula>
    </cfRule>
  </conditionalFormatting>
  <conditionalFormatting sqref="G43:G44">
    <cfRule type="cellIs" dxfId="988" priority="163" operator="greaterThan">
      <formula>100</formula>
    </cfRule>
  </conditionalFormatting>
  <conditionalFormatting sqref="H33">
    <cfRule type="cellIs" dxfId="987" priority="17" operator="lessThan">
      <formula>100</formula>
    </cfRule>
  </conditionalFormatting>
  <conditionalFormatting sqref="G43:G44">
    <cfRule type="cellIs" dxfId="986" priority="164" operator="lessThan">
      <formula>100</formula>
    </cfRule>
  </conditionalFormatting>
  <conditionalFormatting sqref="H33">
    <cfRule type="cellIs" dxfId="985" priority="16" operator="equal">
      <formula>100</formula>
    </cfRule>
  </conditionalFormatting>
  <conditionalFormatting sqref="G43:G44">
    <cfRule type="cellIs" dxfId="984" priority="165" operator="equal">
      <formula>100</formula>
    </cfRule>
  </conditionalFormatting>
  <conditionalFormatting sqref="H13">
    <cfRule type="cellIs" dxfId="983" priority="15" operator="greaterThan">
      <formula>100</formula>
    </cfRule>
  </conditionalFormatting>
  <conditionalFormatting sqref="G46:H47">
    <cfRule type="cellIs" dxfId="982" priority="166" operator="greaterThan">
      <formula>100</formula>
    </cfRule>
  </conditionalFormatting>
  <conditionalFormatting sqref="H13">
    <cfRule type="cellIs" dxfId="981" priority="14" operator="lessThan">
      <formula>100</formula>
    </cfRule>
  </conditionalFormatting>
  <conditionalFormatting sqref="G46:H47">
    <cfRule type="cellIs" dxfId="980" priority="167" operator="lessThan">
      <formula>100</formula>
    </cfRule>
  </conditionalFormatting>
  <conditionalFormatting sqref="H13">
    <cfRule type="cellIs" dxfId="979" priority="13" operator="equal">
      <formula>100</formula>
    </cfRule>
  </conditionalFormatting>
  <conditionalFormatting sqref="G46:H47">
    <cfRule type="cellIs" dxfId="978" priority="168" operator="equal">
      <formula>100</formula>
    </cfRule>
  </conditionalFormatting>
  <conditionalFormatting sqref="G29:H29">
    <cfRule type="cellIs" dxfId="977" priority="12" operator="greaterThan">
      <formula>100</formula>
    </cfRule>
  </conditionalFormatting>
  <conditionalFormatting sqref="G46:G47">
    <cfRule type="cellIs" dxfId="976" priority="169" operator="greaterThan">
      <formula>100</formula>
    </cfRule>
  </conditionalFormatting>
  <conditionalFormatting sqref="G46:G47">
    <cfRule type="cellIs" dxfId="975" priority="11" operator="lessThan">
      <formula>100</formula>
    </cfRule>
  </conditionalFormatting>
  <conditionalFormatting sqref="G29:H29">
    <cfRule type="cellIs" dxfId="974" priority="170" operator="lessThan">
      <formula>100</formula>
    </cfRule>
  </conditionalFormatting>
  <conditionalFormatting sqref="G46:G47">
    <cfRule type="cellIs" dxfId="973" priority="10" operator="equal">
      <formula>100</formula>
    </cfRule>
  </conditionalFormatting>
  <conditionalFormatting sqref="G29:H29">
    <cfRule type="cellIs" dxfId="972" priority="171" operator="equal">
      <formula>100</formula>
    </cfRule>
  </conditionalFormatting>
  <conditionalFormatting sqref="G43:H44">
    <cfRule type="cellIs" dxfId="971" priority="9" operator="greaterThan">
      <formula>100</formula>
    </cfRule>
  </conditionalFormatting>
  <conditionalFormatting sqref="G46:G47">
    <cfRule type="cellIs" dxfId="970" priority="172" operator="greaterThan">
      <formula>100</formula>
    </cfRule>
  </conditionalFormatting>
  <conditionalFormatting sqref="G46:G47">
    <cfRule type="cellIs" dxfId="969" priority="8" operator="lessThan">
      <formula>100</formula>
    </cfRule>
  </conditionalFormatting>
  <conditionalFormatting sqref="G43:H44">
    <cfRule type="cellIs" dxfId="968" priority="173" operator="lessThan">
      <formula>100</formula>
    </cfRule>
  </conditionalFormatting>
  <conditionalFormatting sqref="G43:H44">
    <cfRule type="cellIs" dxfId="967" priority="7" operator="equal">
      <formula>100</formula>
    </cfRule>
  </conditionalFormatting>
  <conditionalFormatting sqref="G46:G47">
    <cfRule type="cellIs" dxfId="966" priority="174" operator="equal">
      <formula>100</formula>
    </cfRule>
  </conditionalFormatting>
  <conditionalFormatting sqref="G49:G50">
    <cfRule type="cellIs" dxfId="965" priority="6" operator="greaterThan">
      <formula>100</formula>
    </cfRule>
  </conditionalFormatting>
  <conditionalFormatting sqref="G43:G44">
    <cfRule type="cellIs" dxfId="964" priority="175" operator="greaterThan">
      <formula>100</formula>
    </cfRule>
  </conditionalFormatting>
  <conditionalFormatting sqref="G49:G50">
    <cfRule type="cellIs" dxfId="963" priority="5" operator="lessThan">
      <formula>100</formula>
    </cfRule>
  </conditionalFormatting>
  <conditionalFormatting sqref="G43:G44">
    <cfRule type="cellIs" dxfId="962" priority="176" operator="lessThan">
      <formula>100</formula>
    </cfRule>
  </conditionalFormatting>
  <conditionalFormatting sqref="G49:G50">
    <cfRule type="cellIs" dxfId="961" priority="4" operator="equal">
      <formula>100</formula>
    </cfRule>
  </conditionalFormatting>
  <conditionalFormatting sqref="G43:G44">
    <cfRule type="cellIs" dxfId="960" priority="177" operator="equal">
      <formula>100</formula>
    </cfRule>
  </conditionalFormatting>
  <conditionalFormatting sqref="G49:H50">
    <cfRule type="cellIs" dxfId="959" priority="3" operator="greaterThan">
      <formula>100</formula>
    </cfRule>
  </conditionalFormatting>
  <conditionalFormatting sqref="G43:G44">
    <cfRule type="cellIs" dxfId="958" priority="178" operator="greaterThan">
      <formula>100</formula>
    </cfRule>
  </conditionalFormatting>
  <conditionalFormatting sqref="G43:G44">
    <cfRule type="cellIs" dxfId="957" priority="2" operator="lessThan">
      <formula>100</formula>
    </cfRule>
  </conditionalFormatting>
  <conditionalFormatting sqref="G49:H50">
    <cfRule type="cellIs" dxfId="956" priority="179" operator="lessThan">
      <formula>100</formula>
    </cfRule>
  </conditionalFormatting>
  <conditionalFormatting sqref="G43:G44">
    <cfRule type="cellIs" dxfId="955" priority="1" operator="equal">
      <formula>100</formula>
    </cfRule>
  </conditionalFormatting>
  <conditionalFormatting sqref="G49:H50">
    <cfRule type="cellIs" dxfId="954" priority="180" operator="equal">
      <formula>100</formula>
    </cfRule>
  </conditionalFormatting>
  <pageMargins left="0.70866141732283472" right="0.70866141732283472" top="0" bottom="0" header="0.31496062992125984" footer="0.31496062992125984"/>
  <pageSetup paperSize="9" scale="49" firstPageNumber="2147483648" fitToHeight="2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99FFCC"/>
    <pageSetUpPr fitToPage="1"/>
  </sheetPr>
  <dimension ref="A1:AR973"/>
  <sheetViews>
    <sheetView zoomScale="60" workbookViewId="0">
      <pane xSplit="3" ySplit="6" topLeftCell="D7" activePane="bottomRight" state="frozen"/>
      <selection activeCell="D48" sqref="D48:K49"/>
      <selection pane="topRight"/>
      <selection pane="bottomLeft"/>
      <selection pane="bottomRight" activeCell="D7" sqref="D7"/>
    </sheetView>
  </sheetViews>
  <sheetFormatPr defaultColWidth="14.42578125" defaultRowHeight="15.75"/>
  <cols>
    <col min="1" max="1" width="5.7109375" style="512" customWidth="1"/>
    <col min="2" max="2" width="33.5703125" style="512" customWidth="1"/>
    <col min="3" max="3" width="18.28515625" style="512" bestFit="1" customWidth="1"/>
    <col min="4" max="4" width="18.28515625" style="512" customWidth="1"/>
    <col min="5" max="5" width="17.140625" style="512" customWidth="1"/>
    <col min="6" max="6" width="13.140625" style="512" bestFit="1" customWidth="1"/>
    <col min="7" max="7" width="14.140625" style="512" bestFit="1" customWidth="1"/>
    <col min="8" max="8" width="13.140625" style="512" bestFit="1" customWidth="1"/>
    <col min="9" max="9" width="23.85546875" style="512" customWidth="1"/>
    <col min="10" max="11" width="25" style="512" customWidth="1"/>
    <col min="12" max="12" width="21.28515625" style="512" customWidth="1"/>
    <col min="13" max="13" width="23.140625" style="512" customWidth="1"/>
    <col min="14" max="14" width="21" style="512" customWidth="1"/>
    <col min="15" max="15" width="28.140625" style="512" customWidth="1"/>
    <col min="16" max="16" width="26.28515625" style="512" customWidth="1"/>
    <col min="17" max="17" width="26.42578125" style="512" customWidth="1"/>
    <col min="18" max="18" width="14.42578125" style="512" bestFit="1"/>
    <col min="19" max="16384" width="14.42578125" style="512"/>
  </cols>
  <sheetData>
    <row r="1" spans="1:44" ht="25.5" customHeight="1">
      <c r="A1" s="513"/>
      <c r="B1" s="1512" t="s">
        <v>822</v>
      </c>
      <c r="C1" s="1512"/>
      <c r="D1" s="514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</row>
    <row r="2" spans="1:44" ht="15.75" customHeight="1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515"/>
    </row>
    <row r="3" spans="1:44" ht="15.6" customHeight="1">
      <c r="A3" s="1514" t="s">
        <v>183</v>
      </c>
      <c r="B3" s="1514" t="s">
        <v>216</v>
      </c>
      <c r="C3" s="1514" t="s">
        <v>424</v>
      </c>
      <c r="D3" s="1514" t="str">
        <f>Город!D3</f>
        <v xml:space="preserve"> 2021 год (факт)</v>
      </c>
      <c r="E3" s="1514" t="str">
        <f>Город!E3</f>
        <v>2022 год (факт)</v>
      </c>
      <c r="F3" s="1516"/>
      <c r="G3" s="1516"/>
      <c r="H3" s="1517"/>
      <c r="I3" s="1518" t="s">
        <v>299</v>
      </c>
      <c r="J3" s="1642"/>
      <c r="K3" s="1642"/>
      <c r="L3" s="1643"/>
      <c r="M3" s="1406" t="s">
        <v>300</v>
      </c>
      <c r="N3" s="1516"/>
      <c r="O3" s="1516"/>
      <c r="P3" s="1516"/>
      <c r="Q3" s="1517"/>
    </row>
    <row r="4" spans="1:44" ht="72.599999999999994" customHeight="1">
      <c r="A4" s="1515"/>
      <c r="B4" s="1515"/>
      <c r="C4" s="1515"/>
      <c r="D4" s="1515"/>
      <c r="E4" s="1515"/>
      <c r="F4" s="516" t="str">
        <f>Город!F4</f>
        <v xml:space="preserve"> 2023 г. (факт)</v>
      </c>
      <c r="G4" s="360" t="str">
        <f>Город!G4</f>
        <v>Темп роста 2023 г. к 2022 г.</v>
      </c>
      <c r="H4" s="360" t="str">
        <f>Город!H4</f>
        <v xml:space="preserve">Отношение к уровню предшествующего года в процентных пунктах </v>
      </c>
      <c r="I4" s="518" t="s">
        <v>303</v>
      </c>
      <c r="J4" s="518" t="s">
        <v>304</v>
      </c>
      <c r="K4" s="518" t="s">
        <v>430</v>
      </c>
      <c r="L4" s="518" t="s">
        <v>306</v>
      </c>
      <c r="M4" s="360" t="s">
        <v>307</v>
      </c>
      <c r="N4" s="360" t="s">
        <v>308</v>
      </c>
      <c r="O4" s="360" t="s">
        <v>309</v>
      </c>
      <c r="P4" s="360" t="s">
        <v>553</v>
      </c>
      <c r="Q4" s="360" t="s">
        <v>311</v>
      </c>
      <c r="V4" s="886"/>
    </row>
    <row r="5" spans="1:44" ht="36.75" customHeight="1">
      <c r="A5" s="519"/>
      <c r="B5" s="520"/>
      <c r="C5" s="520"/>
      <c r="D5" s="520"/>
      <c r="E5" s="520"/>
      <c r="F5" s="521"/>
      <c r="G5" s="522"/>
      <c r="H5" s="522"/>
      <c r="I5" s="523"/>
      <c r="J5" s="523"/>
      <c r="K5" s="523"/>
      <c r="L5" s="523"/>
      <c r="M5" s="522"/>
      <c r="N5" s="522"/>
      <c r="O5" s="522"/>
      <c r="P5" s="522"/>
      <c r="Q5" s="524"/>
      <c r="V5" s="886"/>
    </row>
    <row r="6" spans="1:44" ht="21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521"/>
      <c r="N6" s="1521"/>
      <c r="O6" s="1521"/>
      <c r="P6" s="1521"/>
      <c r="Q6" s="1522"/>
    </row>
    <row r="7" spans="1:44" ht="65.45" customHeight="1">
      <c r="A7" s="728"/>
      <c r="B7" s="526" t="s">
        <v>627</v>
      </c>
      <c r="C7" s="527" t="s">
        <v>554</v>
      </c>
      <c r="D7" s="527">
        <v>14751</v>
      </c>
      <c r="E7" s="1115">
        <v>14337</v>
      </c>
      <c r="F7" s="1116">
        <v>14252</v>
      </c>
      <c r="G7" s="529">
        <f t="shared" ref="G7:G9" si="0">F7/E7*100</f>
        <v>99.407128409011648</v>
      </c>
      <c r="H7" s="530">
        <f t="shared" ref="H7:H9" si="1">F7-E7</f>
        <v>-85</v>
      </c>
      <c r="I7" s="534"/>
      <c r="J7" s="535"/>
      <c r="K7" s="534"/>
      <c r="L7" s="534"/>
      <c r="M7" s="534" t="s">
        <v>335</v>
      </c>
      <c r="N7" s="535" t="s">
        <v>336</v>
      </c>
      <c r="O7" s="534" t="s">
        <v>180</v>
      </c>
      <c r="P7" s="534" t="s">
        <v>823</v>
      </c>
      <c r="Q7" s="534"/>
      <c r="AR7" s="1142"/>
    </row>
    <row r="8" spans="1:44" ht="65.45" customHeight="1">
      <c r="A8" s="1616">
        <v>1</v>
      </c>
      <c r="B8" s="1620" t="s">
        <v>441</v>
      </c>
      <c r="C8" s="537" t="s">
        <v>442</v>
      </c>
      <c r="D8" s="1019">
        <v>928</v>
      </c>
      <c r="E8" s="1077">
        <v>1263</v>
      </c>
      <c r="F8" s="1143">
        <v>1528</v>
      </c>
      <c r="G8" s="530">
        <f t="shared" si="0"/>
        <v>120.98178939034045</v>
      </c>
      <c r="H8" s="530">
        <f t="shared" si="1"/>
        <v>265</v>
      </c>
      <c r="I8" s="540" t="s">
        <v>824</v>
      </c>
      <c r="J8" s="897" t="s">
        <v>825</v>
      </c>
      <c r="K8" s="968">
        <v>45454</v>
      </c>
      <c r="L8" s="968" t="s">
        <v>826</v>
      </c>
      <c r="M8" s="534" t="str">
        <f>Город!M8</f>
        <v>Шымдыева Юлия Михайловна</v>
      </c>
      <c r="N8" s="534" t="str">
        <f>Город!N8</f>
        <v>8 (38822) 2 55 38</v>
      </c>
      <c r="O8" s="534" t="s">
        <v>180</v>
      </c>
      <c r="P8" s="534" t="s">
        <v>827</v>
      </c>
      <c r="Q8" s="534"/>
      <c r="AR8" s="1142"/>
    </row>
    <row r="9" spans="1:44" ht="67.150000000000006" customHeight="1">
      <c r="A9" s="1617"/>
      <c r="B9" s="1622"/>
      <c r="C9" s="936" t="s">
        <v>444</v>
      </c>
      <c r="D9" s="550">
        <v>62.9</v>
      </c>
      <c r="E9" s="1025">
        <v>88.09</v>
      </c>
      <c r="F9" s="551">
        <f>(F8/F7)*1000</f>
        <v>107.21302273365143</v>
      </c>
      <c r="G9" s="556">
        <f t="shared" si="0"/>
        <v>121.7085057709745</v>
      </c>
      <c r="H9" s="530">
        <f t="shared" si="1"/>
        <v>19.123022733651425</v>
      </c>
      <c r="I9" s="540" t="s">
        <v>824</v>
      </c>
      <c r="J9" s="897" t="s">
        <v>825</v>
      </c>
      <c r="K9" s="968">
        <v>45454</v>
      </c>
      <c r="L9" s="968" t="s">
        <v>826</v>
      </c>
      <c r="M9" s="544" t="str">
        <f>Город!M9</f>
        <v>Шымдыева Юлия Михайловна</v>
      </c>
      <c r="N9" s="544" t="str">
        <f>Город!N9</f>
        <v>8 (38822) 2 55 38</v>
      </c>
      <c r="O9" s="546" t="s">
        <v>180</v>
      </c>
      <c r="P9" s="547" t="s">
        <v>827</v>
      </c>
      <c r="Q9" s="546"/>
    </row>
    <row r="10" spans="1:44" ht="67.150000000000006" customHeight="1">
      <c r="A10" s="1620">
        <v>2</v>
      </c>
      <c r="B10" s="1620" t="s">
        <v>372</v>
      </c>
      <c r="C10" s="553" t="s">
        <v>445</v>
      </c>
      <c r="D10" s="1086">
        <v>30669</v>
      </c>
      <c r="E10" s="1077">
        <v>65039</v>
      </c>
      <c r="F10" s="1087">
        <v>68070</v>
      </c>
      <c r="G10" s="556">
        <f t="shared" ref="G10:G49" si="2">F10/E10*100</f>
        <v>104.66028075462415</v>
      </c>
      <c r="H10" s="530">
        <f t="shared" ref="H10:H49" si="3">F10-E10</f>
        <v>3031</v>
      </c>
      <c r="I10" s="540" t="s">
        <v>824</v>
      </c>
      <c r="J10" s="897" t="s">
        <v>825</v>
      </c>
      <c r="K10" s="585">
        <v>45456</v>
      </c>
      <c r="L10" s="585" t="s">
        <v>826</v>
      </c>
      <c r="M10" s="544" t="str">
        <f>Город!M10</f>
        <v>Мусихина Татьяна Алексеевна</v>
      </c>
      <c r="N10" s="544" t="str">
        <f>Город!N10</f>
        <v>8 (38822) 29 5 11</v>
      </c>
      <c r="O10" s="909"/>
      <c r="P10" s="1124"/>
      <c r="Q10" s="546"/>
    </row>
    <row r="11" spans="1:44" ht="66" customHeight="1">
      <c r="A11" s="1621"/>
      <c r="B11" s="1621"/>
      <c r="C11" s="913" t="s">
        <v>566</v>
      </c>
      <c r="D11" s="550" t="s">
        <v>559</v>
      </c>
      <c r="E11" s="1026">
        <f>E10/D10*100</f>
        <v>212.06756007695066</v>
      </c>
      <c r="F11" s="1026">
        <f>F10/E10*100</f>
        <v>104.66028075462415</v>
      </c>
      <c r="G11" s="559">
        <f t="shared" si="2"/>
        <v>49.352329378735348</v>
      </c>
      <c r="H11" s="530">
        <f t="shared" si="3"/>
        <v>-107.4072793223265</v>
      </c>
      <c r="I11" s="540" t="s">
        <v>824</v>
      </c>
      <c r="J11" s="897" t="s">
        <v>825</v>
      </c>
      <c r="K11" s="585">
        <v>45456</v>
      </c>
      <c r="L11" s="585" t="s">
        <v>826</v>
      </c>
      <c r="M11" s="544" t="str">
        <f>Город!M11</f>
        <v>Мусихина Татьяна Алексеевна</v>
      </c>
      <c r="N11" s="544" t="str">
        <f>Город!N11</f>
        <v>8 (38822) 29 5 11</v>
      </c>
      <c r="O11" s="546"/>
      <c r="P11" s="547"/>
      <c r="Q11" s="546"/>
    </row>
    <row r="12" spans="1:44" ht="86.25" customHeight="1">
      <c r="A12" s="1622"/>
      <c r="B12" s="1622"/>
      <c r="C12" s="899" t="s">
        <v>449</v>
      </c>
      <c r="D12" s="551">
        <f>D10/D7</f>
        <v>2.0791132804555623</v>
      </c>
      <c r="E12" s="593">
        <f>E10/E7</f>
        <v>4.5364441654460483</v>
      </c>
      <c r="F12" s="593">
        <f>F10/F7</f>
        <v>4.7761717653662643</v>
      </c>
      <c r="G12" s="559">
        <f t="shared" si="2"/>
        <v>105.2844825413308</v>
      </c>
      <c r="H12" s="530">
        <f t="shared" si="3"/>
        <v>0.23972759992021597</v>
      </c>
      <c r="I12" s="1144" t="s">
        <v>824</v>
      </c>
      <c r="J12" s="1145" t="s">
        <v>825</v>
      </c>
      <c r="K12" s="585">
        <v>45456</v>
      </c>
      <c r="L12" s="585" t="s">
        <v>826</v>
      </c>
      <c r="M12" s="544" t="str">
        <f>Город!M12</f>
        <v>Мусихина Татьяна Алексеевна</v>
      </c>
      <c r="N12" s="544" t="str">
        <f>Город!N12</f>
        <v>8 (38822) 29 5 11</v>
      </c>
      <c r="O12" s="560"/>
      <c r="P12" s="547"/>
      <c r="Q12" s="560"/>
    </row>
    <row r="13" spans="1:44" ht="120" customHeight="1">
      <c r="A13" s="1620">
        <v>3</v>
      </c>
      <c r="B13" s="913" t="s">
        <v>451</v>
      </c>
      <c r="C13" s="899" t="s">
        <v>406</v>
      </c>
      <c r="D13" s="1146">
        <f>D14/D15*100</f>
        <v>53.459782226905517</v>
      </c>
      <c r="E13" s="593">
        <f>E14/E15*100</f>
        <v>57.083958020989499</v>
      </c>
      <c r="F13" s="593">
        <f>F14/F15*100</f>
        <v>58.36606441476826</v>
      </c>
      <c r="G13" s="559">
        <f t="shared" si="2"/>
        <v>102.24600122035569</v>
      </c>
      <c r="H13" s="1147">
        <f t="shared" si="3"/>
        <v>1.2821063937787613</v>
      </c>
      <c r="I13" s="1144" t="s">
        <v>824</v>
      </c>
      <c r="J13" s="1145" t="s">
        <v>825</v>
      </c>
      <c r="K13" s="1148">
        <v>45454</v>
      </c>
      <c r="L13" s="543" t="s">
        <v>826</v>
      </c>
      <c r="M13" s="544" t="str">
        <f>Город!M13</f>
        <v>Белеева Байсура Павловна</v>
      </c>
      <c r="N13" s="544" t="str">
        <f>Город!N13</f>
        <v>8 (38822) 4 77 39</v>
      </c>
      <c r="O13" s="546" t="s">
        <v>180</v>
      </c>
      <c r="P13" s="567" t="s">
        <v>828</v>
      </c>
      <c r="Q13" s="546" t="s">
        <v>515</v>
      </c>
    </row>
    <row r="14" spans="1:44" ht="70.5" customHeight="1">
      <c r="A14" s="1621"/>
      <c r="B14" s="563" t="s">
        <v>458</v>
      </c>
      <c r="C14" s="563" t="s">
        <v>459</v>
      </c>
      <c r="D14" s="563">
        <v>1522</v>
      </c>
      <c r="E14" s="586">
        <v>1523</v>
      </c>
      <c r="F14" s="586">
        <v>1486</v>
      </c>
      <c r="G14" s="566">
        <f t="shared" si="2"/>
        <v>97.570584372948133</v>
      </c>
      <c r="H14" s="556">
        <f t="shared" si="3"/>
        <v>-37</v>
      </c>
      <c r="I14" s="1144" t="s">
        <v>824</v>
      </c>
      <c r="J14" s="1145" t="s">
        <v>825</v>
      </c>
      <c r="K14" s="1149">
        <v>45454</v>
      </c>
      <c r="L14" s="543" t="s">
        <v>826</v>
      </c>
      <c r="M14" s="544" t="str">
        <f>M13</f>
        <v>Белеева Байсура Павловна</v>
      </c>
      <c r="N14" s="544" t="str">
        <f>N13</f>
        <v>8 (38822) 4 77 39</v>
      </c>
      <c r="O14" s="546" t="s">
        <v>180</v>
      </c>
      <c r="P14" s="547" t="s">
        <v>828</v>
      </c>
      <c r="Q14" s="546" t="s">
        <v>515</v>
      </c>
    </row>
    <row r="15" spans="1:44" ht="70.5" customHeight="1">
      <c r="A15" s="1622"/>
      <c r="B15" s="563" t="s">
        <v>461</v>
      </c>
      <c r="C15" s="563" t="s">
        <v>459</v>
      </c>
      <c r="D15" s="563">
        <v>2847</v>
      </c>
      <c r="E15" s="586">
        <v>2668</v>
      </c>
      <c r="F15" s="586">
        <v>2546</v>
      </c>
      <c r="G15" s="566">
        <f t="shared" si="2"/>
        <v>95.427286356821597</v>
      </c>
      <c r="H15" s="556">
        <f t="shared" si="3"/>
        <v>-122</v>
      </c>
      <c r="I15" s="1144" t="s">
        <v>824</v>
      </c>
      <c r="J15" s="1145" t="s">
        <v>825</v>
      </c>
      <c r="K15" s="1149">
        <v>45454</v>
      </c>
      <c r="L15" s="543" t="s">
        <v>826</v>
      </c>
      <c r="M15" s="544" t="str">
        <f>M13</f>
        <v>Белеева Байсура Павловна</v>
      </c>
      <c r="N15" s="544" t="str">
        <f>N13</f>
        <v>8 (38822) 4 77 39</v>
      </c>
      <c r="O15" s="1150" t="s">
        <v>180</v>
      </c>
      <c r="P15" s="1151" t="s">
        <v>828</v>
      </c>
      <c r="Q15" s="1150" t="s">
        <v>515</v>
      </c>
    </row>
    <row r="16" spans="1:44" ht="70.5" customHeight="1">
      <c r="A16" s="1620">
        <v>4</v>
      </c>
      <c r="B16" s="1620" t="s">
        <v>462</v>
      </c>
      <c r="C16" s="568" t="s">
        <v>442</v>
      </c>
      <c r="D16" s="1037">
        <v>14</v>
      </c>
      <c r="E16" s="570">
        <v>54</v>
      </c>
      <c r="F16" s="571">
        <v>31</v>
      </c>
      <c r="G16" s="559">
        <f t="shared" si="2"/>
        <v>57.407407407407405</v>
      </c>
      <c r="H16" s="530">
        <f t="shared" si="3"/>
        <v>-23</v>
      </c>
      <c r="I16" s="1152" t="s">
        <v>824</v>
      </c>
      <c r="J16" s="1153" t="s">
        <v>825</v>
      </c>
      <c r="K16" s="1154">
        <v>45454</v>
      </c>
      <c r="L16" s="1154" t="s">
        <v>826</v>
      </c>
      <c r="M16" s="544" t="str">
        <f>Город!M16</f>
        <v xml:space="preserve">Данилова Елена Алексеевна </v>
      </c>
      <c r="N16" s="1155" t="str">
        <f>Город!N16</f>
        <v>8 (38822)2-57-25</v>
      </c>
      <c r="O16" s="754" t="s">
        <v>180</v>
      </c>
      <c r="P16" s="1156" t="s">
        <v>801</v>
      </c>
      <c r="Q16" s="1157" t="s">
        <v>465</v>
      </c>
    </row>
    <row r="17" spans="1:19" ht="60" customHeight="1">
      <c r="A17" s="1622"/>
      <c r="B17" s="1622"/>
      <c r="C17" s="899" t="s">
        <v>444</v>
      </c>
      <c r="D17" s="592">
        <v>1</v>
      </c>
      <c r="E17" s="575">
        <v>3.7</v>
      </c>
      <c r="F17" s="576">
        <v>2.1</v>
      </c>
      <c r="G17" s="559">
        <f t="shared" si="2"/>
        <v>56.756756756756758</v>
      </c>
      <c r="H17" s="530">
        <f t="shared" si="3"/>
        <v>-1.6</v>
      </c>
      <c r="I17" s="540" t="s">
        <v>824</v>
      </c>
      <c r="J17" s="897" t="s">
        <v>825</v>
      </c>
      <c r="K17" s="1154">
        <v>45454</v>
      </c>
      <c r="L17" s="1154" t="s">
        <v>826</v>
      </c>
      <c r="M17" s="544" t="str">
        <f>Город!M17</f>
        <v xml:space="preserve">Данилова Елена Алексеевна </v>
      </c>
      <c r="N17" s="544" t="str">
        <f>Город!N17</f>
        <v>8 (38822)2-57-25</v>
      </c>
      <c r="O17" s="572" t="s">
        <v>180</v>
      </c>
      <c r="P17" s="573" t="s">
        <v>801</v>
      </c>
      <c r="Q17" s="774" t="s">
        <v>465</v>
      </c>
    </row>
    <row r="18" spans="1:19" ht="60" customHeight="1">
      <c r="A18" s="1620">
        <v>5</v>
      </c>
      <c r="B18" s="1620" t="s">
        <v>466</v>
      </c>
      <c r="C18" s="577" t="s">
        <v>467</v>
      </c>
      <c r="D18" s="1040">
        <v>4015</v>
      </c>
      <c r="E18" s="570">
        <v>4680</v>
      </c>
      <c r="F18" s="571">
        <v>3681</v>
      </c>
      <c r="G18" s="559">
        <f t="shared" si="2"/>
        <v>78.653846153846146</v>
      </c>
      <c r="H18" s="530">
        <f t="shared" si="3"/>
        <v>-999</v>
      </c>
      <c r="I18" s="540" t="s">
        <v>824</v>
      </c>
      <c r="J18" s="897" t="s">
        <v>825</v>
      </c>
      <c r="K18" s="585">
        <v>45454</v>
      </c>
      <c r="L18" s="585" t="s">
        <v>826</v>
      </c>
      <c r="M18" s="544" t="str">
        <f>Город!M18</f>
        <v>Темирханова Гульсая Айтеновна</v>
      </c>
      <c r="N18" s="544" t="str">
        <f>Город!N18</f>
        <v>2-60-28</v>
      </c>
      <c r="O18" s="546" t="s">
        <v>180</v>
      </c>
      <c r="P18" s="547" t="s">
        <v>829</v>
      </c>
      <c r="Q18" s="546" t="s">
        <v>471</v>
      </c>
    </row>
    <row r="19" spans="1:19" ht="73.5" customHeight="1">
      <c r="A19" s="1622"/>
      <c r="B19" s="1622"/>
      <c r="C19" s="899" t="s">
        <v>472</v>
      </c>
      <c r="D19" s="1158">
        <f>D18/D7*1000</f>
        <v>272.18493661446678</v>
      </c>
      <c r="E19" s="1159">
        <f>E18/E7*1000</f>
        <v>326.42812303829254</v>
      </c>
      <c r="F19" s="1160">
        <f>F18/F7*1000</f>
        <v>258.27953971372443</v>
      </c>
      <c r="G19" s="559">
        <f t="shared" si="2"/>
        <v>79.12294360845442</v>
      </c>
      <c r="H19" s="530">
        <f t="shared" si="3"/>
        <v>-68.148583324568108</v>
      </c>
      <c r="I19" s="540" t="s">
        <v>824</v>
      </c>
      <c r="J19" s="897" t="s">
        <v>825</v>
      </c>
      <c r="K19" s="585">
        <v>45454</v>
      </c>
      <c r="L19" s="585" t="s">
        <v>826</v>
      </c>
      <c r="M19" s="544" t="str">
        <f>Город!M19</f>
        <v>Темирханова Гульсая Айтеновна</v>
      </c>
      <c r="N19" s="544" t="str">
        <f>Город!N19</f>
        <v>2-60-28</v>
      </c>
      <c r="O19" s="544" t="s">
        <v>180</v>
      </c>
      <c r="P19" s="544" t="s">
        <v>829</v>
      </c>
      <c r="Q19" s="544" t="s">
        <v>471</v>
      </c>
    </row>
    <row r="20" spans="1:19" ht="324.75" customHeight="1">
      <c r="A20" s="899">
        <v>6</v>
      </c>
      <c r="B20" s="899" t="s">
        <v>473</v>
      </c>
      <c r="C20" s="926" t="s">
        <v>474</v>
      </c>
      <c r="D20" s="1130">
        <f>D21/D22*100</f>
        <v>100</v>
      </c>
      <c r="E20" s="1130">
        <f>E21/E22*100</f>
        <v>100</v>
      </c>
      <c r="F20" s="1130">
        <f>F21/F22*100</f>
        <v>100</v>
      </c>
      <c r="G20" s="584">
        <f t="shared" si="2"/>
        <v>100</v>
      </c>
      <c r="H20" s="530">
        <f t="shared" si="3"/>
        <v>0</v>
      </c>
      <c r="I20" s="540" t="s">
        <v>824</v>
      </c>
      <c r="J20" s="897" t="s">
        <v>825</v>
      </c>
      <c r="K20" s="585">
        <v>45454</v>
      </c>
      <c r="L20" s="585" t="s">
        <v>826</v>
      </c>
      <c r="M20" s="544" t="str">
        <f>Город!M20</f>
        <v>Дейнека Оксана Викторовна</v>
      </c>
      <c r="N20" s="544" t="str">
        <f>Город!N20</f>
        <v>8(38822)29173</v>
      </c>
      <c r="O20" s="544" t="s">
        <v>180</v>
      </c>
      <c r="P20" s="1161">
        <v>45457.39166666667</v>
      </c>
      <c r="Q20" s="544"/>
    </row>
    <row r="21" spans="1:19" ht="141.75" customHeight="1">
      <c r="A21" s="586" t="s">
        <v>481</v>
      </c>
      <c r="B21" s="577" t="s">
        <v>482</v>
      </c>
      <c r="C21" s="587" t="s">
        <v>442</v>
      </c>
      <c r="D21" s="1037">
        <v>1045</v>
      </c>
      <c r="E21" s="1162">
        <v>994</v>
      </c>
      <c r="F21" s="1163">
        <v>872</v>
      </c>
      <c r="G21" s="584">
        <f t="shared" si="2"/>
        <v>87.726358148893354</v>
      </c>
      <c r="H21" s="530">
        <f t="shared" si="3"/>
        <v>-122</v>
      </c>
      <c r="I21" s="540" t="s">
        <v>824</v>
      </c>
      <c r="J21" s="897" t="s">
        <v>825</v>
      </c>
      <c r="K21" s="968">
        <v>45454</v>
      </c>
      <c r="L21" s="968" t="s">
        <v>826</v>
      </c>
      <c r="M21" s="544" t="str">
        <f>Город!M21</f>
        <v>Дейнека Оксана Викторовна</v>
      </c>
      <c r="N21" s="544" t="str">
        <f>Город!N21</f>
        <v>8(38822)29173</v>
      </c>
      <c r="O21" s="544" t="s">
        <v>180</v>
      </c>
      <c r="P21" s="1161">
        <v>45457.39166666667</v>
      </c>
      <c r="Q21" s="544"/>
    </row>
    <row r="22" spans="1:19" ht="234.75" customHeight="1">
      <c r="A22" s="564" t="s">
        <v>483</v>
      </c>
      <c r="B22" s="590" t="s">
        <v>484</v>
      </c>
      <c r="C22" s="577" t="s">
        <v>442</v>
      </c>
      <c r="D22" s="1037">
        <v>1045</v>
      </c>
      <c r="E22" s="1162">
        <v>994</v>
      </c>
      <c r="F22" s="571">
        <v>872</v>
      </c>
      <c r="G22" s="584">
        <f t="shared" si="2"/>
        <v>87.726358148893354</v>
      </c>
      <c r="H22" s="530">
        <f t="shared" si="3"/>
        <v>-122</v>
      </c>
      <c r="I22" s="540" t="s">
        <v>824</v>
      </c>
      <c r="J22" s="897" t="s">
        <v>825</v>
      </c>
      <c r="K22" s="968">
        <v>45454</v>
      </c>
      <c r="L22" s="945" t="s">
        <v>826</v>
      </c>
      <c r="M22" s="544" t="str">
        <f>Город!M22</f>
        <v>Дейнека Оксана Викторовна</v>
      </c>
      <c r="N22" s="544" t="str">
        <f>Город!N22</f>
        <v>8(38822)29173</v>
      </c>
      <c r="O22" s="544" t="s">
        <v>180</v>
      </c>
      <c r="P22" s="1161">
        <v>45457.39166666667</v>
      </c>
      <c r="Q22" s="544"/>
    </row>
    <row r="23" spans="1:19" ht="128.25" customHeight="1">
      <c r="A23" s="899">
        <v>7</v>
      </c>
      <c r="B23" s="899" t="s">
        <v>485</v>
      </c>
      <c r="C23" s="936" t="s">
        <v>474</v>
      </c>
      <c r="D23" s="1158">
        <f>D24/D25*100</f>
        <v>74.789499752352654</v>
      </c>
      <c r="E23" s="1158">
        <f>E24/E25*100</f>
        <v>74.975345167652861</v>
      </c>
      <c r="F23" s="1158">
        <f>F24/F25*100</f>
        <v>81.518240343347642</v>
      </c>
      <c r="G23" s="530">
        <f t="shared" si="2"/>
        <v>108.7267289814594</v>
      </c>
      <c r="H23" s="530">
        <f t="shared" si="3"/>
        <v>6.5428951756947811</v>
      </c>
      <c r="I23" s="1164" t="s">
        <v>824</v>
      </c>
      <c r="J23" s="1165" t="s">
        <v>825</v>
      </c>
      <c r="K23" s="585">
        <v>45454</v>
      </c>
      <c r="L23" s="585" t="s">
        <v>826</v>
      </c>
      <c r="M23" s="544" t="str">
        <f>Город!M23</f>
        <v>Каменева Наталья Юрьевна</v>
      </c>
      <c r="N23" s="544" t="str">
        <f>Город!N23</f>
        <v>8(38822)23722</v>
      </c>
      <c r="O23" s="544" t="s">
        <v>180</v>
      </c>
      <c r="P23" s="547" t="s">
        <v>830</v>
      </c>
      <c r="Q23" s="544"/>
      <c r="R23" s="547"/>
      <c r="S23" s="544"/>
    </row>
    <row r="24" spans="1:19" ht="128.25" customHeight="1">
      <c r="A24" s="564" t="s">
        <v>490</v>
      </c>
      <c r="B24" s="577" t="s">
        <v>385</v>
      </c>
      <c r="C24" s="577" t="s">
        <v>442</v>
      </c>
      <c r="D24" s="1052">
        <v>3020</v>
      </c>
      <c r="E24" s="589">
        <v>3041</v>
      </c>
      <c r="F24" s="589">
        <v>3039</v>
      </c>
      <c r="G24" s="559">
        <f t="shared" si="2"/>
        <v>99.934232160473528</v>
      </c>
      <c r="H24" s="530">
        <f t="shared" si="3"/>
        <v>-2</v>
      </c>
      <c r="I24" s="1164" t="s">
        <v>824</v>
      </c>
      <c r="J24" s="1165" t="s">
        <v>825</v>
      </c>
      <c r="K24" s="968">
        <v>45454</v>
      </c>
      <c r="L24" s="968" t="s">
        <v>826</v>
      </c>
      <c r="M24" s="544" t="str">
        <f>Город!M24</f>
        <v>Каменева Наталья Юрьевна</v>
      </c>
      <c r="N24" s="544" t="str">
        <f>Город!N24</f>
        <v>8(38822)23722</v>
      </c>
      <c r="O24" s="544" t="s">
        <v>180</v>
      </c>
      <c r="P24" s="547" t="s">
        <v>830</v>
      </c>
      <c r="Q24" s="544"/>
    </row>
    <row r="25" spans="1:19" ht="128.25" customHeight="1">
      <c r="A25" s="564" t="s">
        <v>492</v>
      </c>
      <c r="B25" s="577" t="s">
        <v>33</v>
      </c>
      <c r="C25" s="577" t="s">
        <v>442</v>
      </c>
      <c r="D25" s="1052">
        <v>4038</v>
      </c>
      <c r="E25" s="589">
        <v>4056</v>
      </c>
      <c r="F25" s="589">
        <v>3728</v>
      </c>
      <c r="G25" s="559">
        <f t="shared" si="2"/>
        <v>91.913214990138073</v>
      </c>
      <c r="H25" s="530">
        <f t="shared" si="3"/>
        <v>-328</v>
      </c>
      <c r="I25" s="1164" t="s">
        <v>824</v>
      </c>
      <c r="J25" s="1165" t="s">
        <v>825</v>
      </c>
      <c r="K25" s="968">
        <v>45454</v>
      </c>
      <c r="L25" s="968" t="s">
        <v>826</v>
      </c>
      <c r="M25" s="544" t="str">
        <f>Город!M25</f>
        <v>Каменева Наталья Юрьевна</v>
      </c>
      <c r="N25" s="544" t="str">
        <f>Город!N25</f>
        <v>8(38822)23722</v>
      </c>
      <c r="O25" s="544" t="s">
        <v>180</v>
      </c>
      <c r="P25" s="547" t="s">
        <v>830</v>
      </c>
      <c r="Q25" s="544"/>
    </row>
    <row r="26" spans="1:19" ht="27" customHeight="1">
      <c r="A26" s="1531"/>
      <c r="B26" s="1532"/>
      <c r="C26" s="1532"/>
      <c r="D26" s="1532"/>
      <c r="E26" s="1532"/>
      <c r="F26" s="1532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3"/>
    </row>
    <row r="27" spans="1:19" ht="140.25" customHeight="1">
      <c r="A27" s="1625">
        <v>8</v>
      </c>
      <c r="B27" s="940" t="s">
        <v>496</v>
      </c>
      <c r="C27" s="940" t="s">
        <v>447</v>
      </c>
      <c r="D27" s="940" t="s">
        <v>559</v>
      </c>
      <c r="E27" s="942">
        <f>E28/D28*100</f>
        <v>108.21330316154025</v>
      </c>
      <c r="F27" s="942">
        <f>F28/E28*100</f>
        <v>105.01310550599779</v>
      </c>
      <c r="G27" s="600">
        <f t="shared" si="2"/>
        <v>97.042694787012252</v>
      </c>
      <c r="H27" s="529">
        <f t="shared" si="3"/>
        <v>-3.2001976555424676</v>
      </c>
      <c r="I27" s="1166" t="s">
        <v>831</v>
      </c>
      <c r="J27" s="1167" t="s">
        <v>832</v>
      </c>
      <c r="K27" s="673">
        <v>45456</v>
      </c>
      <c r="L27" s="648" t="s">
        <v>826</v>
      </c>
      <c r="M27" s="601" t="str">
        <f>Справочник!D11</f>
        <v>Тойлонова Элина Васильевна</v>
      </c>
      <c r="N27" s="601" t="str">
        <f>Справочник!E11</f>
        <v>8-38822-2-43-99</v>
      </c>
      <c r="O27" s="605" t="s">
        <v>501</v>
      </c>
      <c r="P27" s="605" t="s">
        <v>833</v>
      </c>
      <c r="Q27" s="605"/>
    </row>
    <row r="28" spans="1:19" ht="185.25" customHeight="1">
      <c r="A28" s="1626"/>
      <c r="B28" s="607" t="s">
        <v>496</v>
      </c>
      <c r="C28" s="608" t="s">
        <v>377</v>
      </c>
      <c r="D28" s="608">
        <v>104185.61</v>
      </c>
      <c r="E28" s="609">
        <v>112742.69</v>
      </c>
      <c r="F28" s="610">
        <v>118394.6</v>
      </c>
      <c r="G28" s="566">
        <f t="shared" si="2"/>
        <v>105.01310550599779</v>
      </c>
      <c r="H28" s="566">
        <f t="shared" si="3"/>
        <v>5651.9100000000035</v>
      </c>
      <c r="I28" s="1166" t="s">
        <v>831</v>
      </c>
      <c r="J28" s="1167" t="s">
        <v>832</v>
      </c>
      <c r="K28" s="673">
        <v>45456</v>
      </c>
      <c r="L28" s="648" t="s">
        <v>826</v>
      </c>
      <c r="M28" s="601" t="str">
        <f>M27</f>
        <v>Тойлонова Элина Васильевна</v>
      </c>
      <c r="N28" s="601" t="str">
        <f>N27</f>
        <v>8-38822-2-43-99</v>
      </c>
      <c r="O28" s="605" t="s">
        <v>501</v>
      </c>
      <c r="P28" s="605" t="s">
        <v>833</v>
      </c>
      <c r="Q28" s="605"/>
    </row>
    <row r="29" spans="1:19" ht="140.25" customHeight="1">
      <c r="A29" s="1625">
        <v>9</v>
      </c>
      <c r="B29" s="1625" t="s">
        <v>503</v>
      </c>
      <c r="C29" s="612" t="s">
        <v>504</v>
      </c>
      <c r="D29" s="1054">
        <v>61611</v>
      </c>
      <c r="E29" s="613">
        <v>229669.8</v>
      </c>
      <c r="F29" s="614">
        <v>257233.6</v>
      </c>
      <c r="G29" s="559">
        <f t="shared" si="2"/>
        <v>112.00149083597408</v>
      </c>
      <c r="H29" s="530">
        <f t="shared" si="3"/>
        <v>27563.800000000017</v>
      </c>
      <c r="I29" s="1164" t="s">
        <v>824</v>
      </c>
      <c r="J29" s="1168" t="s">
        <v>834</v>
      </c>
      <c r="K29" s="968">
        <v>45456</v>
      </c>
      <c r="L29" s="585" t="s">
        <v>826</v>
      </c>
      <c r="M29" s="615" t="str">
        <f>Город!M29</f>
        <v>Лощеных Елена Алексеевна</v>
      </c>
      <c r="N29" s="615" t="str">
        <f>Город!N29</f>
        <v>8 (38822) 2 95 08</v>
      </c>
      <c r="O29" s="618" t="s">
        <v>501</v>
      </c>
      <c r="P29" s="961" t="s">
        <v>835</v>
      </c>
      <c r="Q29" s="618" t="s">
        <v>515</v>
      </c>
    </row>
    <row r="30" spans="1:19" ht="57.75" customHeight="1">
      <c r="A30" s="1627"/>
      <c r="B30" s="1627"/>
      <c r="C30" s="899" t="s">
        <v>506</v>
      </c>
      <c r="D30" s="619">
        <v>108.3</v>
      </c>
      <c r="E30" s="620">
        <v>89.6</v>
      </c>
      <c r="F30" s="1056">
        <v>66.8</v>
      </c>
      <c r="G30" s="559">
        <f t="shared" si="2"/>
        <v>74.553571428571431</v>
      </c>
      <c r="H30" s="530">
        <f t="shared" si="3"/>
        <v>-22.799999999999997</v>
      </c>
      <c r="I30" s="1164" t="s">
        <v>824</v>
      </c>
      <c r="J30" s="1169" t="s">
        <v>825</v>
      </c>
      <c r="K30" s="543" t="s">
        <v>836</v>
      </c>
      <c r="L30" s="585" t="s">
        <v>826</v>
      </c>
      <c r="M30" s="615" t="str">
        <f>Город!M30</f>
        <v>Лощеных Елена Алексеевна</v>
      </c>
      <c r="N30" s="615" t="str">
        <f>Город!N30</f>
        <v>8 (38822) 2 95 08</v>
      </c>
      <c r="O30" s="618" t="s">
        <v>501</v>
      </c>
      <c r="P30" s="954" t="s">
        <v>835</v>
      </c>
      <c r="Q30" s="618" t="s">
        <v>515</v>
      </c>
    </row>
    <row r="31" spans="1:19" ht="47.25" customHeight="1">
      <c r="A31" s="1626"/>
      <c r="B31" s="1626"/>
      <c r="C31" s="899" t="s">
        <v>507</v>
      </c>
      <c r="D31" s="1170">
        <f>D29/D7</f>
        <v>4.1767337807606264</v>
      </c>
      <c r="E31" s="1170">
        <f>E29/E7</f>
        <v>16.019376438585478</v>
      </c>
      <c r="F31" s="1170">
        <f>F29/F7</f>
        <v>18.048947516138085</v>
      </c>
      <c r="G31" s="559">
        <f t="shared" si="2"/>
        <v>112.66947615179346</v>
      </c>
      <c r="H31" s="530">
        <f t="shared" si="3"/>
        <v>2.0295710775526068</v>
      </c>
      <c r="I31" s="1164" t="s">
        <v>824</v>
      </c>
      <c r="J31" s="1169" t="s">
        <v>825</v>
      </c>
      <c r="K31" s="968">
        <v>45456</v>
      </c>
      <c r="L31" s="585" t="s">
        <v>826</v>
      </c>
      <c r="M31" s="615" t="str">
        <f>Город!M31</f>
        <v>Лощеных Елена Алексеевна</v>
      </c>
      <c r="N31" s="615" t="str">
        <f>Город!N31</f>
        <v>8 (38822) 2 95 08</v>
      </c>
      <c r="O31" s="618" t="s">
        <v>501</v>
      </c>
      <c r="P31" s="954" t="s">
        <v>835</v>
      </c>
      <c r="Q31" s="618" t="s">
        <v>515</v>
      </c>
    </row>
    <row r="32" spans="1:19" ht="47.25" customHeight="1">
      <c r="A32" s="1616">
        <v>10</v>
      </c>
      <c r="B32" s="1616" t="s">
        <v>100</v>
      </c>
      <c r="C32" s="612" t="s">
        <v>508</v>
      </c>
      <c r="D32" s="1171">
        <v>3116.78</v>
      </c>
      <c r="E32" s="613">
        <v>3195.07</v>
      </c>
      <c r="F32" s="614">
        <v>2898.5</v>
      </c>
      <c r="G32" s="559">
        <f t="shared" si="2"/>
        <v>90.717887245036877</v>
      </c>
      <c r="H32" s="530">
        <f t="shared" si="3"/>
        <v>-296.57000000000016</v>
      </c>
      <c r="I32" s="1172" t="s">
        <v>837</v>
      </c>
      <c r="J32" s="1169" t="s">
        <v>838</v>
      </c>
      <c r="K32" s="968">
        <v>45454</v>
      </c>
      <c r="L32" s="585" t="s">
        <v>826</v>
      </c>
      <c r="M32" s="615" t="str">
        <f>Город!M32</f>
        <v xml:space="preserve">Федоровская Наталья Алексеевна
</v>
      </c>
      <c r="N32" s="615" t="str">
        <f>Город!N32</f>
        <v>8 (38822) 21 248</v>
      </c>
      <c r="O32" s="826" t="s">
        <v>446</v>
      </c>
      <c r="P32" s="827" t="s">
        <v>601</v>
      </c>
      <c r="Q32" s="826" t="s">
        <v>457</v>
      </c>
    </row>
    <row r="33" spans="1:17" ht="58.5" customHeight="1">
      <c r="A33" s="1628"/>
      <c r="B33" s="1628"/>
      <c r="C33" s="899" t="s">
        <v>390</v>
      </c>
      <c r="D33" s="1060">
        <v>105.7</v>
      </c>
      <c r="E33" s="1061">
        <v>96.3</v>
      </c>
      <c r="F33" s="1062">
        <v>96.8</v>
      </c>
      <c r="G33" s="559">
        <f t="shared" si="2"/>
        <v>100.51921079958464</v>
      </c>
      <c r="H33" s="530">
        <f t="shared" si="3"/>
        <v>0.5</v>
      </c>
      <c r="I33" s="1172" t="s">
        <v>837</v>
      </c>
      <c r="J33" s="1165" t="s">
        <v>838</v>
      </c>
      <c r="K33" s="968">
        <v>45454</v>
      </c>
      <c r="L33" s="968" t="s">
        <v>826</v>
      </c>
      <c r="M33" s="615" t="str">
        <f>Город!M33</f>
        <v xml:space="preserve">Федоровская Наталья Алексеевна
</v>
      </c>
      <c r="N33" s="615" t="str">
        <f>Город!N33</f>
        <v>8 (38822) 21 248</v>
      </c>
      <c r="O33" s="826" t="s">
        <v>446</v>
      </c>
      <c r="P33" s="827" t="s">
        <v>601</v>
      </c>
      <c r="Q33" s="826" t="s">
        <v>457</v>
      </c>
    </row>
    <row r="34" spans="1:17" ht="42.75" customHeight="1">
      <c r="A34" s="1628"/>
      <c r="B34" s="1628"/>
      <c r="C34" s="899" t="s">
        <v>511</v>
      </c>
      <c r="D34" s="551">
        <f>D32/D7*1000</f>
        <v>211.29279370890112</v>
      </c>
      <c r="E34" s="551">
        <f>E32/E7*1000</f>
        <v>222.85485108460628</v>
      </c>
      <c r="F34" s="551">
        <f>F32/F7*1000</f>
        <v>203.37496491720461</v>
      </c>
      <c r="G34" s="559">
        <f t="shared" si="2"/>
        <v>91.258935548140173</v>
      </c>
      <c r="H34" s="530">
        <f t="shared" si="3"/>
        <v>-19.479886167401673</v>
      </c>
      <c r="I34" s="1172" t="s">
        <v>837</v>
      </c>
      <c r="J34" s="1165" t="s">
        <v>838</v>
      </c>
      <c r="K34" s="968">
        <v>45454</v>
      </c>
      <c r="L34" s="968" t="s">
        <v>826</v>
      </c>
      <c r="M34" s="615" t="str">
        <f>Город!M34</f>
        <v xml:space="preserve">Федоровская Наталья Алексеевна
</v>
      </c>
      <c r="N34" s="615" t="str">
        <f>Город!N34</f>
        <v>8 (38822) 21 248</v>
      </c>
      <c r="O34" s="826" t="s">
        <v>446</v>
      </c>
      <c r="P34" s="827" t="s">
        <v>601</v>
      </c>
      <c r="Q34" s="826" t="s">
        <v>457</v>
      </c>
    </row>
    <row r="35" spans="1:17" ht="72" customHeight="1">
      <c r="A35" s="125">
        <v>11</v>
      </c>
      <c r="B35" s="125" t="s">
        <v>513</v>
      </c>
      <c r="C35" s="125" t="s">
        <v>397</v>
      </c>
      <c r="D35" s="1173">
        <v>3.1</v>
      </c>
      <c r="E35" s="621">
        <v>2.2999999999999998</v>
      </c>
      <c r="F35" s="1174">
        <v>1.8</v>
      </c>
      <c r="G35" s="559">
        <f t="shared" si="2"/>
        <v>78.260869565217391</v>
      </c>
      <c r="H35" s="530">
        <f t="shared" si="3"/>
        <v>-0.49999999999999978</v>
      </c>
      <c r="I35" s="540" t="s">
        <v>824</v>
      </c>
      <c r="J35" s="897" t="s">
        <v>825</v>
      </c>
      <c r="K35" s="543" t="s">
        <v>839</v>
      </c>
      <c r="L35" s="585" t="s">
        <v>826</v>
      </c>
      <c r="M35" s="615" t="str">
        <f>Город!M35</f>
        <v>Кыйгасова Алина Николаевна</v>
      </c>
      <c r="N35" s="615" t="str">
        <f>Город!N35</f>
        <v xml:space="preserve">8 (38822) 2 68 70        </v>
      </c>
      <c r="O35" s="618" t="s">
        <v>446</v>
      </c>
      <c r="P35" s="617">
        <v>45457.410416666666</v>
      </c>
      <c r="Q35" s="546" t="s">
        <v>515</v>
      </c>
    </row>
    <row r="36" spans="1:17" ht="120" customHeight="1">
      <c r="A36" s="1629">
        <v>12</v>
      </c>
      <c r="B36" s="971" t="s">
        <v>516</v>
      </c>
      <c r="C36" s="633" t="s">
        <v>447</v>
      </c>
      <c r="D36" s="633" t="s">
        <v>559</v>
      </c>
      <c r="E36" s="1175">
        <f>E37/D37*100</f>
        <v>114.48275862068967</v>
      </c>
      <c r="F36" s="1176">
        <f>F37/E37*100</f>
        <v>106.02409638554218</v>
      </c>
      <c r="G36" s="600">
        <f t="shared" si="2"/>
        <v>92.611409493395271</v>
      </c>
      <c r="H36" s="529">
        <f t="shared" si="3"/>
        <v>-8.4586622351474858</v>
      </c>
      <c r="I36" s="540" t="s">
        <v>824</v>
      </c>
      <c r="J36" s="897" t="s">
        <v>825</v>
      </c>
      <c r="K36" s="686">
        <v>45454</v>
      </c>
      <c r="L36" s="686" t="s">
        <v>826</v>
      </c>
      <c r="M36" s="601" t="str">
        <f>Справочник!D16</f>
        <v>Воротилова Нина Анатольевна</v>
      </c>
      <c r="N36" s="601" t="str">
        <f>Справочник!E16</f>
        <v xml:space="preserve">8 38822 2 06 25
8 923 667 45 74
</v>
      </c>
      <c r="O36" s="605" t="s">
        <v>446</v>
      </c>
      <c r="P36" s="655" t="s">
        <v>840</v>
      </c>
      <c r="Q36" s="618" t="s">
        <v>515</v>
      </c>
    </row>
    <row r="37" spans="1:17" ht="57.75" customHeight="1">
      <c r="A37" s="1630"/>
      <c r="B37" s="637" t="s">
        <v>519</v>
      </c>
      <c r="C37" s="638" t="s">
        <v>520</v>
      </c>
      <c r="D37" s="842">
        <v>14.5</v>
      </c>
      <c r="E37" s="1065">
        <v>16.600000000000001</v>
      </c>
      <c r="F37" s="843">
        <v>17.600000000000001</v>
      </c>
      <c r="G37" s="529">
        <f t="shared" si="2"/>
        <v>106.02409638554218</v>
      </c>
      <c r="H37" s="529">
        <f t="shared" si="3"/>
        <v>1</v>
      </c>
      <c r="I37" s="1144" t="s">
        <v>824</v>
      </c>
      <c r="J37" s="1145" t="s">
        <v>825</v>
      </c>
      <c r="K37" s="673">
        <v>45454</v>
      </c>
      <c r="L37" s="673" t="s">
        <v>826</v>
      </c>
      <c r="M37" s="601" t="str">
        <f>M36</f>
        <v>Воротилова Нина Анатольевна</v>
      </c>
      <c r="N37" s="601" t="str">
        <f>N36</f>
        <v xml:space="preserve">8 38822 2 06 25
8 923 667 45 74
</v>
      </c>
      <c r="O37" s="605" t="s">
        <v>446</v>
      </c>
      <c r="P37" s="997" t="s">
        <v>840</v>
      </c>
      <c r="Q37" s="618" t="s">
        <v>515</v>
      </c>
    </row>
    <row r="38" spans="1:17" ht="114" customHeight="1">
      <c r="A38" s="1631">
        <v>13</v>
      </c>
      <c r="B38" s="979" t="s">
        <v>521</v>
      </c>
      <c r="C38" s="979" t="s">
        <v>522</v>
      </c>
      <c r="D38" s="980">
        <v>63.3</v>
      </c>
      <c r="E38" s="1066">
        <v>100</v>
      </c>
      <c r="F38" s="1067">
        <v>100</v>
      </c>
      <c r="G38" s="600">
        <f t="shared" si="2"/>
        <v>100</v>
      </c>
      <c r="H38" s="529">
        <f t="shared" si="3"/>
        <v>0</v>
      </c>
      <c r="I38" s="540" t="s">
        <v>824</v>
      </c>
      <c r="J38" s="897" t="s">
        <v>825</v>
      </c>
      <c r="K38" s="686">
        <v>45456</v>
      </c>
      <c r="L38" s="686" t="s">
        <v>826</v>
      </c>
      <c r="M38" s="601" t="str">
        <f>M51</f>
        <v>Дудина Юлия Николаевна</v>
      </c>
      <c r="N38" s="601" t="str">
        <f>N51</f>
        <v>8 (38822) 2 25 64</v>
      </c>
      <c r="O38" s="605" t="s">
        <v>446</v>
      </c>
      <c r="P38" s="655" t="s">
        <v>841</v>
      </c>
      <c r="Q38" s="605"/>
    </row>
    <row r="39" spans="1:17" ht="114" hidden="1" customHeight="1">
      <c r="A39" s="1632"/>
      <c r="B39" s="656" t="s">
        <v>524</v>
      </c>
      <c r="C39" s="657" t="s">
        <v>459</v>
      </c>
      <c r="D39" s="657" t="s">
        <v>559</v>
      </c>
      <c r="E39" s="659">
        <v>6</v>
      </c>
      <c r="F39" s="660">
        <v>10</v>
      </c>
      <c r="G39" s="600"/>
      <c r="H39" s="529"/>
      <c r="I39" s="540" t="s">
        <v>824</v>
      </c>
      <c r="J39" s="897" t="s">
        <v>825</v>
      </c>
      <c r="K39" s="686"/>
      <c r="L39" s="686"/>
      <c r="M39" s="601" t="str">
        <f t="shared" ref="M39:M40" si="4">M38</f>
        <v>Дудина Юлия Николаевна</v>
      </c>
      <c r="N39" s="601" t="str">
        <f t="shared" ref="N39:N40" si="5">N38</f>
        <v>8 (38822) 2 25 64</v>
      </c>
      <c r="O39" s="605"/>
      <c r="P39" s="655"/>
      <c r="Q39" s="605"/>
    </row>
    <row r="40" spans="1:17" ht="114" hidden="1" customHeight="1">
      <c r="A40" s="1632"/>
      <c r="B40" s="656" t="s">
        <v>525</v>
      </c>
      <c r="C40" s="657" t="s">
        <v>459</v>
      </c>
      <c r="D40" s="657" t="s">
        <v>559</v>
      </c>
      <c r="E40" s="659">
        <v>8</v>
      </c>
      <c r="F40" s="660">
        <v>10</v>
      </c>
      <c r="G40" s="600"/>
      <c r="H40" s="529"/>
      <c r="I40" s="540" t="s">
        <v>824</v>
      </c>
      <c r="J40" s="897" t="s">
        <v>825</v>
      </c>
      <c r="K40" s="686"/>
      <c r="L40" s="686"/>
      <c r="M40" s="601" t="str">
        <f t="shared" si="4"/>
        <v>Дудина Юлия Николаевна</v>
      </c>
      <c r="N40" s="601" t="str">
        <f t="shared" si="5"/>
        <v>8 (38822) 2 25 64</v>
      </c>
      <c r="O40" s="605"/>
      <c r="P40" s="655"/>
      <c r="Q40" s="605"/>
    </row>
    <row r="41" spans="1:17" ht="131.25" customHeight="1">
      <c r="A41" s="1649">
        <v>14</v>
      </c>
      <c r="B41" s="1001" t="s">
        <v>527</v>
      </c>
      <c r="C41" s="988" t="s">
        <v>528</v>
      </c>
      <c r="D41" s="988">
        <v>41.67</v>
      </c>
      <c r="E41" s="989">
        <v>100</v>
      </c>
      <c r="F41" s="989">
        <v>97.73</v>
      </c>
      <c r="G41" s="600">
        <f t="shared" si="2"/>
        <v>97.73</v>
      </c>
      <c r="H41" s="529">
        <f t="shared" si="3"/>
        <v>-2.269999999999996</v>
      </c>
      <c r="I41" s="540" t="s">
        <v>824</v>
      </c>
      <c r="J41" s="897" t="s">
        <v>825</v>
      </c>
      <c r="K41" s="686">
        <v>45456</v>
      </c>
      <c r="L41" s="686" t="s">
        <v>826</v>
      </c>
      <c r="M41" s="601" t="str">
        <f>M38</f>
        <v>Дудина Юлия Николаевна</v>
      </c>
      <c r="N41" s="601" t="str">
        <f>N38</f>
        <v>8 (38822) 2 25 64</v>
      </c>
      <c r="O41" s="605" t="s">
        <v>446</v>
      </c>
      <c r="P41" s="997" t="s">
        <v>842</v>
      </c>
      <c r="Q41" s="605"/>
    </row>
    <row r="42" spans="1:17" ht="131.25" hidden="1" customHeight="1">
      <c r="A42" s="1650"/>
      <c r="B42" s="847" t="s">
        <v>529</v>
      </c>
      <c r="C42" s="667" t="s">
        <v>459</v>
      </c>
      <c r="D42" s="667"/>
      <c r="E42" s="668"/>
      <c r="F42" s="669"/>
      <c r="G42" s="665"/>
      <c r="H42" s="665"/>
      <c r="I42" s="540" t="s">
        <v>824</v>
      </c>
      <c r="J42" s="897" t="s">
        <v>825</v>
      </c>
      <c r="K42" s="686"/>
      <c r="L42" s="686"/>
      <c r="M42" s="601" t="str">
        <f t="shared" ref="M42:M43" si="6">M40</f>
        <v>Дудина Юлия Николаевна</v>
      </c>
      <c r="N42" s="601" t="str">
        <f t="shared" ref="N42:N43" si="7">N40</f>
        <v>8 (38822) 2 25 64</v>
      </c>
      <c r="O42" s="605"/>
      <c r="P42" s="655"/>
      <c r="Q42" s="605"/>
    </row>
    <row r="43" spans="1:17" ht="131.25" hidden="1" customHeight="1">
      <c r="A43" s="1651"/>
      <c r="B43" s="847" t="s">
        <v>530</v>
      </c>
      <c r="C43" s="667" t="s">
        <v>459</v>
      </c>
      <c r="D43" s="667"/>
      <c r="E43" s="668"/>
      <c r="F43" s="669"/>
      <c r="G43" s="665"/>
      <c r="H43" s="665"/>
      <c r="I43" s="540" t="s">
        <v>824</v>
      </c>
      <c r="J43" s="897" t="s">
        <v>825</v>
      </c>
      <c r="K43" s="686"/>
      <c r="L43" s="686"/>
      <c r="M43" s="601" t="str">
        <f t="shared" si="6"/>
        <v>Дудина Юлия Николаевна</v>
      </c>
      <c r="N43" s="601" t="str">
        <f t="shared" si="7"/>
        <v>8 (38822) 2 25 64</v>
      </c>
      <c r="O43" s="605"/>
      <c r="P43" s="655"/>
      <c r="Q43" s="605"/>
    </row>
    <row r="44" spans="1:17" ht="69.75" customHeight="1">
      <c r="A44" s="1635">
        <v>15</v>
      </c>
      <c r="B44" s="987" t="s">
        <v>531</v>
      </c>
      <c r="C44" s="988" t="s">
        <v>532</v>
      </c>
      <c r="D44" s="1068">
        <f>D45/D46*100</f>
        <v>54.993614303959134</v>
      </c>
      <c r="E44" s="1068">
        <f>E45/E46*100</f>
        <v>54.993614303959134</v>
      </c>
      <c r="F44" s="1068">
        <f>F45/F46*100</f>
        <v>54.993614303959134</v>
      </c>
      <c r="G44" s="600">
        <f t="shared" si="2"/>
        <v>100</v>
      </c>
      <c r="H44" s="529">
        <f t="shared" si="3"/>
        <v>0</v>
      </c>
      <c r="I44" s="937" t="s">
        <v>824</v>
      </c>
      <c r="J44" s="1177" t="s">
        <v>825</v>
      </c>
      <c r="K44" s="686">
        <v>45454</v>
      </c>
      <c r="L44" s="1178" t="s">
        <v>826</v>
      </c>
      <c r="M44" s="601" t="str">
        <f>Справочник!D19</f>
        <v>Зейнолданов Раджан Далайканович</v>
      </c>
      <c r="N44" s="601" t="str">
        <f>Справочник!E19</f>
        <v>2-22-37</v>
      </c>
      <c r="O44" s="605" t="s">
        <v>180</v>
      </c>
      <c r="P44" s="997" t="s">
        <v>843</v>
      </c>
      <c r="Q44" s="605"/>
    </row>
    <row r="45" spans="1:17" ht="45.75" customHeight="1">
      <c r="A45" s="1635"/>
      <c r="B45" s="675" t="s">
        <v>536</v>
      </c>
      <c r="C45" s="667" t="s">
        <v>537</v>
      </c>
      <c r="D45" s="667">
        <v>215.3</v>
      </c>
      <c r="E45" s="1011">
        <v>215.3</v>
      </c>
      <c r="F45" s="1070">
        <v>215.3</v>
      </c>
      <c r="G45" s="600">
        <f t="shared" si="2"/>
        <v>100</v>
      </c>
      <c r="H45" s="529">
        <f t="shared" si="3"/>
        <v>0</v>
      </c>
      <c r="I45" s="937" t="s">
        <v>824</v>
      </c>
      <c r="J45" s="1177" t="s">
        <v>825</v>
      </c>
      <c r="K45" s="686">
        <v>45454</v>
      </c>
      <c r="L45" s="1178" t="s">
        <v>826</v>
      </c>
      <c r="M45" s="601" t="str">
        <f>M44</f>
        <v>Зейнолданов Раджан Далайканович</v>
      </c>
      <c r="N45" s="601" t="str">
        <f>N44</f>
        <v>2-22-37</v>
      </c>
      <c r="O45" s="605" t="s">
        <v>180</v>
      </c>
      <c r="P45" s="655" t="s">
        <v>843</v>
      </c>
      <c r="Q45" s="605"/>
    </row>
    <row r="46" spans="1:17" ht="63" customHeight="1">
      <c r="A46" s="1636"/>
      <c r="B46" s="675" t="s">
        <v>539</v>
      </c>
      <c r="C46" s="667" t="s">
        <v>537</v>
      </c>
      <c r="D46" s="667">
        <v>391.5</v>
      </c>
      <c r="E46" s="1011">
        <v>391.5</v>
      </c>
      <c r="F46" s="1070">
        <v>391.5</v>
      </c>
      <c r="G46" s="600">
        <f t="shared" si="2"/>
        <v>100</v>
      </c>
      <c r="H46" s="529">
        <f t="shared" si="3"/>
        <v>0</v>
      </c>
      <c r="I46" s="937" t="s">
        <v>824</v>
      </c>
      <c r="J46" s="1177" t="s">
        <v>825</v>
      </c>
      <c r="K46" s="686">
        <v>45454</v>
      </c>
      <c r="L46" s="1178" t="s">
        <v>826</v>
      </c>
      <c r="M46" s="601" t="str">
        <f>M44</f>
        <v>Зейнолданов Раджан Далайканович</v>
      </c>
      <c r="N46" s="601" t="str">
        <f>N44</f>
        <v>2-22-37</v>
      </c>
      <c r="O46" s="605" t="s">
        <v>180</v>
      </c>
      <c r="P46" s="997" t="s">
        <v>843</v>
      </c>
      <c r="Q46" s="605"/>
    </row>
    <row r="47" spans="1:17" ht="66" customHeight="1">
      <c r="A47" s="1634">
        <v>16</v>
      </c>
      <c r="B47" s="1112" t="s">
        <v>540</v>
      </c>
      <c r="C47" s="1141" t="s">
        <v>541</v>
      </c>
      <c r="D47" s="1179">
        <f>D48/D49*1000</f>
        <v>3.2742681047765791</v>
      </c>
      <c r="E47" s="685">
        <f>E48/E49*1000</f>
        <v>2.5385666861941028</v>
      </c>
      <c r="F47" s="685">
        <f>F48/F49*1000</f>
        <v>3.3044196612969849</v>
      </c>
      <c r="G47" s="600">
        <f t="shared" si="2"/>
        <v>130.16871604232202</v>
      </c>
      <c r="H47" s="529">
        <f t="shared" si="3"/>
        <v>0.76585297510288219</v>
      </c>
      <c r="I47" s="540" t="s">
        <v>824</v>
      </c>
      <c r="J47" s="897" t="s">
        <v>825</v>
      </c>
      <c r="K47" s="1180">
        <v>45456</v>
      </c>
      <c r="L47" s="686" t="s">
        <v>826</v>
      </c>
      <c r="M47" s="601" t="str">
        <f>Справочник!D20</f>
        <v>Кынова Александра Валерьевна</v>
      </c>
      <c r="N47" s="601" t="str">
        <f>Справочник!E20</f>
        <v xml:space="preserve">(38822) 4-77-32
</v>
      </c>
      <c r="O47" s="605" t="s">
        <v>501</v>
      </c>
      <c r="P47" s="997" t="s">
        <v>844</v>
      </c>
      <c r="Q47" s="689" t="s">
        <v>457</v>
      </c>
    </row>
    <row r="48" spans="1:17" ht="66" customHeight="1">
      <c r="A48" s="1635"/>
      <c r="B48" s="691" t="s">
        <v>540</v>
      </c>
      <c r="C48" s="692" t="s">
        <v>546</v>
      </c>
      <c r="D48" s="692">
        <v>17</v>
      </c>
      <c r="E48" s="693">
        <v>13</v>
      </c>
      <c r="F48" s="693">
        <v>16</v>
      </c>
      <c r="G48" s="600">
        <f t="shared" si="2"/>
        <v>123.07692307692308</v>
      </c>
      <c r="H48" s="529">
        <f t="shared" si="3"/>
        <v>3</v>
      </c>
      <c r="I48" s="540" t="s">
        <v>824</v>
      </c>
      <c r="J48" s="897" t="s">
        <v>825</v>
      </c>
      <c r="K48" s="1181">
        <v>45456</v>
      </c>
      <c r="L48" s="673" t="s">
        <v>826</v>
      </c>
      <c r="M48" s="687" t="str">
        <f>M47</f>
        <v>Кынова Александра Валерьевна</v>
      </c>
      <c r="N48" s="687" t="str">
        <f>N47</f>
        <v xml:space="preserve">(38822) 4-77-32
</v>
      </c>
      <c r="O48" s="605" t="s">
        <v>501</v>
      </c>
      <c r="P48" s="997" t="s">
        <v>844</v>
      </c>
      <c r="Q48" s="689" t="s">
        <v>457</v>
      </c>
    </row>
    <row r="49" spans="1:17" ht="66" customHeight="1">
      <c r="A49" s="1636"/>
      <c r="B49" s="691" t="s">
        <v>547</v>
      </c>
      <c r="C49" s="692" t="s">
        <v>546</v>
      </c>
      <c r="D49" s="692">
        <v>5192</v>
      </c>
      <c r="E49" s="693">
        <v>5121</v>
      </c>
      <c r="F49" s="693">
        <v>4842</v>
      </c>
      <c r="G49" s="600">
        <f t="shared" si="2"/>
        <v>94.5518453427065</v>
      </c>
      <c r="H49" s="529">
        <f t="shared" si="3"/>
        <v>-279</v>
      </c>
      <c r="I49" s="540" t="s">
        <v>824</v>
      </c>
      <c r="J49" s="897" t="s">
        <v>825</v>
      </c>
      <c r="K49" s="1181">
        <v>45456</v>
      </c>
      <c r="L49" s="673" t="s">
        <v>826</v>
      </c>
      <c r="M49" s="687" t="str">
        <f>M47</f>
        <v>Кынова Александра Валерьевна</v>
      </c>
      <c r="N49" s="687" t="str">
        <f>N47</f>
        <v xml:space="preserve">(38822) 4-77-32
</v>
      </c>
      <c r="O49" s="605" t="s">
        <v>501</v>
      </c>
      <c r="P49" s="688" t="s">
        <v>844</v>
      </c>
      <c r="Q49" s="689" t="s">
        <v>457</v>
      </c>
    </row>
    <row r="50" spans="1:17">
      <c r="A50" s="1554" t="s">
        <v>845</v>
      </c>
      <c r="B50" s="1554"/>
      <c r="C50" s="1554"/>
      <c r="D50" s="1554"/>
      <c r="E50" s="1554"/>
      <c r="F50" s="1554"/>
      <c r="G50" s="1554"/>
      <c r="H50" s="1554"/>
      <c r="I50" s="1554"/>
      <c r="J50" s="1554"/>
      <c r="K50" s="1554"/>
      <c r="L50" s="1554"/>
      <c r="M50" s="1554"/>
      <c r="N50" s="1554"/>
      <c r="O50" s="1554"/>
      <c r="P50" s="1554"/>
      <c r="Q50" s="1555"/>
    </row>
    <row r="51" spans="1:17" ht="50.25" customHeight="1">
      <c r="A51" s="557">
        <v>1</v>
      </c>
      <c r="B51" s="696" t="s">
        <v>549</v>
      </c>
      <c r="C51" s="697"/>
      <c r="D51" s="697"/>
      <c r="E51" s="697"/>
      <c r="F51" s="697"/>
      <c r="G51" s="703"/>
      <c r="H51" s="703"/>
      <c r="I51" s="540" t="s">
        <v>824</v>
      </c>
      <c r="J51" s="897" t="s">
        <v>825</v>
      </c>
      <c r="K51" s="1182">
        <v>45456</v>
      </c>
      <c r="L51" s="703" t="s">
        <v>744</v>
      </c>
      <c r="M51" s="702" t="str">
        <f>Справочник!B42</f>
        <v>Дудина Юлия Николаевна</v>
      </c>
      <c r="N51" s="702" t="str">
        <f>Справочник!C42</f>
        <v>8 (38822) 2 25 64</v>
      </c>
      <c r="O51" s="1556"/>
      <c r="P51" s="1557"/>
      <c r="Q51" s="1558"/>
    </row>
    <row r="52" spans="1:17">
      <c r="A52" s="703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703"/>
      <c r="O52" s="703"/>
      <c r="P52" s="703"/>
      <c r="Q52" s="703"/>
    </row>
    <row r="53" spans="1:17">
      <c r="A53" s="703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703"/>
      <c r="O53" s="703"/>
      <c r="P53" s="703"/>
      <c r="Q53" s="703"/>
    </row>
    <row r="54" spans="1:17">
      <c r="A54" s="703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  <c r="Q54" s="703"/>
    </row>
    <row r="55" spans="1:17">
      <c r="A55" s="513"/>
      <c r="B55" s="513"/>
      <c r="C55" s="513"/>
      <c r="D55" s="513"/>
      <c r="E55" s="513"/>
      <c r="F55" s="513"/>
      <c r="G55" s="513"/>
      <c r="H55" s="513"/>
      <c r="I55" s="513"/>
      <c r="J55" s="513"/>
      <c r="K55" s="513"/>
      <c r="L55" s="513"/>
      <c r="M55" s="513"/>
      <c r="N55" s="513"/>
      <c r="O55" s="513"/>
      <c r="P55" s="513"/>
      <c r="Q55" s="513"/>
    </row>
    <row r="56" spans="1:17">
      <c r="A56" s="513"/>
      <c r="B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</row>
    <row r="57" spans="1:17">
      <c r="A57" s="513"/>
      <c r="B57" s="513"/>
      <c r="C57" s="513"/>
      <c r="D57" s="513"/>
      <c r="E57" s="513"/>
      <c r="F57" s="513"/>
      <c r="G57" s="513"/>
      <c r="H57" s="513"/>
      <c r="I57" s="513"/>
      <c r="J57" s="513"/>
      <c r="K57" s="513"/>
      <c r="L57" s="513"/>
      <c r="M57" s="513"/>
      <c r="N57" s="513"/>
      <c r="O57" s="513"/>
      <c r="P57" s="513"/>
      <c r="Q57" s="513"/>
    </row>
    <row r="58" spans="1:17">
      <c r="A58" s="513"/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</row>
    <row r="59" spans="1:17">
      <c r="A59" s="513"/>
      <c r="B59" s="513"/>
      <c r="C59" s="513"/>
      <c r="D59" s="513"/>
      <c r="E59" s="513"/>
      <c r="F59" s="513"/>
      <c r="G59" s="513"/>
      <c r="H59" s="513"/>
      <c r="I59" s="513"/>
      <c r="J59" s="513"/>
      <c r="K59" s="513"/>
      <c r="L59" s="513"/>
      <c r="M59" s="513"/>
      <c r="N59" s="513"/>
      <c r="O59" s="513"/>
      <c r="P59" s="513"/>
      <c r="Q59" s="513"/>
    </row>
    <row r="60" spans="1:17">
      <c r="A60" s="513"/>
      <c r="B60" s="513"/>
      <c r="C60" s="513"/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  <c r="O60" s="513"/>
      <c r="P60" s="513"/>
      <c r="Q60" s="513"/>
    </row>
    <row r="61" spans="1:17">
      <c r="A61" s="513"/>
      <c r="B61" s="513"/>
      <c r="C61" s="513"/>
      <c r="D61" s="513"/>
      <c r="E61" s="513"/>
      <c r="F61" s="513"/>
      <c r="G61" s="513"/>
      <c r="H61" s="513"/>
      <c r="I61" s="513"/>
      <c r="J61" s="513"/>
      <c r="K61" s="513"/>
      <c r="L61" s="513"/>
      <c r="M61" s="513"/>
      <c r="N61" s="513"/>
      <c r="O61" s="513"/>
      <c r="P61" s="513"/>
      <c r="Q61" s="513"/>
    </row>
    <row r="62" spans="1:17">
      <c r="A62" s="513"/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3"/>
      <c r="O62" s="513"/>
      <c r="P62" s="513"/>
      <c r="Q62" s="513"/>
    </row>
    <row r="63" spans="1:17">
      <c r="A63" s="513"/>
      <c r="B63" s="513"/>
      <c r="C63" s="513"/>
      <c r="D63" s="513"/>
      <c r="E63" s="513"/>
      <c r="F63" s="513"/>
      <c r="G63" s="513"/>
      <c r="H63" s="513"/>
      <c r="I63" s="513"/>
      <c r="J63" s="513"/>
      <c r="K63" s="513"/>
      <c r="L63" s="513"/>
      <c r="M63" s="513"/>
      <c r="N63" s="513"/>
      <c r="O63" s="513"/>
      <c r="P63" s="513"/>
      <c r="Q63" s="513"/>
    </row>
    <row r="64" spans="1:17">
      <c r="A64" s="513"/>
      <c r="B64" s="513"/>
      <c r="C64" s="513"/>
      <c r="D64" s="513"/>
      <c r="E64" s="513"/>
      <c r="F64" s="513"/>
      <c r="G64" s="513"/>
      <c r="H64" s="513"/>
      <c r="I64" s="513"/>
      <c r="J64" s="513"/>
      <c r="K64" s="513"/>
      <c r="L64" s="513"/>
      <c r="M64" s="513"/>
      <c r="N64" s="513"/>
      <c r="O64" s="513"/>
      <c r="P64" s="513"/>
      <c r="Q64" s="513"/>
    </row>
    <row r="65" spans="1:17">
      <c r="A65" s="513"/>
      <c r="B65" s="513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</row>
    <row r="66" spans="1:17">
      <c r="A66" s="513"/>
      <c r="B66" s="513"/>
      <c r="C66" s="513"/>
      <c r="D66" s="513"/>
      <c r="E66" s="513"/>
      <c r="F66" s="513"/>
      <c r="G66" s="513"/>
      <c r="H66" s="513"/>
      <c r="I66" s="513"/>
      <c r="J66" s="513"/>
      <c r="K66" s="513"/>
      <c r="L66" s="513"/>
      <c r="M66" s="513"/>
      <c r="N66" s="513"/>
      <c r="O66" s="513"/>
      <c r="P66" s="513"/>
      <c r="Q66" s="513"/>
    </row>
    <row r="67" spans="1:17">
      <c r="A67" s="513"/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513"/>
      <c r="O67" s="513"/>
      <c r="P67" s="513"/>
      <c r="Q67" s="513"/>
    </row>
    <row r="68" spans="1:17">
      <c r="A68" s="513"/>
      <c r="B68" s="513"/>
      <c r="C68" s="513"/>
      <c r="D68" s="513"/>
      <c r="E68" s="513"/>
      <c r="F68" s="513"/>
      <c r="G68" s="513"/>
      <c r="H68" s="513"/>
      <c r="I68" s="513"/>
      <c r="J68" s="513"/>
      <c r="K68" s="513"/>
      <c r="L68" s="513"/>
      <c r="M68" s="513"/>
      <c r="N68" s="513"/>
      <c r="O68" s="513"/>
      <c r="P68" s="513"/>
      <c r="Q68" s="513"/>
    </row>
    <row r="69" spans="1:17">
      <c r="A69" s="513"/>
      <c r="B69" s="513"/>
      <c r="C69" s="513"/>
      <c r="D69" s="513"/>
      <c r="E69" s="513"/>
      <c r="F69" s="513"/>
      <c r="G69" s="513"/>
      <c r="H69" s="513"/>
      <c r="I69" s="513"/>
      <c r="J69" s="513"/>
      <c r="K69" s="513"/>
      <c r="L69" s="513"/>
      <c r="M69" s="513"/>
      <c r="N69" s="513"/>
      <c r="O69" s="513"/>
      <c r="P69" s="513"/>
      <c r="Q69" s="513"/>
    </row>
    <row r="70" spans="1:17">
      <c r="A70" s="513"/>
      <c r="B70" s="513"/>
      <c r="C70" s="513"/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  <c r="O70" s="513"/>
      <c r="P70" s="513"/>
      <c r="Q70" s="513"/>
    </row>
    <row r="71" spans="1:17">
      <c r="A71" s="513"/>
      <c r="B71" s="513"/>
      <c r="C71" s="513"/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  <c r="O71" s="513"/>
      <c r="P71" s="513"/>
      <c r="Q71" s="513"/>
    </row>
    <row r="72" spans="1:17">
      <c r="A72" s="513"/>
      <c r="B72" s="513"/>
      <c r="C72" s="513"/>
      <c r="D72" s="513"/>
      <c r="E72" s="513"/>
      <c r="F72" s="513"/>
      <c r="G72" s="513"/>
      <c r="H72" s="513"/>
      <c r="I72" s="513"/>
      <c r="J72" s="513"/>
      <c r="K72" s="513"/>
      <c r="L72" s="513"/>
      <c r="M72" s="513"/>
      <c r="N72" s="513"/>
      <c r="O72" s="513"/>
      <c r="P72" s="513"/>
      <c r="Q72" s="513"/>
    </row>
    <row r="73" spans="1:17">
      <c r="A73" s="513"/>
      <c r="B73" s="513"/>
      <c r="C73" s="513"/>
      <c r="D73" s="513"/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513"/>
      <c r="P73" s="513"/>
      <c r="Q73" s="513"/>
    </row>
    <row r="74" spans="1:17">
      <c r="A74" s="513"/>
      <c r="B74" s="513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513"/>
      <c r="O74" s="513"/>
      <c r="P74" s="513"/>
      <c r="Q74" s="513"/>
    </row>
    <row r="75" spans="1:17">
      <c r="A75" s="513"/>
      <c r="B75" s="513"/>
      <c r="C75" s="513"/>
      <c r="D75" s="513"/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513"/>
      <c r="P75" s="513"/>
      <c r="Q75" s="513"/>
    </row>
    <row r="76" spans="1:17">
      <c r="A76" s="513"/>
      <c r="B76" s="513"/>
      <c r="C76" s="513"/>
      <c r="D76" s="513"/>
      <c r="E76" s="513"/>
      <c r="F76" s="513"/>
      <c r="G76" s="513"/>
      <c r="H76" s="513"/>
      <c r="I76" s="513"/>
      <c r="J76" s="513"/>
      <c r="K76" s="513"/>
      <c r="L76" s="513"/>
      <c r="M76" s="513"/>
      <c r="N76" s="513"/>
      <c r="O76" s="513"/>
      <c r="P76" s="513"/>
      <c r="Q76" s="513"/>
    </row>
    <row r="77" spans="1:17">
      <c r="A77" s="513"/>
      <c r="B77" s="513"/>
      <c r="C77" s="513"/>
      <c r="D77" s="513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</row>
    <row r="78" spans="1:17">
      <c r="A78" s="513"/>
      <c r="B78" s="513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>
      <c r="A79" s="513"/>
      <c r="B79" s="513"/>
      <c r="C79" s="513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</row>
    <row r="80" spans="1:17">
      <c r="A80" s="513"/>
      <c r="B80" s="513"/>
      <c r="C80" s="513"/>
      <c r="D80" s="513"/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513"/>
      <c r="P80" s="513"/>
      <c r="Q80" s="513"/>
    </row>
    <row r="81" spans="1:17">
      <c r="A81" s="513"/>
      <c r="B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</row>
    <row r="82" spans="1:17">
      <c r="A82" s="513"/>
      <c r="B82" s="513"/>
      <c r="C82" s="513"/>
      <c r="D82" s="513"/>
      <c r="E82" s="513"/>
      <c r="F82" s="513"/>
      <c r="G82" s="513"/>
      <c r="H82" s="513"/>
      <c r="I82" s="513"/>
      <c r="J82" s="513"/>
      <c r="K82" s="513"/>
      <c r="L82" s="513"/>
      <c r="M82" s="513"/>
      <c r="N82" s="513"/>
      <c r="O82" s="513"/>
      <c r="P82" s="513"/>
      <c r="Q82" s="513"/>
    </row>
    <row r="83" spans="1:17">
      <c r="A83" s="513"/>
      <c r="B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</row>
    <row r="84" spans="1:17">
      <c r="A84" s="513"/>
      <c r="B84" s="513"/>
      <c r="C84" s="513"/>
      <c r="D84" s="513"/>
      <c r="E84" s="513"/>
      <c r="F84" s="513"/>
      <c r="G84" s="513"/>
      <c r="H84" s="513"/>
      <c r="I84" s="513"/>
      <c r="J84" s="513"/>
      <c r="K84" s="513"/>
      <c r="L84" s="513"/>
      <c r="M84" s="513"/>
      <c r="N84" s="513"/>
      <c r="O84" s="513"/>
      <c r="P84" s="513"/>
      <c r="Q84" s="513"/>
    </row>
    <row r="85" spans="1:17">
      <c r="A85" s="513"/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</row>
    <row r="86" spans="1:17">
      <c r="A86" s="513"/>
      <c r="B86" s="513"/>
      <c r="C86" s="513"/>
      <c r="D86" s="513"/>
      <c r="E86" s="513"/>
      <c r="F86" s="513"/>
      <c r="G86" s="513"/>
      <c r="H86" s="513"/>
      <c r="I86" s="513"/>
      <c r="J86" s="513"/>
      <c r="K86" s="513"/>
      <c r="L86" s="513"/>
      <c r="M86" s="513"/>
      <c r="N86" s="513"/>
      <c r="O86" s="513"/>
      <c r="P86" s="513"/>
      <c r="Q86" s="513"/>
    </row>
    <row r="87" spans="1:17">
      <c r="A87" s="513"/>
      <c r="B87" s="513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</row>
    <row r="88" spans="1:17">
      <c r="A88" s="513"/>
      <c r="B88" s="513"/>
      <c r="C88" s="513"/>
      <c r="D88" s="513"/>
      <c r="E88" s="513"/>
      <c r="F88" s="513"/>
      <c r="G88" s="513"/>
      <c r="H88" s="513"/>
      <c r="I88" s="513"/>
      <c r="J88" s="513"/>
      <c r="K88" s="513"/>
      <c r="L88" s="513"/>
      <c r="M88" s="513"/>
      <c r="N88" s="513"/>
      <c r="O88" s="513"/>
      <c r="P88" s="513"/>
      <c r="Q88" s="513"/>
    </row>
    <row r="89" spans="1:17">
      <c r="A89" s="513"/>
      <c r="B89" s="513"/>
      <c r="C89" s="513"/>
      <c r="D89" s="513"/>
      <c r="E89" s="513"/>
      <c r="F89" s="513"/>
      <c r="G89" s="513"/>
      <c r="H89" s="513"/>
      <c r="I89" s="513"/>
      <c r="J89" s="513"/>
      <c r="K89" s="513"/>
      <c r="L89" s="513"/>
      <c r="M89" s="513"/>
      <c r="N89" s="513"/>
      <c r="O89" s="513"/>
      <c r="P89" s="513"/>
      <c r="Q89" s="513"/>
    </row>
    <row r="90" spans="1:17">
      <c r="A90" s="513"/>
      <c r="B90" s="513"/>
      <c r="C90" s="513"/>
      <c r="D90" s="513"/>
      <c r="E90" s="513"/>
      <c r="F90" s="513"/>
      <c r="G90" s="513"/>
      <c r="H90" s="513"/>
      <c r="I90" s="513"/>
      <c r="J90" s="513"/>
      <c r="K90" s="513"/>
      <c r="L90" s="513"/>
      <c r="M90" s="513"/>
      <c r="N90" s="513"/>
      <c r="O90" s="513"/>
      <c r="P90" s="513"/>
      <c r="Q90" s="513"/>
    </row>
    <row r="91" spans="1:17">
      <c r="A91" s="513"/>
      <c r="B91" s="513"/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</row>
    <row r="92" spans="1:17">
      <c r="A92" s="513"/>
      <c r="B92" s="513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>
      <c r="A93" s="513"/>
      <c r="B93" s="513"/>
      <c r="C93" s="513"/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  <c r="P93" s="513"/>
      <c r="Q93" s="513"/>
    </row>
    <row r="94" spans="1:17">
      <c r="A94" s="513"/>
      <c r="B94" s="513"/>
      <c r="C94" s="513"/>
      <c r="D94" s="513"/>
      <c r="E94" s="513"/>
      <c r="F94" s="513"/>
      <c r="G94" s="513"/>
      <c r="H94" s="513"/>
      <c r="I94" s="513"/>
      <c r="J94" s="513"/>
      <c r="K94" s="513"/>
      <c r="L94" s="513"/>
      <c r="M94" s="513"/>
      <c r="N94" s="513"/>
      <c r="O94" s="513"/>
      <c r="P94" s="513"/>
      <c r="Q94" s="513"/>
    </row>
    <row r="95" spans="1:17">
      <c r="A95" s="513"/>
      <c r="B95" s="513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  <c r="P95" s="513"/>
      <c r="Q95" s="513"/>
    </row>
    <row r="96" spans="1:17">
      <c r="A96" s="513"/>
      <c r="B96" s="513"/>
      <c r="C96" s="513"/>
      <c r="D96" s="513"/>
      <c r="E96" s="513"/>
      <c r="F96" s="513"/>
      <c r="G96" s="513"/>
      <c r="H96" s="513"/>
      <c r="I96" s="513"/>
      <c r="J96" s="513"/>
      <c r="K96" s="513"/>
      <c r="L96" s="513"/>
      <c r="M96" s="513"/>
      <c r="N96" s="513"/>
      <c r="O96" s="513"/>
      <c r="P96" s="513"/>
      <c r="Q96" s="513"/>
    </row>
    <row r="97" spans="1:17">
      <c r="A97" s="513"/>
      <c r="B97" s="513"/>
      <c r="C97" s="513"/>
      <c r="D97" s="513"/>
      <c r="E97" s="513"/>
      <c r="F97" s="513"/>
      <c r="G97" s="513"/>
      <c r="H97" s="513"/>
      <c r="I97" s="513"/>
      <c r="J97" s="513"/>
      <c r="K97" s="513"/>
      <c r="L97" s="513"/>
      <c r="M97" s="513"/>
      <c r="N97" s="513"/>
      <c r="O97" s="513"/>
      <c r="P97" s="513"/>
      <c r="Q97" s="513"/>
    </row>
    <row r="98" spans="1:17">
      <c r="A98" s="513"/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3"/>
      <c r="N98" s="513"/>
      <c r="O98" s="513"/>
      <c r="P98" s="513"/>
      <c r="Q98" s="513"/>
    </row>
    <row r="99" spans="1:17">
      <c r="A99" s="513"/>
      <c r="B99" s="513"/>
      <c r="C99" s="513"/>
      <c r="D99" s="513"/>
      <c r="E99" s="513"/>
      <c r="F99" s="513"/>
      <c r="G99" s="513"/>
      <c r="H99" s="513"/>
      <c r="I99" s="513"/>
      <c r="J99" s="513"/>
      <c r="K99" s="513"/>
      <c r="L99" s="513"/>
      <c r="M99" s="513"/>
      <c r="N99" s="513"/>
      <c r="O99" s="513"/>
      <c r="P99" s="513"/>
      <c r="Q99" s="513"/>
    </row>
    <row r="100" spans="1:17">
      <c r="A100" s="513"/>
      <c r="B100" s="513"/>
      <c r="C100" s="513"/>
      <c r="D100" s="513"/>
      <c r="E100" s="513"/>
      <c r="F100" s="513"/>
      <c r="G100" s="513"/>
      <c r="H100" s="513"/>
      <c r="I100" s="513"/>
      <c r="J100" s="513"/>
      <c r="K100" s="513"/>
      <c r="L100" s="513"/>
      <c r="M100" s="513"/>
      <c r="N100" s="513"/>
      <c r="O100" s="513"/>
      <c r="P100" s="513"/>
      <c r="Q100" s="513"/>
    </row>
    <row r="101" spans="1:17">
      <c r="A101" s="513"/>
      <c r="B101" s="513"/>
      <c r="C101" s="513"/>
      <c r="D101" s="513"/>
      <c r="E101" s="513"/>
      <c r="F101" s="513"/>
      <c r="G101" s="513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</row>
    <row r="102" spans="1:17">
      <c r="A102" s="513"/>
      <c r="B102" s="513"/>
      <c r="C102" s="513"/>
      <c r="D102" s="513"/>
      <c r="E102" s="513"/>
      <c r="F102" s="513"/>
      <c r="G102" s="513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</row>
    <row r="103" spans="1:17">
      <c r="A103" s="513"/>
      <c r="B103" s="513"/>
      <c r="C103" s="513"/>
      <c r="D103" s="513"/>
      <c r="E103" s="513"/>
      <c r="F103" s="513"/>
      <c r="G103" s="513"/>
      <c r="H103" s="513"/>
      <c r="I103" s="513"/>
      <c r="J103" s="513"/>
      <c r="K103" s="513"/>
      <c r="L103" s="513"/>
      <c r="M103" s="513"/>
      <c r="N103" s="513"/>
      <c r="O103" s="513"/>
      <c r="P103" s="513"/>
      <c r="Q103" s="513"/>
    </row>
    <row r="104" spans="1:17">
      <c r="A104" s="513"/>
      <c r="B104" s="513"/>
      <c r="C104" s="513"/>
      <c r="D104" s="513"/>
      <c r="E104" s="513"/>
      <c r="F104" s="513"/>
      <c r="G104" s="513"/>
      <c r="H104" s="513"/>
      <c r="I104" s="513"/>
      <c r="J104" s="513"/>
      <c r="K104" s="513"/>
      <c r="L104" s="513"/>
      <c r="M104" s="513"/>
      <c r="N104" s="513"/>
      <c r="O104" s="513"/>
      <c r="P104" s="513"/>
      <c r="Q104" s="513"/>
    </row>
    <row r="105" spans="1:17">
      <c r="A105" s="513"/>
      <c r="B105" s="513"/>
      <c r="C105" s="513"/>
      <c r="D105" s="513"/>
      <c r="E105" s="513"/>
      <c r="F105" s="513"/>
      <c r="G105" s="513"/>
      <c r="H105" s="513"/>
      <c r="I105" s="513"/>
      <c r="J105" s="513"/>
      <c r="K105" s="513"/>
      <c r="L105" s="513"/>
      <c r="M105" s="513"/>
      <c r="N105" s="513"/>
      <c r="O105" s="513"/>
      <c r="P105" s="513"/>
      <c r="Q105" s="513"/>
    </row>
    <row r="106" spans="1:17">
      <c r="A106" s="513"/>
      <c r="B106" s="513"/>
      <c r="C106" s="513"/>
      <c r="D106" s="513"/>
      <c r="E106" s="513"/>
      <c r="F106" s="513"/>
      <c r="G106" s="513"/>
      <c r="H106" s="513"/>
      <c r="I106" s="513"/>
      <c r="J106" s="513"/>
      <c r="K106" s="513"/>
      <c r="L106" s="513"/>
      <c r="M106" s="513"/>
      <c r="N106" s="513"/>
      <c r="O106" s="513"/>
      <c r="P106" s="513"/>
      <c r="Q106" s="513"/>
    </row>
    <row r="107" spans="1:17">
      <c r="A107" s="513"/>
      <c r="B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</row>
    <row r="108" spans="1:17">
      <c r="A108" s="513"/>
      <c r="B108" s="513"/>
      <c r="C108" s="513"/>
      <c r="D108" s="513"/>
      <c r="E108" s="513"/>
      <c r="F108" s="513"/>
      <c r="G108" s="513"/>
      <c r="H108" s="513"/>
      <c r="I108" s="513"/>
      <c r="J108" s="513"/>
      <c r="K108" s="513"/>
      <c r="L108" s="513"/>
      <c r="M108" s="513"/>
      <c r="N108" s="513"/>
      <c r="O108" s="513"/>
      <c r="P108" s="513"/>
      <c r="Q108" s="513"/>
    </row>
    <row r="109" spans="1:17">
      <c r="A109" s="513"/>
      <c r="B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</row>
    <row r="110" spans="1:17">
      <c r="A110" s="513"/>
      <c r="B110" s="513"/>
      <c r="C110" s="513"/>
      <c r="D110" s="513"/>
      <c r="E110" s="513"/>
      <c r="F110" s="513"/>
      <c r="G110" s="513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</row>
    <row r="111" spans="1:17">
      <c r="A111" s="513"/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</row>
    <row r="112" spans="1:17">
      <c r="A112" s="513"/>
      <c r="B112" s="513"/>
      <c r="C112" s="513"/>
      <c r="D112" s="513"/>
      <c r="E112" s="513"/>
      <c r="F112" s="513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</row>
    <row r="113" spans="1:17">
      <c r="A113" s="513"/>
      <c r="B113" s="513"/>
      <c r="C113" s="513"/>
      <c r="D113" s="513"/>
      <c r="E113" s="513"/>
      <c r="F113" s="513"/>
      <c r="G113" s="513"/>
      <c r="H113" s="513"/>
      <c r="I113" s="513"/>
      <c r="J113" s="513"/>
      <c r="K113" s="513"/>
      <c r="L113" s="513"/>
      <c r="M113" s="513"/>
      <c r="N113" s="513"/>
      <c r="O113" s="513"/>
      <c r="P113" s="513"/>
      <c r="Q113" s="513"/>
    </row>
    <row r="114" spans="1:17">
      <c r="A114" s="513"/>
      <c r="B114" s="513"/>
      <c r="C114" s="513"/>
      <c r="D114" s="513"/>
      <c r="E114" s="513"/>
      <c r="F114" s="513"/>
      <c r="G114" s="513"/>
      <c r="H114" s="513"/>
      <c r="I114" s="513"/>
      <c r="J114" s="513"/>
      <c r="K114" s="513"/>
      <c r="L114" s="513"/>
      <c r="M114" s="513"/>
      <c r="N114" s="513"/>
      <c r="O114" s="513"/>
      <c r="P114" s="513"/>
      <c r="Q114" s="513"/>
    </row>
    <row r="115" spans="1:17">
      <c r="A115" s="513"/>
      <c r="B115" s="513"/>
      <c r="C115" s="513"/>
      <c r="D115" s="513"/>
      <c r="E115" s="513"/>
      <c r="F115" s="513"/>
      <c r="G115" s="513"/>
      <c r="H115" s="513"/>
      <c r="I115" s="513"/>
      <c r="J115" s="513"/>
      <c r="K115" s="513"/>
      <c r="L115" s="513"/>
      <c r="M115" s="513"/>
      <c r="N115" s="513"/>
      <c r="O115" s="513"/>
      <c r="P115" s="513"/>
      <c r="Q115" s="513"/>
    </row>
    <row r="116" spans="1:17">
      <c r="A116" s="513"/>
      <c r="B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</row>
    <row r="117" spans="1:17">
      <c r="A117" s="513"/>
      <c r="B117" s="513"/>
      <c r="C117" s="513"/>
      <c r="D117" s="513"/>
      <c r="E117" s="513"/>
      <c r="F117" s="513"/>
      <c r="G117" s="513"/>
      <c r="H117" s="513"/>
      <c r="I117" s="513"/>
      <c r="J117" s="513"/>
      <c r="K117" s="513"/>
      <c r="L117" s="513"/>
      <c r="M117" s="513"/>
      <c r="N117" s="513"/>
      <c r="O117" s="513"/>
      <c r="P117" s="513"/>
      <c r="Q117" s="513"/>
    </row>
    <row r="118" spans="1:17">
      <c r="A118" s="513"/>
      <c r="B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</row>
    <row r="119" spans="1:17">
      <c r="A119" s="513"/>
      <c r="B119" s="513"/>
      <c r="C119" s="513"/>
      <c r="D119" s="513"/>
      <c r="E119" s="513"/>
      <c r="F119" s="513"/>
      <c r="G119" s="513"/>
      <c r="H119" s="513"/>
      <c r="I119" s="513"/>
      <c r="J119" s="513"/>
      <c r="K119" s="513"/>
      <c r="L119" s="513"/>
      <c r="M119" s="513"/>
      <c r="N119" s="513"/>
      <c r="O119" s="513"/>
      <c r="P119" s="513"/>
      <c r="Q119" s="513"/>
    </row>
    <row r="120" spans="1:17">
      <c r="A120" s="513"/>
      <c r="B120" s="513"/>
      <c r="C120" s="513"/>
      <c r="D120" s="513"/>
      <c r="E120" s="513"/>
      <c r="F120" s="513"/>
      <c r="G120" s="513"/>
      <c r="H120" s="513"/>
      <c r="I120" s="513"/>
      <c r="J120" s="513"/>
      <c r="K120" s="513"/>
      <c r="L120" s="513"/>
      <c r="M120" s="513"/>
      <c r="N120" s="513"/>
      <c r="O120" s="513"/>
      <c r="P120" s="513"/>
      <c r="Q120" s="513"/>
    </row>
    <row r="121" spans="1:17">
      <c r="A121" s="513"/>
      <c r="B121" s="513"/>
      <c r="C121" s="513"/>
      <c r="D121" s="513"/>
      <c r="E121" s="513"/>
      <c r="F121" s="513"/>
      <c r="G121" s="513"/>
      <c r="H121" s="513"/>
      <c r="I121" s="513"/>
      <c r="J121" s="513"/>
      <c r="K121" s="513"/>
      <c r="L121" s="513"/>
      <c r="M121" s="513"/>
      <c r="N121" s="513"/>
      <c r="O121" s="513"/>
      <c r="P121" s="513"/>
      <c r="Q121" s="513"/>
    </row>
    <row r="122" spans="1:17">
      <c r="A122" s="513"/>
      <c r="B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</row>
    <row r="123" spans="1:17">
      <c r="A123" s="513"/>
      <c r="B123" s="513"/>
      <c r="C123" s="513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</row>
    <row r="124" spans="1:17">
      <c r="A124" s="513"/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</row>
    <row r="125" spans="1:17">
      <c r="A125" s="513"/>
      <c r="B125" s="513"/>
      <c r="C125" s="513"/>
      <c r="D125" s="513"/>
      <c r="E125" s="513"/>
      <c r="F125" s="513"/>
      <c r="G125" s="513"/>
      <c r="H125" s="513"/>
      <c r="I125" s="513"/>
      <c r="J125" s="513"/>
      <c r="K125" s="513"/>
      <c r="L125" s="513"/>
      <c r="M125" s="513"/>
      <c r="N125" s="513"/>
      <c r="O125" s="513"/>
      <c r="P125" s="513"/>
      <c r="Q125" s="513"/>
    </row>
    <row r="126" spans="1:17">
      <c r="A126" s="513"/>
      <c r="B126" s="513"/>
      <c r="C126" s="513"/>
      <c r="D126" s="513"/>
      <c r="E126" s="513"/>
      <c r="F126" s="513"/>
      <c r="G126" s="513"/>
      <c r="H126" s="513"/>
      <c r="I126" s="513"/>
      <c r="J126" s="513"/>
      <c r="K126" s="513"/>
      <c r="L126" s="513"/>
      <c r="M126" s="513"/>
      <c r="N126" s="513"/>
      <c r="O126" s="513"/>
      <c r="P126" s="513"/>
      <c r="Q126" s="513"/>
    </row>
    <row r="127" spans="1:17">
      <c r="A127" s="513"/>
      <c r="B127" s="513"/>
      <c r="C127" s="513"/>
      <c r="D127" s="513"/>
      <c r="E127" s="513"/>
      <c r="F127" s="513"/>
      <c r="G127" s="513"/>
      <c r="H127" s="513"/>
      <c r="I127" s="513"/>
      <c r="J127" s="513"/>
      <c r="K127" s="513"/>
      <c r="L127" s="513"/>
      <c r="M127" s="513"/>
      <c r="N127" s="513"/>
      <c r="O127" s="513"/>
      <c r="P127" s="513"/>
      <c r="Q127" s="513"/>
    </row>
    <row r="128" spans="1:17">
      <c r="A128" s="513"/>
      <c r="B128" s="513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</row>
    <row r="129" spans="1:17">
      <c r="A129" s="513"/>
      <c r="B129" s="513"/>
      <c r="C129" s="513"/>
      <c r="D129" s="513"/>
      <c r="E129" s="513"/>
      <c r="F129" s="513"/>
      <c r="G129" s="513"/>
      <c r="H129" s="513"/>
      <c r="I129" s="513"/>
      <c r="J129" s="513"/>
      <c r="K129" s="513"/>
      <c r="L129" s="513"/>
      <c r="M129" s="513"/>
      <c r="N129" s="513"/>
      <c r="O129" s="513"/>
      <c r="P129" s="513"/>
      <c r="Q129" s="513"/>
    </row>
    <row r="130" spans="1:17">
      <c r="A130" s="513"/>
      <c r="B130" s="513"/>
      <c r="C130" s="513"/>
      <c r="D130" s="513"/>
      <c r="E130" s="513"/>
      <c r="F130" s="513"/>
      <c r="G130" s="513"/>
      <c r="H130" s="513"/>
      <c r="I130" s="513"/>
      <c r="J130" s="513"/>
      <c r="K130" s="513"/>
      <c r="L130" s="513"/>
      <c r="M130" s="513"/>
      <c r="N130" s="513"/>
      <c r="O130" s="513"/>
      <c r="P130" s="513"/>
      <c r="Q130" s="513"/>
    </row>
    <row r="131" spans="1:17">
      <c r="A131" s="513"/>
      <c r="B131" s="513"/>
      <c r="C131" s="513"/>
      <c r="D131" s="513"/>
      <c r="E131" s="513"/>
      <c r="F131" s="513"/>
      <c r="G131" s="513"/>
      <c r="H131" s="513"/>
      <c r="I131" s="513"/>
      <c r="J131" s="513"/>
      <c r="K131" s="513"/>
      <c r="L131" s="513"/>
      <c r="M131" s="513"/>
      <c r="N131" s="513"/>
      <c r="O131" s="513"/>
      <c r="P131" s="513"/>
      <c r="Q131" s="513"/>
    </row>
    <row r="132" spans="1:17">
      <c r="A132" s="513"/>
      <c r="B132" s="513"/>
      <c r="C132" s="513"/>
      <c r="D132" s="513"/>
      <c r="E132" s="513"/>
      <c r="F132" s="513"/>
      <c r="G132" s="513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</row>
    <row r="133" spans="1:17">
      <c r="A133" s="513"/>
      <c r="B133" s="513"/>
      <c r="C133" s="513"/>
      <c r="D133" s="513"/>
      <c r="E133" s="513"/>
      <c r="F133" s="513"/>
      <c r="G133" s="513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</row>
    <row r="134" spans="1:17">
      <c r="A134" s="513"/>
      <c r="B134" s="513"/>
      <c r="C134" s="513"/>
      <c r="D134" s="513"/>
      <c r="E134" s="513"/>
      <c r="F134" s="513"/>
      <c r="G134" s="513"/>
      <c r="H134" s="513"/>
      <c r="I134" s="513"/>
      <c r="J134" s="513"/>
      <c r="K134" s="513"/>
      <c r="L134" s="513"/>
      <c r="M134" s="513"/>
      <c r="N134" s="513"/>
      <c r="O134" s="513"/>
      <c r="P134" s="513"/>
      <c r="Q134" s="513"/>
    </row>
    <row r="135" spans="1:17">
      <c r="A135" s="513"/>
      <c r="B135" s="513"/>
      <c r="C135" s="513"/>
      <c r="D135" s="513"/>
      <c r="E135" s="513"/>
      <c r="F135" s="513"/>
      <c r="G135" s="513"/>
      <c r="H135" s="513"/>
      <c r="I135" s="513"/>
      <c r="J135" s="513"/>
      <c r="K135" s="513"/>
      <c r="L135" s="513"/>
      <c r="M135" s="513"/>
      <c r="N135" s="513"/>
      <c r="O135" s="513"/>
      <c r="P135" s="513"/>
      <c r="Q135" s="513"/>
    </row>
    <row r="136" spans="1:17">
      <c r="A136" s="513"/>
      <c r="B136" s="513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</row>
    <row r="137" spans="1:17">
      <c r="A137" s="513"/>
      <c r="B137" s="513"/>
      <c r="C137" s="513"/>
      <c r="D137" s="513"/>
      <c r="E137" s="513"/>
      <c r="F137" s="513"/>
      <c r="G137" s="513"/>
      <c r="H137" s="513"/>
      <c r="I137" s="513"/>
      <c r="J137" s="513"/>
      <c r="K137" s="513"/>
      <c r="L137" s="513"/>
      <c r="M137" s="513"/>
      <c r="N137" s="513"/>
      <c r="O137" s="513"/>
      <c r="P137" s="513"/>
      <c r="Q137" s="513"/>
    </row>
    <row r="138" spans="1:17">
      <c r="A138" s="513"/>
      <c r="B138" s="513"/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</row>
    <row r="139" spans="1:17">
      <c r="A139" s="513"/>
      <c r="B139" s="513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</row>
    <row r="140" spans="1:17">
      <c r="A140" s="513"/>
      <c r="B140" s="513"/>
      <c r="C140" s="513"/>
      <c r="D140" s="513"/>
      <c r="E140" s="513"/>
      <c r="F140" s="513"/>
      <c r="G140" s="513"/>
      <c r="H140" s="513"/>
      <c r="I140" s="513"/>
      <c r="J140" s="513"/>
      <c r="K140" s="513"/>
      <c r="L140" s="513"/>
      <c r="M140" s="513"/>
      <c r="N140" s="513"/>
      <c r="O140" s="513"/>
      <c r="P140" s="513"/>
      <c r="Q140" s="513"/>
    </row>
    <row r="141" spans="1:17">
      <c r="A141" s="513"/>
      <c r="B141" s="513"/>
      <c r="C141" s="513"/>
      <c r="D141" s="513"/>
      <c r="E141" s="513"/>
      <c r="F141" s="513"/>
      <c r="G141" s="513"/>
      <c r="H141" s="513"/>
      <c r="I141" s="513"/>
      <c r="J141" s="513"/>
      <c r="K141" s="513"/>
      <c r="L141" s="513"/>
      <c r="M141" s="513"/>
      <c r="N141" s="513"/>
      <c r="O141" s="513"/>
      <c r="P141" s="513"/>
      <c r="Q141" s="513"/>
    </row>
    <row r="142" spans="1:17">
      <c r="A142" s="513"/>
      <c r="B142" s="513"/>
      <c r="C142" s="513"/>
      <c r="D142" s="513"/>
      <c r="E142" s="513"/>
      <c r="F142" s="513"/>
      <c r="G142" s="513"/>
      <c r="H142" s="513"/>
      <c r="I142" s="513"/>
      <c r="J142" s="513"/>
      <c r="K142" s="513"/>
      <c r="L142" s="513"/>
      <c r="M142" s="513"/>
      <c r="N142" s="513"/>
      <c r="O142" s="513"/>
      <c r="P142" s="513"/>
      <c r="Q142" s="513"/>
    </row>
    <row r="143" spans="1:17">
      <c r="A143" s="513"/>
      <c r="B143" s="513"/>
      <c r="C143" s="513"/>
      <c r="D143" s="513"/>
      <c r="E143" s="513"/>
      <c r="F143" s="513"/>
      <c r="G143" s="513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</row>
    <row r="144" spans="1:17">
      <c r="A144" s="513"/>
      <c r="B144" s="513"/>
      <c r="C144" s="513"/>
      <c r="D144" s="513"/>
      <c r="E144" s="513"/>
      <c r="F144" s="513"/>
      <c r="G144" s="513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</row>
    <row r="145" spans="1:17">
      <c r="A145" s="513"/>
      <c r="B145" s="513"/>
      <c r="C145" s="513"/>
      <c r="D145" s="513"/>
      <c r="E145" s="513"/>
      <c r="F145" s="513"/>
      <c r="G145" s="513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</row>
    <row r="146" spans="1:17">
      <c r="A146" s="513"/>
      <c r="B146" s="513"/>
      <c r="C146" s="513"/>
      <c r="D146" s="513"/>
      <c r="E146" s="513"/>
      <c r="F146" s="513"/>
      <c r="G146" s="513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</row>
    <row r="147" spans="1:17">
      <c r="A147" s="513"/>
      <c r="B147" s="513"/>
      <c r="C147" s="513"/>
      <c r="D147" s="513"/>
      <c r="E147" s="513"/>
      <c r="F147" s="513"/>
      <c r="G147" s="513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</row>
    <row r="148" spans="1:17">
      <c r="A148" s="513"/>
      <c r="B148" s="513"/>
      <c r="C148" s="513"/>
      <c r="D148" s="513"/>
      <c r="E148" s="513"/>
      <c r="F148" s="513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</row>
    <row r="149" spans="1:17">
      <c r="A149" s="513"/>
      <c r="B149" s="513"/>
      <c r="C149" s="513"/>
      <c r="D149" s="513"/>
      <c r="E149" s="513"/>
      <c r="F149" s="513"/>
      <c r="G149" s="513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</row>
    <row r="150" spans="1:17">
      <c r="A150" s="513"/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</row>
    <row r="151" spans="1:17">
      <c r="A151" s="513"/>
      <c r="B151" s="513"/>
      <c r="C151" s="513"/>
      <c r="D151" s="513"/>
      <c r="E151" s="513"/>
      <c r="F151" s="513"/>
      <c r="G151" s="513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</row>
    <row r="152" spans="1:17">
      <c r="A152" s="513"/>
      <c r="B152" s="513"/>
      <c r="C152" s="513"/>
      <c r="D152" s="513"/>
      <c r="E152" s="513"/>
      <c r="F152" s="513"/>
      <c r="G152" s="513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</row>
    <row r="153" spans="1:17">
      <c r="A153" s="513"/>
      <c r="B153" s="513"/>
      <c r="C153" s="513"/>
      <c r="D153" s="513"/>
      <c r="E153" s="513"/>
      <c r="F153" s="513"/>
      <c r="G153" s="513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</row>
    <row r="154" spans="1:17">
      <c r="A154" s="513"/>
      <c r="B154" s="513"/>
      <c r="C154" s="513"/>
      <c r="D154" s="513"/>
      <c r="E154" s="513"/>
      <c r="F154" s="513"/>
      <c r="G154" s="513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</row>
    <row r="155" spans="1:17">
      <c r="A155" s="513"/>
      <c r="B155" s="513"/>
      <c r="C155" s="513"/>
      <c r="D155" s="513"/>
      <c r="E155" s="513"/>
      <c r="F155" s="513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</row>
    <row r="156" spans="1:17">
      <c r="A156" s="513"/>
      <c r="B156" s="513"/>
      <c r="C156" s="513"/>
      <c r="D156" s="513"/>
      <c r="E156" s="513"/>
      <c r="F156" s="513"/>
      <c r="G156" s="513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</row>
    <row r="157" spans="1:17">
      <c r="A157" s="513"/>
      <c r="B157" s="513"/>
      <c r="C157" s="513"/>
      <c r="D157" s="513"/>
      <c r="E157" s="513"/>
      <c r="F157" s="513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</row>
    <row r="158" spans="1:17">
      <c r="A158" s="513"/>
      <c r="B158" s="513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</row>
    <row r="159" spans="1:17">
      <c r="A159" s="513"/>
      <c r="B159" s="513"/>
      <c r="C159" s="513"/>
      <c r="D159" s="513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</row>
    <row r="160" spans="1:17">
      <c r="A160" s="513"/>
      <c r="B160" s="513"/>
      <c r="C160" s="513"/>
      <c r="D160" s="513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</row>
    <row r="161" spans="1:17">
      <c r="A161" s="513"/>
      <c r="B161" s="513"/>
      <c r="C161" s="513"/>
      <c r="D161" s="513"/>
      <c r="E161" s="513"/>
      <c r="F161" s="513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</row>
    <row r="162" spans="1:17">
      <c r="A162" s="513"/>
      <c r="B162" s="513"/>
      <c r="C162" s="513"/>
      <c r="D162" s="513"/>
      <c r="E162" s="513"/>
      <c r="F162" s="513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</row>
    <row r="163" spans="1:17">
      <c r="A163" s="513"/>
      <c r="B163" s="513"/>
      <c r="C163" s="513"/>
      <c r="D163" s="513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</row>
    <row r="164" spans="1:17">
      <c r="A164" s="513"/>
      <c r="B164" s="513"/>
      <c r="C164" s="513"/>
      <c r="D164" s="513"/>
      <c r="E164" s="513"/>
      <c r="F164" s="513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</row>
    <row r="165" spans="1:17">
      <c r="A165" s="513"/>
      <c r="B165" s="513"/>
      <c r="C165" s="513"/>
      <c r="D165" s="513"/>
      <c r="E165" s="513"/>
      <c r="F165" s="513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</row>
    <row r="166" spans="1:17">
      <c r="A166" s="513"/>
      <c r="B166" s="513"/>
      <c r="C166" s="513"/>
      <c r="D166" s="513"/>
      <c r="E166" s="513"/>
      <c r="F166" s="513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</row>
    <row r="167" spans="1:17">
      <c r="A167" s="513"/>
      <c r="B167" s="513"/>
      <c r="C167" s="513"/>
      <c r="D167" s="513"/>
      <c r="E167" s="513"/>
      <c r="F167" s="513"/>
      <c r="G167" s="513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</row>
    <row r="168" spans="1:17">
      <c r="A168" s="513"/>
      <c r="B168" s="513"/>
      <c r="C168" s="513"/>
      <c r="D168" s="513"/>
      <c r="E168" s="513"/>
      <c r="F168" s="513"/>
      <c r="G168" s="513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</row>
    <row r="169" spans="1:17">
      <c r="A169" s="513"/>
      <c r="B169" s="513"/>
      <c r="C169" s="513"/>
      <c r="D169" s="513"/>
      <c r="E169" s="513"/>
      <c r="F169" s="513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</row>
    <row r="170" spans="1:17">
      <c r="A170" s="513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</row>
    <row r="171" spans="1:17">
      <c r="A171" s="513"/>
      <c r="B171" s="513"/>
      <c r="C171" s="513"/>
      <c r="D171" s="513"/>
      <c r="E171" s="513"/>
      <c r="F171" s="513"/>
      <c r="G171" s="513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</row>
    <row r="172" spans="1:17">
      <c r="A172" s="513"/>
      <c r="B172" s="513"/>
      <c r="C172" s="513"/>
      <c r="D172" s="513"/>
      <c r="E172" s="513"/>
      <c r="F172" s="513"/>
      <c r="G172" s="513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</row>
    <row r="173" spans="1:17">
      <c r="A173" s="513"/>
      <c r="B173" s="513"/>
      <c r="C173" s="513"/>
      <c r="D173" s="513"/>
      <c r="E173" s="513"/>
      <c r="F173" s="513"/>
      <c r="G173" s="513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</row>
    <row r="174" spans="1:17">
      <c r="A174" s="513"/>
      <c r="B174" s="513"/>
      <c r="C174" s="513"/>
      <c r="D174" s="513"/>
      <c r="E174" s="513"/>
      <c r="F174" s="513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</row>
    <row r="175" spans="1:17">
      <c r="A175" s="513"/>
      <c r="B175" s="513"/>
      <c r="C175" s="513"/>
      <c r="D175" s="513"/>
      <c r="E175" s="513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</row>
    <row r="176" spans="1:17">
      <c r="A176" s="513"/>
      <c r="B176" s="513"/>
      <c r="C176" s="513"/>
      <c r="D176" s="513"/>
      <c r="E176" s="513"/>
      <c r="F176" s="513"/>
      <c r="G176" s="513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</row>
    <row r="177" spans="1:17">
      <c r="A177" s="513"/>
      <c r="B177" s="513"/>
      <c r="C177" s="513"/>
      <c r="D177" s="513"/>
      <c r="E177" s="513"/>
      <c r="F177" s="513"/>
      <c r="G177" s="513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</row>
    <row r="178" spans="1:17">
      <c r="A178" s="513"/>
      <c r="B178" s="513"/>
      <c r="C178" s="513"/>
      <c r="D178" s="513"/>
      <c r="E178" s="513"/>
      <c r="F178" s="513"/>
      <c r="G178" s="513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</row>
    <row r="179" spans="1:17">
      <c r="A179" s="513"/>
      <c r="B179" s="513"/>
      <c r="C179" s="513"/>
      <c r="D179" s="513"/>
      <c r="E179" s="513"/>
      <c r="F179" s="513"/>
      <c r="G179" s="513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</row>
    <row r="180" spans="1:17">
      <c r="A180" s="513"/>
      <c r="B180" s="513"/>
      <c r="C180" s="513"/>
      <c r="D180" s="513"/>
      <c r="E180" s="513"/>
      <c r="F180" s="513"/>
      <c r="G180" s="513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</row>
    <row r="181" spans="1:17">
      <c r="A181" s="513"/>
      <c r="B181" s="513"/>
      <c r="C181" s="513"/>
      <c r="D181" s="513"/>
      <c r="E181" s="513"/>
      <c r="F181" s="513"/>
      <c r="G181" s="513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</row>
    <row r="182" spans="1:17">
      <c r="A182" s="513"/>
      <c r="B182" s="513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</row>
    <row r="183" spans="1:17">
      <c r="A183" s="513"/>
      <c r="B183" s="513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</row>
    <row r="184" spans="1:17">
      <c r="A184" s="513"/>
      <c r="B184" s="513"/>
      <c r="C184" s="513"/>
      <c r="D184" s="513"/>
      <c r="E184" s="513"/>
      <c r="F184" s="513"/>
      <c r="G184" s="513"/>
      <c r="H184" s="513"/>
      <c r="I184" s="513"/>
      <c r="J184" s="513"/>
      <c r="K184" s="513"/>
      <c r="L184" s="513"/>
      <c r="M184" s="513"/>
      <c r="N184" s="513"/>
      <c r="O184" s="513"/>
      <c r="P184" s="513"/>
      <c r="Q184" s="513"/>
    </row>
    <row r="185" spans="1:17">
      <c r="A185" s="513"/>
      <c r="B185" s="513"/>
      <c r="C185" s="513"/>
      <c r="D185" s="513"/>
      <c r="E185" s="513"/>
      <c r="F185" s="513"/>
      <c r="G185" s="513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</row>
    <row r="186" spans="1:17">
      <c r="A186" s="513"/>
      <c r="B186" s="513"/>
      <c r="C186" s="513"/>
      <c r="D186" s="513"/>
      <c r="E186" s="513"/>
      <c r="F186" s="513"/>
      <c r="G186" s="513"/>
      <c r="H186" s="513"/>
      <c r="I186" s="513"/>
      <c r="J186" s="513"/>
      <c r="K186" s="513"/>
      <c r="L186" s="513"/>
      <c r="M186" s="513"/>
      <c r="N186" s="513"/>
      <c r="O186" s="513"/>
      <c r="P186" s="513"/>
      <c r="Q186" s="513"/>
    </row>
    <row r="187" spans="1:17">
      <c r="A187" s="513"/>
      <c r="B187" s="513"/>
      <c r="C187" s="513"/>
      <c r="D187" s="513"/>
      <c r="E187" s="513"/>
      <c r="F187" s="513"/>
      <c r="G187" s="513"/>
      <c r="H187" s="513"/>
      <c r="I187" s="513"/>
      <c r="J187" s="513"/>
      <c r="K187" s="513"/>
      <c r="L187" s="513"/>
      <c r="M187" s="513"/>
      <c r="N187" s="513"/>
      <c r="O187" s="513"/>
      <c r="P187" s="513"/>
      <c r="Q187" s="513"/>
    </row>
    <row r="188" spans="1:17">
      <c r="A188" s="513"/>
      <c r="B188" s="513"/>
      <c r="C188" s="513"/>
      <c r="D188" s="513"/>
      <c r="E188" s="513"/>
      <c r="F188" s="513"/>
      <c r="G188" s="513"/>
      <c r="H188" s="513"/>
      <c r="I188" s="513"/>
      <c r="J188" s="513"/>
      <c r="K188" s="513"/>
      <c r="L188" s="513"/>
      <c r="M188" s="513"/>
      <c r="N188" s="513"/>
      <c r="O188" s="513"/>
      <c r="P188" s="513"/>
      <c r="Q188" s="513"/>
    </row>
    <row r="189" spans="1:17">
      <c r="A189" s="513"/>
      <c r="B189" s="513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</row>
    <row r="190" spans="1:17">
      <c r="A190" s="513"/>
      <c r="B190" s="513"/>
      <c r="C190" s="513"/>
      <c r="D190" s="513"/>
      <c r="E190" s="513"/>
      <c r="F190" s="513"/>
      <c r="G190" s="513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</row>
    <row r="191" spans="1:17">
      <c r="A191" s="513"/>
      <c r="B191" s="513"/>
      <c r="C191" s="513"/>
      <c r="D191" s="513"/>
      <c r="E191" s="513"/>
      <c r="F191" s="513"/>
      <c r="G191" s="513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</row>
    <row r="192" spans="1:17">
      <c r="A192" s="513"/>
      <c r="B192" s="513"/>
      <c r="C192" s="513"/>
      <c r="D192" s="513"/>
      <c r="E192" s="513"/>
      <c r="F192" s="513"/>
      <c r="G192" s="513"/>
      <c r="H192" s="513"/>
      <c r="I192" s="513"/>
      <c r="J192" s="513"/>
      <c r="K192" s="513"/>
      <c r="L192" s="513"/>
      <c r="M192" s="513"/>
      <c r="N192" s="513"/>
      <c r="O192" s="513"/>
      <c r="P192" s="513"/>
      <c r="Q192" s="513"/>
    </row>
    <row r="193" spans="1:17">
      <c r="A193" s="513"/>
      <c r="B193" s="513"/>
      <c r="C193" s="513"/>
      <c r="D193" s="513"/>
      <c r="E193" s="513"/>
      <c r="F193" s="513"/>
      <c r="G193" s="513"/>
      <c r="H193" s="513"/>
      <c r="I193" s="513"/>
      <c r="J193" s="513"/>
      <c r="K193" s="513"/>
      <c r="L193" s="513"/>
      <c r="M193" s="513"/>
      <c r="N193" s="513"/>
      <c r="O193" s="513"/>
      <c r="P193" s="513"/>
      <c r="Q193" s="513"/>
    </row>
    <row r="194" spans="1:17">
      <c r="A194" s="513"/>
      <c r="B194" s="513"/>
      <c r="C194" s="513"/>
      <c r="D194" s="513"/>
      <c r="E194" s="513"/>
      <c r="F194" s="513"/>
      <c r="G194" s="513"/>
      <c r="H194" s="513"/>
      <c r="I194" s="513"/>
      <c r="J194" s="513"/>
      <c r="K194" s="513"/>
      <c r="L194" s="513"/>
      <c r="M194" s="513"/>
      <c r="N194" s="513"/>
      <c r="O194" s="513"/>
      <c r="P194" s="513"/>
      <c r="Q194" s="513"/>
    </row>
    <row r="195" spans="1:17">
      <c r="A195" s="513"/>
      <c r="B195" s="513"/>
      <c r="C195" s="513"/>
      <c r="D195" s="513"/>
      <c r="E195" s="513"/>
      <c r="F195" s="513"/>
      <c r="G195" s="513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</row>
    <row r="196" spans="1:17">
      <c r="A196" s="513"/>
      <c r="B196" s="513"/>
      <c r="C196" s="513"/>
      <c r="D196" s="513"/>
      <c r="E196" s="513"/>
      <c r="F196" s="513"/>
      <c r="G196" s="513"/>
      <c r="H196" s="513"/>
      <c r="I196" s="513"/>
      <c r="J196" s="513"/>
      <c r="K196" s="513"/>
      <c r="L196" s="513"/>
      <c r="M196" s="513"/>
      <c r="N196" s="513"/>
      <c r="O196" s="513"/>
      <c r="P196" s="513"/>
      <c r="Q196" s="513"/>
    </row>
    <row r="197" spans="1:17">
      <c r="A197" s="513"/>
      <c r="B197" s="513"/>
      <c r="C197" s="513"/>
      <c r="D197" s="513"/>
      <c r="E197" s="513"/>
      <c r="F197" s="513"/>
      <c r="G197" s="513"/>
      <c r="H197" s="513"/>
      <c r="I197" s="513"/>
      <c r="J197" s="513"/>
      <c r="K197" s="513"/>
      <c r="L197" s="513"/>
      <c r="M197" s="513"/>
      <c r="N197" s="513"/>
      <c r="O197" s="513"/>
      <c r="P197" s="513"/>
      <c r="Q197" s="513"/>
    </row>
    <row r="198" spans="1:17">
      <c r="A198" s="513"/>
      <c r="B198" s="513"/>
      <c r="C198" s="513"/>
      <c r="D198" s="513"/>
      <c r="E198" s="513"/>
      <c r="F198" s="513"/>
      <c r="G198" s="513"/>
      <c r="H198" s="513"/>
      <c r="I198" s="513"/>
      <c r="J198" s="513"/>
      <c r="K198" s="513"/>
      <c r="L198" s="513"/>
      <c r="M198" s="513"/>
      <c r="N198" s="513"/>
      <c r="O198" s="513"/>
      <c r="P198" s="513"/>
      <c r="Q198" s="513"/>
    </row>
    <row r="199" spans="1:17">
      <c r="A199" s="513"/>
      <c r="B199" s="513"/>
      <c r="C199" s="513"/>
      <c r="D199" s="513"/>
      <c r="E199" s="513"/>
      <c r="F199" s="513"/>
      <c r="G199" s="513"/>
      <c r="H199" s="513"/>
      <c r="I199" s="513"/>
      <c r="J199" s="513"/>
      <c r="K199" s="513"/>
      <c r="L199" s="513"/>
      <c r="M199" s="513"/>
      <c r="N199" s="513"/>
      <c r="O199" s="513"/>
      <c r="P199" s="513"/>
      <c r="Q199" s="513"/>
    </row>
    <row r="200" spans="1:17">
      <c r="A200" s="513"/>
      <c r="B200" s="513"/>
      <c r="C200" s="513"/>
      <c r="D200" s="513"/>
      <c r="E200" s="513"/>
      <c r="F200" s="513"/>
      <c r="G200" s="513"/>
      <c r="H200" s="513"/>
      <c r="I200" s="513"/>
      <c r="J200" s="513"/>
      <c r="K200" s="513"/>
      <c r="L200" s="513"/>
      <c r="M200" s="513"/>
      <c r="N200" s="513"/>
      <c r="O200" s="513"/>
      <c r="P200" s="513"/>
      <c r="Q200" s="513"/>
    </row>
    <row r="201" spans="1:17">
      <c r="A201" s="513"/>
      <c r="B201" s="513"/>
      <c r="C201" s="513"/>
      <c r="D201" s="513"/>
      <c r="E201" s="513"/>
      <c r="F201" s="513"/>
      <c r="G201" s="513"/>
      <c r="H201" s="513"/>
      <c r="I201" s="513"/>
      <c r="J201" s="513"/>
      <c r="K201" s="513"/>
      <c r="L201" s="513"/>
      <c r="M201" s="513"/>
      <c r="N201" s="513"/>
      <c r="O201" s="513"/>
      <c r="P201" s="513"/>
      <c r="Q201" s="513"/>
    </row>
    <row r="202" spans="1:17">
      <c r="A202" s="513"/>
      <c r="B202" s="513"/>
      <c r="C202" s="513"/>
      <c r="D202" s="513"/>
      <c r="E202" s="513"/>
      <c r="F202" s="513"/>
      <c r="G202" s="513"/>
      <c r="H202" s="513"/>
      <c r="I202" s="513"/>
      <c r="J202" s="513"/>
      <c r="K202" s="513"/>
      <c r="L202" s="513"/>
      <c r="M202" s="513"/>
      <c r="N202" s="513"/>
      <c r="O202" s="513"/>
      <c r="P202" s="513"/>
      <c r="Q202" s="513"/>
    </row>
    <row r="203" spans="1:17">
      <c r="A203" s="513"/>
      <c r="B203" s="513"/>
      <c r="C203" s="513"/>
      <c r="D203" s="513"/>
      <c r="E203" s="513"/>
      <c r="F203" s="513"/>
      <c r="G203" s="513"/>
      <c r="H203" s="513"/>
      <c r="I203" s="513"/>
      <c r="J203" s="513"/>
      <c r="K203" s="513"/>
      <c r="L203" s="513"/>
      <c r="M203" s="513"/>
      <c r="N203" s="513"/>
      <c r="O203" s="513"/>
      <c r="P203" s="513"/>
      <c r="Q203" s="513"/>
    </row>
    <row r="204" spans="1:17">
      <c r="A204" s="513"/>
      <c r="B204" s="513"/>
      <c r="C204" s="513"/>
      <c r="D204" s="513"/>
      <c r="E204" s="513"/>
      <c r="F204" s="513"/>
      <c r="G204" s="513"/>
      <c r="H204" s="513"/>
      <c r="I204" s="513"/>
      <c r="J204" s="513"/>
      <c r="K204" s="513"/>
      <c r="L204" s="513"/>
      <c r="M204" s="513"/>
      <c r="N204" s="513"/>
      <c r="O204" s="513"/>
      <c r="P204" s="513"/>
      <c r="Q204" s="513"/>
    </row>
    <row r="205" spans="1:17">
      <c r="A205" s="513"/>
      <c r="B205" s="513"/>
      <c r="C205" s="513"/>
      <c r="D205" s="513"/>
      <c r="E205" s="513"/>
      <c r="F205" s="513"/>
      <c r="G205" s="513"/>
      <c r="H205" s="513"/>
      <c r="I205" s="513"/>
      <c r="J205" s="513"/>
      <c r="K205" s="513"/>
      <c r="L205" s="513"/>
      <c r="M205" s="513"/>
      <c r="N205" s="513"/>
      <c r="O205" s="513"/>
      <c r="P205" s="513"/>
      <c r="Q205" s="513"/>
    </row>
    <row r="206" spans="1:17">
      <c r="A206" s="513"/>
      <c r="B206" s="513"/>
      <c r="C206" s="513"/>
      <c r="D206" s="513"/>
      <c r="E206" s="513"/>
      <c r="F206" s="513"/>
      <c r="G206" s="513"/>
      <c r="H206" s="513"/>
      <c r="I206" s="513"/>
      <c r="J206" s="513"/>
      <c r="K206" s="513"/>
      <c r="L206" s="513"/>
      <c r="M206" s="513"/>
      <c r="N206" s="513"/>
      <c r="O206" s="513"/>
      <c r="P206" s="513"/>
      <c r="Q206" s="513"/>
    </row>
    <row r="207" spans="1:17">
      <c r="A207" s="513"/>
      <c r="B207" s="513"/>
      <c r="C207" s="513"/>
      <c r="D207" s="513"/>
      <c r="E207" s="513"/>
      <c r="F207" s="513"/>
      <c r="G207" s="513"/>
      <c r="H207" s="513"/>
      <c r="I207" s="513"/>
      <c r="J207" s="513"/>
      <c r="K207" s="513"/>
      <c r="L207" s="513"/>
      <c r="M207" s="513"/>
      <c r="N207" s="513"/>
      <c r="O207" s="513"/>
      <c r="P207" s="513"/>
      <c r="Q207" s="513"/>
    </row>
    <row r="208" spans="1:17">
      <c r="A208" s="513"/>
      <c r="B208" s="513"/>
      <c r="C208" s="513"/>
      <c r="D208" s="513"/>
      <c r="E208" s="513"/>
      <c r="F208" s="513"/>
      <c r="G208" s="513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</row>
    <row r="209" spans="1:17">
      <c r="A209" s="513"/>
      <c r="B209" s="513"/>
      <c r="C209" s="513"/>
      <c r="D209" s="513"/>
      <c r="E209" s="513"/>
      <c r="F209" s="513"/>
      <c r="G209" s="513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</row>
    <row r="210" spans="1:17">
      <c r="A210" s="513"/>
      <c r="B210" s="513"/>
      <c r="C210" s="513"/>
      <c r="D210" s="513"/>
      <c r="E210" s="513"/>
      <c r="F210" s="513"/>
      <c r="G210" s="513"/>
      <c r="H210" s="513"/>
      <c r="I210" s="513"/>
      <c r="J210" s="513"/>
      <c r="K210" s="513"/>
      <c r="L210" s="513"/>
      <c r="M210" s="513"/>
      <c r="N210" s="513"/>
      <c r="O210" s="513"/>
      <c r="P210" s="513"/>
      <c r="Q210" s="513"/>
    </row>
    <row r="211" spans="1:17">
      <c r="A211" s="513"/>
      <c r="B211" s="513"/>
      <c r="C211" s="513"/>
      <c r="D211" s="513"/>
      <c r="E211" s="513"/>
      <c r="F211" s="513"/>
      <c r="G211" s="513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</row>
    <row r="212" spans="1:17">
      <c r="A212" s="513"/>
      <c r="B212" s="513"/>
      <c r="C212" s="513"/>
      <c r="D212" s="513"/>
      <c r="E212" s="513"/>
      <c r="F212" s="513"/>
      <c r="G212" s="513"/>
      <c r="H212" s="513"/>
      <c r="I212" s="513"/>
      <c r="J212" s="513"/>
      <c r="K212" s="513"/>
      <c r="L212" s="513"/>
      <c r="M212" s="513"/>
      <c r="N212" s="513"/>
      <c r="O212" s="513"/>
      <c r="P212" s="513"/>
      <c r="Q212" s="513"/>
    </row>
    <row r="213" spans="1:17">
      <c r="A213" s="513"/>
      <c r="B213" s="513"/>
      <c r="C213" s="51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513"/>
      <c r="O213" s="513"/>
      <c r="P213" s="513"/>
      <c r="Q213" s="513"/>
    </row>
    <row r="214" spans="1:17">
      <c r="A214" s="513"/>
      <c r="B214" s="513"/>
      <c r="C214" s="513"/>
      <c r="D214" s="513"/>
      <c r="E214" s="513"/>
      <c r="F214" s="513"/>
      <c r="G214" s="513"/>
      <c r="H214" s="513"/>
      <c r="I214" s="513"/>
      <c r="J214" s="513"/>
      <c r="K214" s="513"/>
      <c r="L214" s="513"/>
      <c r="M214" s="513"/>
      <c r="N214" s="513"/>
      <c r="O214" s="513"/>
      <c r="P214" s="513"/>
      <c r="Q214" s="513"/>
    </row>
    <row r="215" spans="1:17">
      <c r="A215" s="513"/>
      <c r="B215" s="513"/>
      <c r="C215" s="513"/>
      <c r="D215" s="513"/>
      <c r="E215" s="513"/>
      <c r="F215" s="513"/>
      <c r="G215" s="513"/>
      <c r="H215" s="513"/>
      <c r="I215" s="513"/>
      <c r="J215" s="513"/>
      <c r="K215" s="513"/>
      <c r="L215" s="513"/>
      <c r="M215" s="513"/>
      <c r="N215" s="513"/>
      <c r="O215" s="513"/>
      <c r="P215" s="513"/>
      <c r="Q215" s="513"/>
    </row>
    <row r="216" spans="1:17">
      <c r="A216" s="513"/>
      <c r="B216" s="513"/>
      <c r="C216" s="513"/>
      <c r="D216" s="513"/>
      <c r="E216" s="513"/>
      <c r="F216" s="513"/>
      <c r="G216" s="513"/>
      <c r="H216" s="513"/>
      <c r="I216" s="513"/>
      <c r="J216" s="513"/>
      <c r="K216" s="513"/>
      <c r="L216" s="513"/>
      <c r="M216" s="513"/>
      <c r="N216" s="513"/>
      <c r="O216" s="513"/>
      <c r="P216" s="513"/>
      <c r="Q216" s="513"/>
    </row>
    <row r="217" spans="1:17">
      <c r="A217" s="513"/>
      <c r="B217" s="513"/>
      <c r="C217" s="513"/>
      <c r="D217" s="513"/>
      <c r="E217" s="513"/>
      <c r="F217" s="513"/>
      <c r="G217" s="513"/>
      <c r="H217" s="513"/>
      <c r="I217" s="513"/>
      <c r="J217" s="513"/>
      <c r="K217" s="513"/>
      <c r="L217" s="513"/>
      <c r="M217" s="513"/>
      <c r="N217" s="513"/>
      <c r="O217" s="513"/>
      <c r="P217" s="513"/>
      <c r="Q217" s="513"/>
    </row>
    <row r="218" spans="1:17">
      <c r="A218" s="513"/>
      <c r="B218" s="513"/>
      <c r="C218" s="513"/>
      <c r="D218" s="513"/>
      <c r="E218" s="513"/>
      <c r="F218" s="513"/>
      <c r="G218" s="513"/>
      <c r="H218" s="513"/>
      <c r="I218" s="513"/>
      <c r="J218" s="513"/>
      <c r="K218" s="513"/>
      <c r="L218" s="513"/>
      <c r="M218" s="513"/>
      <c r="N218" s="513"/>
      <c r="O218" s="513"/>
      <c r="P218" s="513"/>
      <c r="Q218" s="513"/>
    </row>
    <row r="219" spans="1:17">
      <c r="A219" s="513"/>
      <c r="B219" s="513"/>
      <c r="C219" s="513"/>
      <c r="D219" s="513"/>
      <c r="E219" s="513"/>
      <c r="F219" s="513"/>
      <c r="G219" s="513"/>
      <c r="H219" s="513"/>
      <c r="I219" s="513"/>
      <c r="J219" s="513"/>
      <c r="K219" s="513"/>
      <c r="L219" s="513"/>
      <c r="M219" s="513"/>
      <c r="N219" s="513"/>
      <c r="O219" s="513"/>
      <c r="P219" s="513"/>
      <c r="Q219" s="513"/>
    </row>
    <row r="220" spans="1:17">
      <c r="A220" s="513"/>
      <c r="B220" s="513"/>
      <c r="C220" s="513"/>
      <c r="D220" s="513"/>
      <c r="E220" s="513"/>
      <c r="F220" s="513"/>
      <c r="G220" s="513"/>
      <c r="H220" s="513"/>
      <c r="I220" s="513"/>
      <c r="J220" s="513"/>
      <c r="K220" s="513"/>
      <c r="L220" s="513"/>
      <c r="M220" s="513"/>
      <c r="N220" s="513"/>
      <c r="O220" s="513"/>
      <c r="P220" s="513"/>
      <c r="Q220" s="513"/>
    </row>
    <row r="221" spans="1:17">
      <c r="A221" s="513"/>
      <c r="B221" s="513"/>
      <c r="C221" s="513"/>
      <c r="D221" s="513"/>
      <c r="E221" s="513"/>
      <c r="F221" s="513"/>
      <c r="G221" s="513"/>
      <c r="H221" s="513"/>
      <c r="I221" s="513"/>
      <c r="J221" s="513"/>
      <c r="K221" s="513"/>
      <c r="L221" s="513"/>
      <c r="M221" s="513"/>
      <c r="N221" s="513"/>
      <c r="O221" s="513"/>
      <c r="P221" s="513"/>
      <c r="Q221" s="513"/>
    </row>
    <row r="222" spans="1:17">
      <c r="A222" s="513"/>
      <c r="B222" s="513"/>
      <c r="C222" s="513"/>
      <c r="D222" s="513"/>
      <c r="E222" s="513"/>
      <c r="F222" s="513"/>
      <c r="G222" s="513"/>
      <c r="H222" s="513"/>
      <c r="I222" s="513"/>
      <c r="J222" s="513"/>
      <c r="K222" s="513"/>
      <c r="L222" s="513"/>
      <c r="M222" s="513"/>
      <c r="N222" s="513"/>
      <c r="O222" s="513"/>
      <c r="P222" s="513"/>
      <c r="Q222" s="513"/>
    </row>
    <row r="223" spans="1:17">
      <c r="A223" s="513"/>
      <c r="B223" s="513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</row>
    <row r="224" spans="1:17">
      <c r="A224" s="513"/>
      <c r="B224" s="513"/>
      <c r="C224" s="51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</row>
    <row r="225" spans="1:17">
      <c r="A225" s="513"/>
      <c r="B225" s="513"/>
      <c r="C225" s="513"/>
      <c r="D225" s="513"/>
      <c r="E225" s="513"/>
      <c r="F225" s="513"/>
      <c r="G225" s="513"/>
      <c r="H225" s="513"/>
      <c r="I225" s="513"/>
      <c r="J225" s="513"/>
      <c r="K225" s="513"/>
      <c r="L225" s="513"/>
      <c r="M225" s="513"/>
      <c r="N225" s="513"/>
      <c r="O225" s="513"/>
      <c r="P225" s="513"/>
      <c r="Q225" s="513"/>
    </row>
    <row r="226" spans="1:17">
      <c r="A226" s="513"/>
      <c r="B226" s="513"/>
      <c r="C226" s="513"/>
      <c r="D226" s="513"/>
      <c r="E226" s="513"/>
      <c r="F226" s="513"/>
      <c r="G226" s="513"/>
      <c r="H226" s="513"/>
      <c r="I226" s="513"/>
      <c r="J226" s="513"/>
      <c r="K226" s="513"/>
      <c r="L226" s="513"/>
      <c r="M226" s="513"/>
      <c r="N226" s="513"/>
      <c r="O226" s="513"/>
      <c r="P226" s="513"/>
      <c r="Q226" s="513"/>
    </row>
    <row r="227" spans="1:17">
      <c r="A227" s="513"/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</row>
    <row r="228" spans="1:17">
      <c r="A228" s="513"/>
      <c r="B228" s="513"/>
      <c r="C228" s="513"/>
      <c r="D228" s="513"/>
      <c r="E228" s="513"/>
      <c r="F228" s="513"/>
      <c r="G228" s="513"/>
      <c r="H228" s="513"/>
      <c r="I228" s="513"/>
      <c r="J228" s="513"/>
      <c r="K228" s="513"/>
      <c r="L228" s="513"/>
      <c r="M228" s="513"/>
      <c r="N228" s="513"/>
      <c r="O228" s="513"/>
      <c r="P228" s="513"/>
      <c r="Q228" s="513"/>
    </row>
    <row r="229" spans="1:17">
      <c r="A229" s="513"/>
      <c r="B229" s="513"/>
      <c r="C229" s="513"/>
      <c r="D229" s="513"/>
      <c r="E229" s="513"/>
      <c r="F229" s="513"/>
      <c r="G229" s="513"/>
      <c r="H229" s="513"/>
      <c r="I229" s="513"/>
      <c r="J229" s="513"/>
      <c r="K229" s="513"/>
      <c r="L229" s="513"/>
      <c r="M229" s="513"/>
      <c r="N229" s="513"/>
      <c r="O229" s="513"/>
      <c r="P229" s="513"/>
      <c r="Q229" s="513"/>
    </row>
    <row r="230" spans="1:17">
      <c r="A230" s="513"/>
      <c r="B230" s="513"/>
      <c r="C230" s="513"/>
      <c r="D230" s="513"/>
      <c r="E230" s="513"/>
      <c r="F230" s="513"/>
      <c r="G230" s="513"/>
      <c r="H230" s="513"/>
      <c r="I230" s="513"/>
      <c r="J230" s="513"/>
      <c r="K230" s="513"/>
      <c r="L230" s="513"/>
      <c r="M230" s="513"/>
      <c r="N230" s="513"/>
      <c r="O230" s="513"/>
      <c r="P230" s="513"/>
      <c r="Q230" s="513"/>
    </row>
    <row r="231" spans="1:17">
      <c r="A231" s="513"/>
      <c r="B231" s="513"/>
      <c r="C231" s="513"/>
      <c r="D231" s="513"/>
      <c r="E231" s="513"/>
      <c r="F231" s="513"/>
      <c r="G231" s="513"/>
      <c r="H231" s="513"/>
      <c r="I231" s="513"/>
      <c r="J231" s="513"/>
      <c r="K231" s="513"/>
      <c r="L231" s="513"/>
      <c r="M231" s="513"/>
      <c r="N231" s="513"/>
      <c r="O231" s="513"/>
      <c r="P231" s="513"/>
      <c r="Q231" s="513"/>
    </row>
    <row r="232" spans="1:17">
      <c r="A232" s="513"/>
      <c r="B232" s="513"/>
      <c r="C232" s="513"/>
      <c r="D232" s="513"/>
      <c r="E232" s="513"/>
      <c r="F232" s="513"/>
      <c r="G232" s="513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</row>
    <row r="233" spans="1:17">
      <c r="A233" s="513"/>
      <c r="B233" s="513"/>
      <c r="C233" s="513"/>
      <c r="D233" s="513"/>
      <c r="E233" s="513"/>
      <c r="F233" s="513"/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</row>
    <row r="234" spans="1:17">
      <c r="A234" s="513"/>
      <c r="B234" s="513"/>
      <c r="C234" s="513"/>
      <c r="D234" s="513"/>
      <c r="E234" s="513"/>
      <c r="F234" s="513"/>
      <c r="G234" s="513"/>
      <c r="H234" s="513"/>
      <c r="I234" s="513"/>
      <c r="J234" s="513"/>
      <c r="K234" s="513"/>
      <c r="L234" s="513"/>
      <c r="M234" s="513"/>
      <c r="N234" s="513"/>
      <c r="O234" s="513"/>
      <c r="P234" s="513"/>
      <c r="Q234" s="513"/>
    </row>
    <row r="235" spans="1:17">
      <c r="A235" s="513"/>
      <c r="B235" s="513"/>
      <c r="C235" s="513"/>
      <c r="D235" s="513"/>
      <c r="E235" s="513"/>
      <c r="F235" s="513"/>
      <c r="G235" s="513"/>
      <c r="H235" s="513"/>
      <c r="I235" s="513"/>
      <c r="J235" s="513"/>
      <c r="K235" s="513"/>
      <c r="L235" s="513"/>
      <c r="M235" s="513"/>
      <c r="N235" s="513"/>
      <c r="O235" s="513"/>
      <c r="P235" s="513"/>
      <c r="Q235" s="513"/>
    </row>
    <row r="236" spans="1:17">
      <c r="A236" s="513"/>
      <c r="B236" s="513"/>
      <c r="C236" s="513"/>
      <c r="D236" s="513"/>
      <c r="E236" s="513"/>
      <c r="F236" s="513"/>
      <c r="G236" s="513"/>
      <c r="H236" s="513"/>
      <c r="I236" s="513"/>
      <c r="J236" s="513"/>
      <c r="K236" s="513"/>
      <c r="L236" s="513"/>
      <c r="M236" s="513"/>
      <c r="N236" s="513"/>
      <c r="O236" s="513"/>
      <c r="P236" s="513"/>
      <c r="Q236" s="513"/>
    </row>
    <row r="237" spans="1:17">
      <c r="A237" s="513"/>
      <c r="B237" s="513"/>
      <c r="C237" s="513"/>
      <c r="D237" s="513"/>
      <c r="E237" s="513"/>
      <c r="F237" s="513"/>
      <c r="G237" s="513"/>
      <c r="H237" s="513"/>
      <c r="I237" s="513"/>
      <c r="J237" s="513"/>
      <c r="K237" s="513"/>
      <c r="L237" s="513"/>
      <c r="M237" s="513"/>
      <c r="N237" s="513"/>
      <c r="O237" s="513"/>
      <c r="P237" s="513"/>
      <c r="Q237" s="513"/>
    </row>
    <row r="238" spans="1:17">
      <c r="A238" s="513"/>
      <c r="B238" s="513"/>
      <c r="C238" s="513"/>
      <c r="D238" s="513"/>
      <c r="E238" s="513"/>
      <c r="F238" s="513"/>
      <c r="G238" s="513"/>
      <c r="H238" s="513"/>
      <c r="I238" s="513"/>
      <c r="J238" s="513"/>
      <c r="K238" s="513"/>
      <c r="L238" s="513"/>
      <c r="M238" s="513"/>
      <c r="N238" s="513"/>
      <c r="O238" s="513"/>
      <c r="P238" s="513"/>
      <c r="Q238" s="513"/>
    </row>
    <row r="239" spans="1:17">
      <c r="A239" s="513"/>
      <c r="B239" s="513"/>
      <c r="C239" s="513"/>
      <c r="D239" s="513"/>
      <c r="E239" s="513"/>
      <c r="F239" s="513"/>
      <c r="G239" s="513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</row>
    <row r="240" spans="1:17">
      <c r="A240" s="513"/>
      <c r="B240" s="513"/>
      <c r="C240" s="513"/>
      <c r="D240" s="513"/>
      <c r="E240" s="513"/>
      <c r="F240" s="513"/>
      <c r="G240" s="513"/>
      <c r="H240" s="513"/>
      <c r="I240" s="513"/>
      <c r="J240" s="513"/>
      <c r="K240" s="513"/>
      <c r="L240" s="513"/>
      <c r="M240" s="513"/>
      <c r="N240" s="513"/>
      <c r="O240" s="513"/>
      <c r="P240" s="513"/>
      <c r="Q240" s="513"/>
    </row>
    <row r="241" spans="1:17">
      <c r="A241" s="513"/>
      <c r="B241" s="513"/>
      <c r="C241" s="513"/>
      <c r="D241" s="513"/>
      <c r="E241" s="513"/>
      <c r="F241" s="513"/>
      <c r="G241" s="513"/>
      <c r="H241" s="513"/>
      <c r="I241" s="513"/>
      <c r="J241" s="513"/>
      <c r="K241" s="513"/>
      <c r="L241" s="513"/>
      <c r="M241" s="513"/>
      <c r="N241" s="513"/>
      <c r="O241" s="513"/>
      <c r="P241" s="513"/>
      <c r="Q241" s="513"/>
    </row>
    <row r="242" spans="1:17">
      <c r="A242" s="513"/>
      <c r="B242" s="513"/>
      <c r="C242" s="513"/>
      <c r="D242" s="513"/>
      <c r="E242" s="513"/>
      <c r="F242" s="513"/>
      <c r="G242" s="513"/>
      <c r="H242" s="513"/>
      <c r="I242" s="513"/>
      <c r="J242" s="513"/>
      <c r="K242" s="513"/>
      <c r="L242" s="513"/>
      <c r="M242" s="513"/>
      <c r="N242" s="513"/>
      <c r="O242" s="513"/>
      <c r="P242" s="513"/>
      <c r="Q242" s="513"/>
    </row>
    <row r="243" spans="1:17">
      <c r="A243" s="513"/>
      <c r="B243" s="513"/>
      <c r="C243" s="513"/>
      <c r="D243" s="513"/>
      <c r="E243" s="513"/>
      <c r="F243" s="513"/>
      <c r="G243" s="513"/>
      <c r="H243" s="513"/>
      <c r="I243" s="513"/>
      <c r="J243" s="513"/>
      <c r="K243" s="513"/>
      <c r="L243" s="513"/>
      <c r="M243" s="513"/>
      <c r="N243" s="513"/>
      <c r="O243" s="513"/>
      <c r="P243" s="513"/>
      <c r="Q243" s="513"/>
    </row>
    <row r="244" spans="1:17">
      <c r="A244" s="513"/>
      <c r="B244" s="513"/>
      <c r="C244" s="513"/>
      <c r="D244" s="513"/>
      <c r="E244" s="513"/>
      <c r="F244" s="513"/>
      <c r="G244" s="513"/>
      <c r="H244" s="513"/>
      <c r="I244" s="513"/>
      <c r="J244" s="513"/>
      <c r="K244" s="513"/>
      <c r="L244" s="513"/>
      <c r="M244" s="513"/>
      <c r="N244" s="513"/>
      <c r="O244" s="513"/>
      <c r="P244" s="513"/>
      <c r="Q244" s="513"/>
    </row>
    <row r="245" spans="1:17">
      <c r="A245" s="513"/>
      <c r="B245" s="513"/>
      <c r="C245" s="513"/>
      <c r="D245" s="513"/>
      <c r="E245" s="513"/>
      <c r="F245" s="513"/>
      <c r="G245" s="513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</row>
    <row r="246" spans="1:17">
      <c r="A246" s="513"/>
      <c r="B246" s="513"/>
      <c r="C246" s="513"/>
      <c r="D246" s="513"/>
      <c r="E246" s="513"/>
      <c r="F246" s="513"/>
      <c r="G246" s="513"/>
      <c r="H246" s="513"/>
      <c r="I246" s="513"/>
      <c r="J246" s="513"/>
      <c r="K246" s="513"/>
      <c r="L246" s="513"/>
      <c r="M246" s="513"/>
      <c r="N246" s="513"/>
      <c r="O246" s="513"/>
      <c r="P246" s="513"/>
      <c r="Q246" s="513"/>
    </row>
    <row r="247" spans="1:17">
      <c r="A247" s="513"/>
      <c r="B247" s="513"/>
      <c r="C247" s="513"/>
      <c r="D247" s="513"/>
      <c r="E247" s="513"/>
      <c r="F247" s="513"/>
      <c r="G247" s="513"/>
      <c r="H247" s="513"/>
      <c r="I247" s="513"/>
      <c r="J247" s="513"/>
      <c r="K247" s="513"/>
      <c r="L247" s="513"/>
      <c r="M247" s="513"/>
      <c r="N247" s="513"/>
      <c r="O247" s="513"/>
      <c r="P247" s="513"/>
      <c r="Q247" s="513"/>
    </row>
    <row r="248" spans="1:17">
      <c r="A248" s="513"/>
      <c r="B248" s="513"/>
      <c r="C248" s="513"/>
      <c r="D248" s="513"/>
      <c r="E248" s="513"/>
      <c r="F248" s="513"/>
      <c r="G248" s="513"/>
      <c r="H248" s="513"/>
      <c r="I248" s="513"/>
      <c r="J248" s="513"/>
      <c r="K248" s="513"/>
      <c r="L248" s="513"/>
      <c r="M248" s="513"/>
      <c r="N248" s="513"/>
      <c r="O248" s="513"/>
      <c r="P248" s="513"/>
      <c r="Q248" s="513"/>
    </row>
    <row r="249" spans="1:17">
      <c r="A249" s="513"/>
      <c r="B249" s="513"/>
      <c r="C249" s="513"/>
      <c r="D249" s="513"/>
      <c r="E249" s="513"/>
      <c r="F249" s="513"/>
      <c r="G249" s="513"/>
      <c r="H249" s="513"/>
      <c r="I249" s="513"/>
      <c r="J249" s="513"/>
      <c r="K249" s="513"/>
      <c r="L249" s="513"/>
      <c r="M249" s="513"/>
      <c r="N249" s="513"/>
      <c r="O249" s="513"/>
      <c r="P249" s="513"/>
      <c r="Q249" s="513"/>
    </row>
    <row r="250" spans="1:17">
      <c r="A250" s="513"/>
      <c r="B250" s="513"/>
      <c r="C250" s="513"/>
      <c r="D250" s="513"/>
      <c r="E250" s="513"/>
      <c r="F250" s="513"/>
      <c r="G250" s="513"/>
      <c r="H250" s="513"/>
      <c r="I250" s="513"/>
      <c r="J250" s="513"/>
      <c r="K250" s="513"/>
      <c r="L250" s="513"/>
      <c r="M250" s="513"/>
      <c r="N250" s="513"/>
      <c r="O250" s="513"/>
      <c r="P250" s="513"/>
      <c r="Q250" s="513"/>
    </row>
    <row r="251" spans="1:17">
      <c r="A251" s="513"/>
      <c r="B251" s="513"/>
      <c r="C251" s="513"/>
      <c r="D251" s="513"/>
      <c r="E251" s="513"/>
      <c r="F251" s="513"/>
      <c r="G251" s="513"/>
      <c r="H251" s="513"/>
      <c r="I251" s="513"/>
      <c r="J251" s="513"/>
      <c r="K251" s="513"/>
      <c r="L251" s="513"/>
      <c r="M251" s="513"/>
      <c r="N251" s="513"/>
      <c r="O251" s="513"/>
      <c r="P251" s="513"/>
      <c r="Q251" s="513"/>
    </row>
    <row r="252" spans="1:17">
      <c r="A252" s="513"/>
      <c r="B252" s="513"/>
      <c r="C252" s="513"/>
      <c r="D252" s="513"/>
      <c r="E252" s="513"/>
      <c r="F252" s="513"/>
      <c r="G252" s="513"/>
      <c r="H252" s="513"/>
      <c r="I252" s="513"/>
      <c r="J252" s="513"/>
      <c r="K252" s="513"/>
      <c r="L252" s="513"/>
      <c r="M252" s="513"/>
      <c r="N252" s="513"/>
      <c r="O252" s="513"/>
      <c r="P252" s="513"/>
      <c r="Q252" s="513"/>
    </row>
    <row r="253" spans="1:17">
      <c r="A253" s="513"/>
      <c r="B253" s="513"/>
      <c r="C253" s="513"/>
      <c r="D253" s="513"/>
      <c r="E253" s="513"/>
      <c r="F253" s="513"/>
      <c r="G253" s="513"/>
      <c r="H253" s="513"/>
      <c r="I253" s="513"/>
      <c r="J253" s="513"/>
      <c r="K253" s="513"/>
      <c r="L253" s="513"/>
      <c r="M253" s="513"/>
      <c r="N253" s="513"/>
      <c r="O253" s="513"/>
      <c r="P253" s="513"/>
      <c r="Q253" s="513"/>
    </row>
    <row r="254" spans="1:17">
      <c r="A254" s="513"/>
      <c r="B254" s="513"/>
      <c r="C254" s="513"/>
      <c r="D254" s="513"/>
      <c r="E254" s="513"/>
      <c r="F254" s="513"/>
      <c r="G254" s="513"/>
      <c r="H254" s="513"/>
      <c r="I254" s="513"/>
      <c r="J254" s="513"/>
      <c r="K254" s="513"/>
      <c r="L254" s="513"/>
      <c r="M254" s="513"/>
      <c r="N254" s="513"/>
      <c r="O254" s="513"/>
      <c r="P254" s="513"/>
      <c r="Q254" s="513"/>
    </row>
    <row r="255" spans="1:17">
      <c r="A255" s="513"/>
      <c r="B255" s="513"/>
      <c r="C255" s="513"/>
      <c r="D255" s="513"/>
      <c r="E255" s="513"/>
      <c r="F255" s="513"/>
      <c r="G255" s="513"/>
      <c r="H255" s="513"/>
      <c r="I255" s="513"/>
      <c r="J255" s="513"/>
      <c r="K255" s="513"/>
      <c r="L255" s="513"/>
      <c r="M255" s="513"/>
      <c r="N255" s="513"/>
      <c r="O255" s="513"/>
      <c r="P255" s="513"/>
      <c r="Q255" s="513"/>
    </row>
    <row r="256" spans="1:17">
      <c r="A256" s="513"/>
      <c r="B256" s="513"/>
      <c r="C256" s="513"/>
      <c r="D256" s="513"/>
      <c r="E256" s="513"/>
      <c r="F256" s="513"/>
      <c r="G256" s="513"/>
      <c r="H256" s="513"/>
      <c r="I256" s="513"/>
      <c r="J256" s="513"/>
      <c r="K256" s="513"/>
      <c r="L256" s="513"/>
      <c r="M256" s="513"/>
      <c r="N256" s="513"/>
      <c r="O256" s="513"/>
      <c r="P256" s="513"/>
      <c r="Q256" s="513"/>
    </row>
    <row r="257" spans="1:17">
      <c r="A257" s="513"/>
      <c r="B257" s="513"/>
      <c r="C257" s="513"/>
      <c r="D257" s="513"/>
      <c r="E257" s="513"/>
      <c r="F257" s="513"/>
      <c r="G257" s="513"/>
      <c r="H257" s="513"/>
      <c r="I257" s="513"/>
      <c r="J257" s="513"/>
      <c r="K257" s="513"/>
      <c r="L257" s="513"/>
      <c r="M257" s="513"/>
      <c r="N257" s="513"/>
      <c r="O257" s="513"/>
      <c r="P257" s="513"/>
      <c r="Q257" s="513"/>
    </row>
    <row r="258" spans="1:17">
      <c r="A258" s="513"/>
      <c r="B258" s="513"/>
      <c r="C258" s="513"/>
      <c r="D258" s="513"/>
      <c r="E258" s="513"/>
      <c r="F258" s="513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</row>
    <row r="259" spans="1:17">
      <c r="A259" s="513"/>
      <c r="B259" s="513"/>
      <c r="C259" s="513"/>
      <c r="D259" s="513"/>
      <c r="E259" s="513"/>
      <c r="F259" s="513"/>
      <c r="G259" s="513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</row>
    <row r="260" spans="1:17">
      <c r="A260" s="513"/>
      <c r="B260" s="513"/>
      <c r="C260" s="513"/>
      <c r="D260" s="513"/>
      <c r="E260" s="513"/>
      <c r="F260" s="513"/>
      <c r="G260" s="513"/>
      <c r="H260" s="513"/>
      <c r="I260" s="513"/>
      <c r="J260" s="513"/>
      <c r="K260" s="513"/>
      <c r="L260" s="513"/>
      <c r="M260" s="513"/>
      <c r="N260" s="513"/>
      <c r="O260" s="513"/>
      <c r="P260" s="513"/>
      <c r="Q260" s="513"/>
    </row>
    <row r="261" spans="1:17">
      <c r="A261" s="513"/>
      <c r="B261" s="513"/>
      <c r="C261" s="513"/>
      <c r="D261" s="513"/>
      <c r="E261" s="513"/>
      <c r="F261" s="513"/>
      <c r="G261" s="513"/>
      <c r="H261" s="513"/>
      <c r="I261" s="513"/>
      <c r="J261" s="513"/>
      <c r="K261" s="513"/>
      <c r="L261" s="513"/>
      <c r="M261" s="513"/>
      <c r="N261" s="513"/>
      <c r="O261" s="513"/>
      <c r="P261" s="513"/>
      <c r="Q261" s="513"/>
    </row>
    <row r="262" spans="1:17">
      <c r="A262" s="513"/>
      <c r="B262" s="513"/>
      <c r="C262" s="513"/>
      <c r="D262" s="513"/>
      <c r="E262" s="513"/>
      <c r="F262" s="513"/>
      <c r="G262" s="513"/>
      <c r="H262" s="513"/>
      <c r="I262" s="513"/>
      <c r="J262" s="513"/>
      <c r="K262" s="513"/>
      <c r="L262" s="513"/>
      <c r="M262" s="513"/>
      <c r="N262" s="513"/>
      <c r="O262" s="513"/>
      <c r="P262" s="513"/>
      <c r="Q262" s="513"/>
    </row>
    <row r="263" spans="1:17">
      <c r="A263" s="513"/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</row>
    <row r="264" spans="1:17">
      <c r="A264" s="513"/>
      <c r="B264" s="513"/>
      <c r="C264" s="513"/>
      <c r="D264" s="513"/>
      <c r="E264" s="513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</row>
    <row r="265" spans="1:17">
      <c r="A265" s="513"/>
      <c r="B265" s="513"/>
      <c r="C265" s="513"/>
      <c r="D265" s="513"/>
      <c r="E265" s="513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</row>
    <row r="266" spans="1:17">
      <c r="A266" s="513"/>
      <c r="B266" s="513"/>
      <c r="C266" s="513"/>
      <c r="D266" s="513"/>
      <c r="E266" s="513"/>
      <c r="F266" s="513"/>
      <c r="G266" s="513"/>
      <c r="H266" s="513"/>
      <c r="I266" s="513"/>
      <c r="J266" s="513"/>
      <c r="K266" s="513"/>
      <c r="L266" s="513"/>
      <c r="M266" s="513"/>
      <c r="N266" s="513"/>
      <c r="O266" s="513"/>
      <c r="P266" s="513"/>
      <c r="Q266" s="513"/>
    </row>
    <row r="267" spans="1:17">
      <c r="A267" s="513"/>
      <c r="B267" s="513"/>
      <c r="C267" s="513"/>
      <c r="D267" s="513"/>
      <c r="E267" s="513"/>
      <c r="F267" s="513"/>
      <c r="G267" s="513"/>
      <c r="H267" s="513"/>
      <c r="I267" s="513"/>
      <c r="J267" s="513"/>
      <c r="K267" s="513"/>
      <c r="L267" s="513"/>
      <c r="M267" s="513"/>
      <c r="N267" s="513"/>
      <c r="O267" s="513"/>
      <c r="P267" s="513"/>
      <c r="Q267" s="513"/>
    </row>
    <row r="268" spans="1:17">
      <c r="A268" s="513"/>
      <c r="B268" s="513"/>
      <c r="C268" s="513"/>
      <c r="D268" s="513"/>
      <c r="E268" s="513"/>
      <c r="F268" s="513"/>
      <c r="G268" s="513"/>
      <c r="H268" s="513"/>
      <c r="I268" s="513"/>
      <c r="J268" s="513"/>
      <c r="K268" s="513"/>
      <c r="L268" s="513"/>
      <c r="M268" s="513"/>
      <c r="N268" s="513"/>
      <c r="O268" s="513"/>
      <c r="P268" s="513"/>
      <c r="Q268" s="513"/>
    </row>
    <row r="269" spans="1:17">
      <c r="A269" s="513"/>
      <c r="B269" s="513"/>
      <c r="C269" s="513"/>
      <c r="D269" s="513"/>
      <c r="E269" s="513"/>
      <c r="F269" s="513"/>
      <c r="G269" s="513"/>
      <c r="H269" s="513"/>
      <c r="I269" s="513"/>
      <c r="J269" s="513"/>
      <c r="K269" s="513"/>
      <c r="L269" s="513"/>
      <c r="M269" s="513"/>
      <c r="N269" s="513"/>
      <c r="O269" s="513"/>
      <c r="P269" s="513"/>
      <c r="Q269" s="513"/>
    </row>
    <row r="270" spans="1:17">
      <c r="A270" s="513"/>
      <c r="B270" s="513"/>
      <c r="C270" s="513"/>
      <c r="D270" s="513"/>
      <c r="E270" s="513"/>
      <c r="F270" s="513"/>
      <c r="G270" s="513"/>
      <c r="H270" s="513"/>
      <c r="I270" s="513"/>
      <c r="J270" s="513"/>
      <c r="K270" s="513"/>
      <c r="L270" s="513"/>
      <c r="M270" s="513"/>
      <c r="N270" s="513"/>
      <c r="O270" s="513"/>
      <c r="P270" s="513"/>
      <c r="Q270" s="513"/>
    </row>
    <row r="271" spans="1:17">
      <c r="A271" s="513"/>
      <c r="B271" s="513"/>
      <c r="C271" s="51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3"/>
      <c r="P271" s="513"/>
      <c r="Q271" s="513"/>
    </row>
    <row r="272" spans="1:17">
      <c r="A272" s="513"/>
      <c r="B272" s="513"/>
      <c r="C272" s="51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3"/>
      <c r="P272" s="513"/>
      <c r="Q272" s="513"/>
    </row>
    <row r="273" spans="1:17">
      <c r="A273" s="513"/>
      <c r="B273" s="513"/>
      <c r="C273" s="51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3"/>
      <c r="P273" s="513"/>
      <c r="Q273" s="513"/>
    </row>
    <row r="274" spans="1:17">
      <c r="A274" s="513"/>
      <c r="B274" s="513"/>
      <c r="C274" s="51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3"/>
      <c r="P274" s="513"/>
      <c r="Q274" s="513"/>
    </row>
    <row r="275" spans="1:17">
      <c r="A275" s="513"/>
      <c r="B275" s="513"/>
      <c r="C275" s="513"/>
      <c r="D275" s="513"/>
      <c r="E275" s="513"/>
      <c r="F275" s="513"/>
      <c r="G275" s="513"/>
      <c r="H275" s="513"/>
      <c r="I275" s="513"/>
      <c r="J275" s="513"/>
      <c r="K275" s="513"/>
      <c r="L275" s="513"/>
      <c r="M275" s="513"/>
      <c r="N275" s="513"/>
      <c r="O275" s="513"/>
      <c r="P275" s="513"/>
      <c r="Q275" s="513"/>
    </row>
    <row r="276" spans="1:17">
      <c r="A276" s="513"/>
      <c r="B276" s="513"/>
      <c r="C276" s="51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3"/>
      <c r="P276" s="513"/>
      <c r="Q276" s="513"/>
    </row>
    <row r="277" spans="1:17">
      <c r="A277" s="513"/>
      <c r="B277" s="513"/>
      <c r="C277" s="51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3"/>
      <c r="P277" s="513"/>
      <c r="Q277" s="513"/>
    </row>
    <row r="278" spans="1:17">
      <c r="A278" s="513"/>
      <c r="B278" s="513"/>
      <c r="C278" s="51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3"/>
      <c r="P278" s="513"/>
      <c r="Q278" s="513"/>
    </row>
    <row r="279" spans="1:17">
      <c r="A279" s="513"/>
      <c r="B279" s="513"/>
      <c r="C279" s="51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3"/>
      <c r="P279" s="513"/>
      <c r="Q279" s="513"/>
    </row>
    <row r="280" spans="1:17">
      <c r="A280" s="513"/>
      <c r="B280" s="513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</row>
    <row r="281" spans="1:17">
      <c r="A281" s="513"/>
      <c r="B281" s="513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</row>
    <row r="282" spans="1:17">
      <c r="A282" s="513"/>
      <c r="B282" s="513"/>
      <c r="C282" s="51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3"/>
      <c r="P282" s="513"/>
      <c r="Q282" s="513"/>
    </row>
    <row r="283" spans="1:17">
      <c r="A283" s="513"/>
      <c r="B283" s="513"/>
      <c r="C283" s="51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</row>
    <row r="284" spans="1:17">
      <c r="A284" s="513"/>
      <c r="B284" s="513"/>
      <c r="C284" s="51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3"/>
      <c r="P284" s="513"/>
      <c r="Q284" s="513"/>
    </row>
    <row r="285" spans="1:17">
      <c r="A285" s="513"/>
      <c r="B285" s="513"/>
      <c r="C285" s="51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3"/>
      <c r="P285" s="513"/>
      <c r="Q285" s="513"/>
    </row>
    <row r="286" spans="1:17">
      <c r="A286" s="513"/>
      <c r="B286" s="513"/>
      <c r="C286" s="513"/>
      <c r="D286" s="513"/>
      <c r="E286" s="513"/>
      <c r="F286" s="513"/>
      <c r="G286" s="513"/>
      <c r="H286" s="513"/>
      <c r="I286" s="513"/>
      <c r="J286" s="513"/>
      <c r="K286" s="513"/>
      <c r="L286" s="513"/>
      <c r="M286" s="513"/>
      <c r="N286" s="513"/>
      <c r="O286" s="513"/>
      <c r="P286" s="513"/>
      <c r="Q286" s="513"/>
    </row>
    <row r="287" spans="1:17">
      <c r="A287" s="513"/>
      <c r="B287" s="513"/>
      <c r="C287" s="513"/>
      <c r="D287" s="513"/>
      <c r="E287" s="513"/>
      <c r="F287" s="513"/>
      <c r="G287" s="513"/>
      <c r="H287" s="513"/>
      <c r="I287" s="513"/>
      <c r="J287" s="513"/>
      <c r="K287" s="513"/>
      <c r="L287" s="513"/>
      <c r="M287" s="513"/>
      <c r="N287" s="513"/>
      <c r="O287" s="513"/>
      <c r="P287" s="513"/>
      <c r="Q287" s="513"/>
    </row>
    <row r="288" spans="1:17">
      <c r="A288" s="513"/>
      <c r="B288" s="513"/>
      <c r="C288" s="513"/>
      <c r="D288" s="513"/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513"/>
    </row>
    <row r="289" spans="1:17">
      <c r="A289" s="513"/>
      <c r="B289" s="513"/>
      <c r="C289" s="513"/>
      <c r="D289" s="513"/>
      <c r="E289" s="513"/>
      <c r="F289" s="513"/>
      <c r="G289" s="513"/>
      <c r="H289" s="513"/>
      <c r="I289" s="513"/>
      <c r="J289" s="513"/>
      <c r="K289" s="513"/>
      <c r="L289" s="513"/>
      <c r="M289" s="513"/>
      <c r="N289" s="513"/>
      <c r="O289" s="513"/>
      <c r="P289" s="513"/>
      <c r="Q289" s="513"/>
    </row>
    <row r="290" spans="1:17">
      <c r="A290" s="513"/>
      <c r="B290" s="513"/>
      <c r="C290" s="513"/>
      <c r="D290" s="513"/>
      <c r="E290" s="513"/>
      <c r="F290" s="513"/>
      <c r="G290" s="513"/>
      <c r="H290" s="513"/>
      <c r="I290" s="513"/>
      <c r="J290" s="513"/>
      <c r="K290" s="513"/>
      <c r="L290" s="513"/>
      <c r="M290" s="513"/>
      <c r="N290" s="513"/>
      <c r="O290" s="513"/>
      <c r="P290" s="513"/>
      <c r="Q290" s="513"/>
    </row>
    <row r="291" spans="1:17">
      <c r="A291" s="513"/>
      <c r="B291" s="513"/>
      <c r="C291" s="513"/>
      <c r="D291" s="513"/>
      <c r="E291" s="513"/>
      <c r="F291" s="513"/>
      <c r="G291" s="513"/>
      <c r="H291" s="513"/>
      <c r="I291" s="513"/>
      <c r="J291" s="513"/>
      <c r="K291" s="513"/>
      <c r="L291" s="513"/>
      <c r="M291" s="513"/>
      <c r="N291" s="513"/>
      <c r="O291" s="513"/>
      <c r="P291" s="513"/>
      <c r="Q291" s="513"/>
    </row>
    <row r="292" spans="1:17">
      <c r="A292" s="513"/>
      <c r="B292" s="513"/>
      <c r="C292" s="513"/>
      <c r="D292" s="513"/>
      <c r="E292" s="513"/>
      <c r="F292" s="513"/>
      <c r="G292" s="513"/>
      <c r="H292" s="513"/>
      <c r="I292" s="513"/>
      <c r="J292" s="513"/>
      <c r="K292" s="513"/>
      <c r="L292" s="513"/>
      <c r="M292" s="513"/>
      <c r="N292" s="513"/>
      <c r="O292" s="513"/>
      <c r="P292" s="513"/>
      <c r="Q292" s="513"/>
    </row>
    <row r="293" spans="1:17">
      <c r="A293" s="513"/>
      <c r="B293" s="513"/>
      <c r="C293" s="513"/>
      <c r="D293" s="513"/>
      <c r="E293" s="513"/>
      <c r="F293" s="513"/>
      <c r="G293" s="513"/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</row>
    <row r="294" spans="1:17">
      <c r="A294" s="513"/>
      <c r="B294" s="513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</row>
    <row r="295" spans="1:17">
      <c r="A295" s="513"/>
      <c r="B295" s="513"/>
      <c r="C295" s="513"/>
      <c r="D295" s="513"/>
      <c r="E295" s="513"/>
      <c r="F295" s="513"/>
      <c r="G295" s="513"/>
      <c r="H295" s="513"/>
      <c r="I295" s="513"/>
      <c r="J295" s="513"/>
      <c r="K295" s="513"/>
      <c r="L295" s="513"/>
      <c r="M295" s="513"/>
      <c r="N295" s="513"/>
      <c r="O295" s="513"/>
      <c r="P295" s="513"/>
      <c r="Q295" s="513"/>
    </row>
    <row r="296" spans="1:17">
      <c r="A296" s="513"/>
      <c r="B296" s="513"/>
      <c r="C296" s="513"/>
      <c r="D296" s="513"/>
      <c r="E296" s="513"/>
      <c r="F296" s="513"/>
      <c r="G296" s="513"/>
      <c r="H296" s="513"/>
      <c r="I296" s="513"/>
      <c r="J296" s="513"/>
      <c r="K296" s="513"/>
      <c r="L296" s="513"/>
      <c r="M296" s="513"/>
      <c r="N296" s="513"/>
      <c r="O296" s="513"/>
      <c r="P296" s="513"/>
      <c r="Q296" s="513"/>
    </row>
    <row r="297" spans="1:17">
      <c r="A297" s="513"/>
      <c r="B297" s="513"/>
      <c r="C297" s="513"/>
      <c r="D297" s="513"/>
      <c r="E297" s="513"/>
      <c r="F297" s="513"/>
      <c r="G297" s="513"/>
      <c r="H297" s="513"/>
      <c r="I297" s="513"/>
      <c r="J297" s="513"/>
      <c r="K297" s="513"/>
      <c r="L297" s="513"/>
      <c r="M297" s="513"/>
      <c r="N297" s="513"/>
      <c r="O297" s="513"/>
      <c r="P297" s="513"/>
      <c r="Q297" s="513"/>
    </row>
    <row r="298" spans="1:17">
      <c r="A298" s="513"/>
      <c r="B298" s="513"/>
      <c r="C298" s="513"/>
      <c r="D298" s="513"/>
      <c r="E298" s="513"/>
      <c r="F298" s="513"/>
      <c r="G298" s="513"/>
      <c r="H298" s="513"/>
      <c r="I298" s="513"/>
      <c r="J298" s="513"/>
      <c r="K298" s="513"/>
      <c r="L298" s="513"/>
      <c r="M298" s="513"/>
      <c r="N298" s="513"/>
      <c r="O298" s="513"/>
      <c r="P298" s="513"/>
      <c r="Q298" s="513"/>
    </row>
    <row r="299" spans="1:17">
      <c r="A299" s="513"/>
      <c r="B299" s="513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</row>
    <row r="300" spans="1:17">
      <c r="A300" s="513"/>
      <c r="B300" s="513"/>
      <c r="C300" s="513"/>
      <c r="D300" s="513"/>
      <c r="E300" s="513"/>
      <c r="F300" s="513"/>
      <c r="G300" s="513"/>
      <c r="H300" s="513"/>
      <c r="I300" s="513"/>
      <c r="J300" s="513"/>
      <c r="K300" s="513"/>
      <c r="L300" s="513"/>
      <c r="M300" s="513"/>
      <c r="N300" s="513"/>
      <c r="O300" s="513"/>
      <c r="P300" s="513"/>
      <c r="Q300" s="513"/>
    </row>
    <row r="301" spans="1:17">
      <c r="A301" s="513"/>
      <c r="B301" s="513"/>
      <c r="C301" s="513"/>
      <c r="D301" s="513"/>
      <c r="E301" s="513"/>
      <c r="F301" s="513"/>
      <c r="G301" s="513"/>
      <c r="H301" s="513"/>
      <c r="I301" s="513"/>
      <c r="J301" s="513"/>
      <c r="K301" s="513"/>
      <c r="L301" s="513"/>
      <c r="M301" s="513"/>
      <c r="N301" s="513"/>
      <c r="O301" s="513"/>
      <c r="P301" s="513"/>
      <c r="Q301" s="513"/>
    </row>
    <row r="302" spans="1:17">
      <c r="A302" s="513"/>
      <c r="B302" s="513"/>
      <c r="C302" s="513"/>
      <c r="D302" s="513"/>
      <c r="E302" s="513"/>
      <c r="F302" s="513"/>
      <c r="G302" s="513"/>
      <c r="H302" s="513"/>
      <c r="I302" s="513"/>
      <c r="J302" s="513"/>
      <c r="K302" s="513"/>
      <c r="L302" s="513"/>
      <c r="M302" s="513"/>
      <c r="N302" s="513"/>
      <c r="O302" s="513"/>
      <c r="P302" s="513"/>
      <c r="Q302" s="513"/>
    </row>
    <row r="303" spans="1:17">
      <c r="A303" s="513"/>
      <c r="B303" s="513"/>
      <c r="C303" s="513"/>
      <c r="D303" s="513"/>
      <c r="E303" s="513"/>
      <c r="F303" s="513"/>
      <c r="G303" s="513"/>
      <c r="H303" s="513"/>
      <c r="I303" s="513"/>
      <c r="J303" s="513"/>
      <c r="K303" s="513"/>
      <c r="L303" s="513"/>
      <c r="M303" s="513"/>
      <c r="N303" s="513"/>
      <c r="O303" s="513"/>
      <c r="P303" s="513"/>
      <c r="Q303" s="513"/>
    </row>
    <row r="304" spans="1:17">
      <c r="A304" s="513"/>
      <c r="B304" s="513"/>
      <c r="C304" s="513"/>
      <c r="D304" s="513"/>
      <c r="E304" s="513"/>
      <c r="F304" s="513"/>
      <c r="G304" s="513"/>
      <c r="H304" s="513"/>
      <c r="I304" s="513"/>
      <c r="J304" s="513"/>
      <c r="K304" s="513"/>
      <c r="L304" s="513"/>
      <c r="M304" s="513"/>
      <c r="N304" s="513"/>
      <c r="O304" s="513"/>
      <c r="P304" s="513"/>
      <c r="Q304" s="513"/>
    </row>
    <row r="305" spans="1:17">
      <c r="A305" s="513"/>
      <c r="B305" s="513"/>
      <c r="C305" s="513"/>
      <c r="D305" s="513"/>
      <c r="E305" s="513"/>
      <c r="F305" s="513"/>
      <c r="G305" s="513"/>
      <c r="H305" s="513"/>
      <c r="I305" s="513"/>
      <c r="J305" s="513"/>
      <c r="K305" s="513"/>
      <c r="L305" s="513"/>
      <c r="M305" s="513"/>
      <c r="N305" s="513"/>
      <c r="O305" s="513"/>
      <c r="P305" s="513"/>
      <c r="Q305" s="513"/>
    </row>
    <row r="306" spans="1:17">
      <c r="A306" s="513"/>
      <c r="B306" s="513"/>
      <c r="C306" s="513"/>
      <c r="D306" s="513"/>
      <c r="E306" s="513"/>
      <c r="F306" s="513"/>
      <c r="G306" s="513"/>
      <c r="H306" s="513"/>
      <c r="I306" s="513"/>
      <c r="J306" s="513"/>
      <c r="K306" s="513"/>
      <c r="L306" s="513"/>
      <c r="M306" s="513"/>
      <c r="N306" s="513"/>
      <c r="O306" s="513"/>
      <c r="P306" s="513"/>
      <c r="Q306" s="513"/>
    </row>
    <row r="307" spans="1:17">
      <c r="A307" s="513"/>
      <c r="B307" s="513"/>
      <c r="C307" s="513"/>
      <c r="D307" s="513"/>
      <c r="E307" s="513"/>
      <c r="F307" s="513"/>
      <c r="G307" s="513"/>
      <c r="H307" s="513"/>
      <c r="I307" s="513"/>
      <c r="J307" s="513"/>
      <c r="K307" s="513"/>
      <c r="L307" s="513"/>
      <c r="M307" s="513"/>
      <c r="N307" s="513"/>
      <c r="O307" s="513"/>
      <c r="P307" s="513"/>
      <c r="Q307" s="513"/>
    </row>
    <row r="308" spans="1:17">
      <c r="A308" s="513"/>
      <c r="B308" s="513"/>
      <c r="C308" s="513"/>
      <c r="D308" s="513"/>
      <c r="E308" s="513"/>
      <c r="F308" s="513"/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</row>
    <row r="309" spans="1:17">
      <c r="A309" s="513"/>
      <c r="B309" s="513"/>
      <c r="C309" s="513"/>
      <c r="D309" s="513"/>
      <c r="E309" s="513"/>
      <c r="F309" s="513"/>
      <c r="G309" s="513"/>
      <c r="H309" s="513"/>
      <c r="I309" s="513"/>
      <c r="J309" s="513"/>
      <c r="K309" s="513"/>
      <c r="L309" s="513"/>
      <c r="M309" s="513"/>
      <c r="N309" s="513"/>
      <c r="O309" s="513"/>
      <c r="P309" s="513"/>
      <c r="Q309" s="513"/>
    </row>
    <row r="310" spans="1:17">
      <c r="A310" s="513"/>
      <c r="B310" s="513"/>
      <c r="C310" s="513"/>
      <c r="D310" s="513"/>
      <c r="E310" s="513"/>
      <c r="F310" s="513"/>
      <c r="G310" s="513"/>
      <c r="H310" s="513"/>
      <c r="I310" s="513"/>
      <c r="J310" s="513"/>
      <c r="K310" s="513"/>
      <c r="L310" s="513"/>
      <c r="M310" s="513"/>
      <c r="N310" s="513"/>
      <c r="O310" s="513"/>
      <c r="P310" s="513"/>
      <c r="Q310" s="513"/>
    </row>
    <row r="311" spans="1:17">
      <c r="A311" s="513"/>
      <c r="B311" s="513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513"/>
      <c r="O311" s="513"/>
      <c r="P311" s="513"/>
      <c r="Q311" s="513"/>
    </row>
    <row r="312" spans="1:17">
      <c r="A312" s="513"/>
      <c r="B312" s="513"/>
      <c r="C312" s="513"/>
      <c r="D312" s="513"/>
      <c r="E312" s="513"/>
      <c r="F312" s="513"/>
      <c r="G312" s="513"/>
      <c r="H312" s="513"/>
      <c r="I312" s="513"/>
      <c r="J312" s="513"/>
      <c r="K312" s="513"/>
      <c r="L312" s="513"/>
      <c r="M312" s="513"/>
      <c r="N312" s="513"/>
      <c r="O312" s="513"/>
      <c r="P312" s="513"/>
      <c r="Q312" s="513"/>
    </row>
    <row r="313" spans="1:17">
      <c r="A313" s="513"/>
      <c r="B313" s="513"/>
      <c r="C313" s="513"/>
      <c r="D313" s="513"/>
      <c r="E313" s="513"/>
      <c r="F313" s="513"/>
      <c r="G313" s="513"/>
      <c r="H313" s="513"/>
      <c r="I313" s="513"/>
      <c r="J313" s="513"/>
      <c r="K313" s="513"/>
      <c r="L313" s="513"/>
      <c r="M313" s="513"/>
      <c r="N313" s="513"/>
      <c r="O313" s="513"/>
      <c r="P313" s="513"/>
      <c r="Q313" s="513"/>
    </row>
    <row r="314" spans="1:17">
      <c r="A314" s="513"/>
      <c r="B314" s="513"/>
      <c r="C314" s="513"/>
      <c r="D314" s="513"/>
      <c r="E314" s="513"/>
      <c r="F314" s="513"/>
      <c r="G314" s="513"/>
      <c r="H314" s="513"/>
      <c r="I314" s="513"/>
      <c r="J314" s="513"/>
      <c r="K314" s="513"/>
      <c r="L314" s="513"/>
      <c r="M314" s="513"/>
      <c r="N314" s="513"/>
      <c r="O314" s="513"/>
      <c r="P314" s="513"/>
      <c r="Q314" s="513"/>
    </row>
    <row r="315" spans="1:17">
      <c r="A315" s="513"/>
      <c r="B315" s="513"/>
      <c r="C315" s="513"/>
      <c r="D315" s="513"/>
      <c r="E315" s="513"/>
      <c r="F315" s="513"/>
      <c r="G315" s="513"/>
      <c r="H315" s="513"/>
      <c r="I315" s="513"/>
      <c r="J315" s="513"/>
      <c r="K315" s="513"/>
      <c r="L315" s="513"/>
      <c r="M315" s="513"/>
      <c r="N315" s="513"/>
      <c r="O315" s="513"/>
      <c r="P315" s="513"/>
      <c r="Q315" s="513"/>
    </row>
    <row r="316" spans="1:17">
      <c r="A316" s="513"/>
      <c r="B316" s="513"/>
      <c r="C316" s="513"/>
      <c r="D316" s="513"/>
      <c r="E316" s="513"/>
      <c r="F316" s="513"/>
      <c r="G316" s="513"/>
      <c r="H316" s="513"/>
      <c r="I316" s="513"/>
      <c r="J316" s="513"/>
      <c r="K316" s="513"/>
      <c r="L316" s="513"/>
      <c r="M316" s="513"/>
      <c r="N316" s="513"/>
      <c r="O316" s="513"/>
      <c r="P316" s="513"/>
      <c r="Q316" s="513"/>
    </row>
    <row r="317" spans="1:17">
      <c r="A317" s="513"/>
      <c r="B317" s="513"/>
      <c r="C317" s="513"/>
      <c r="D317" s="513"/>
      <c r="E317" s="513"/>
      <c r="F317" s="513"/>
      <c r="G317" s="513"/>
      <c r="H317" s="513"/>
      <c r="I317" s="513"/>
      <c r="J317" s="513"/>
      <c r="K317" s="513"/>
      <c r="L317" s="513"/>
      <c r="M317" s="513"/>
      <c r="N317" s="513"/>
      <c r="O317" s="513"/>
      <c r="P317" s="513"/>
      <c r="Q317" s="513"/>
    </row>
    <row r="318" spans="1:17">
      <c r="A318" s="513"/>
      <c r="B318" s="513"/>
      <c r="C318" s="513"/>
      <c r="D318" s="513"/>
      <c r="E318" s="513"/>
      <c r="F318" s="513"/>
      <c r="G318" s="513"/>
      <c r="H318" s="513"/>
      <c r="I318" s="513"/>
      <c r="J318" s="513"/>
      <c r="K318" s="513"/>
      <c r="L318" s="513"/>
      <c r="M318" s="513"/>
      <c r="N318" s="513"/>
      <c r="O318" s="513"/>
      <c r="P318" s="513"/>
      <c r="Q318" s="513"/>
    </row>
    <row r="319" spans="1:17">
      <c r="A319" s="513"/>
      <c r="B319" s="513"/>
      <c r="C319" s="513"/>
      <c r="D319" s="513"/>
      <c r="E319" s="513"/>
      <c r="F319" s="513"/>
      <c r="G319" s="513"/>
      <c r="H319" s="513"/>
      <c r="I319" s="513"/>
      <c r="J319" s="513"/>
      <c r="K319" s="513"/>
      <c r="L319" s="513"/>
      <c r="M319" s="513"/>
      <c r="N319" s="513"/>
      <c r="O319" s="513"/>
      <c r="P319" s="513"/>
      <c r="Q319" s="513"/>
    </row>
    <row r="320" spans="1:17">
      <c r="A320" s="513"/>
      <c r="B320" s="513"/>
      <c r="C320" s="513"/>
      <c r="D320" s="513"/>
      <c r="E320" s="513"/>
      <c r="F320" s="513"/>
      <c r="G320" s="513"/>
      <c r="H320" s="513"/>
      <c r="I320" s="513"/>
      <c r="J320" s="513"/>
      <c r="K320" s="513"/>
      <c r="L320" s="513"/>
      <c r="M320" s="513"/>
      <c r="N320" s="513"/>
      <c r="O320" s="513"/>
      <c r="P320" s="513"/>
      <c r="Q320" s="513"/>
    </row>
    <row r="321" spans="1:17">
      <c r="A321" s="513"/>
      <c r="B321" s="513"/>
      <c r="C321" s="513"/>
      <c r="D321" s="513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</row>
    <row r="322" spans="1:17">
      <c r="A322" s="513"/>
      <c r="B322" s="513"/>
      <c r="C322" s="513"/>
      <c r="D322" s="513"/>
      <c r="E322" s="513"/>
      <c r="F322" s="513"/>
      <c r="G322" s="513"/>
      <c r="H322" s="513"/>
      <c r="I322" s="513"/>
      <c r="J322" s="513"/>
      <c r="K322" s="513"/>
      <c r="L322" s="513"/>
      <c r="M322" s="513"/>
      <c r="N322" s="513"/>
      <c r="O322" s="513"/>
      <c r="P322" s="513"/>
      <c r="Q322" s="513"/>
    </row>
    <row r="323" spans="1:17">
      <c r="A323" s="513"/>
      <c r="B323" s="513"/>
      <c r="C323" s="513"/>
      <c r="D323" s="513"/>
      <c r="E323" s="513"/>
      <c r="F323" s="513"/>
      <c r="G323" s="513"/>
      <c r="H323" s="513"/>
      <c r="I323" s="513"/>
      <c r="J323" s="513"/>
      <c r="K323" s="513"/>
      <c r="L323" s="513"/>
      <c r="M323" s="513"/>
      <c r="N323" s="513"/>
      <c r="O323" s="513"/>
      <c r="P323" s="513"/>
      <c r="Q323" s="513"/>
    </row>
    <row r="324" spans="1:17">
      <c r="A324" s="513"/>
      <c r="B324" s="513"/>
      <c r="C324" s="513"/>
      <c r="D324" s="513"/>
      <c r="E324" s="513"/>
      <c r="F324" s="513"/>
      <c r="G324" s="513"/>
      <c r="H324" s="513"/>
      <c r="I324" s="513"/>
      <c r="J324" s="513"/>
      <c r="K324" s="513"/>
      <c r="L324" s="513"/>
      <c r="M324" s="513"/>
      <c r="N324" s="513"/>
      <c r="O324" s="513"/>
      <c r="P324" s="513"/>
      <c r="Q324" s="513"/>
    </row>
    <row r="325" spans="1:17">
      <c r="A325" s="513"/>
      <c r="B325" s="513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</row>
    <row r="326" spans="1:17">
      <c r="A326" s="513"/>
      <c r="B326" s="513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</row>
    <row r="327" spans="1:17">
      <c r="A327" s="513"/>
      <c r="B327" s="513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</row>
    <row r="328" spans="1:17">
      <c r="A328" s="513"/>
      <c r="B328" s="513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</row>
    <row r="329" spans="1:17">
      <c r="A329" s="513"/>
      <c r="B329" s="513"/>
      <c r="C329" s="51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3"/>
      <c r="P329" s="513"/>
      <c r="Q329" s="513"/>
    </row>
    <row r="330" spans="1:17">
      <c r="A330" s="513"/>
      <c r="B330" s="513"/>
      <c r="C330" s="51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3"/>
      <c r="P330" s="513"/>
      <c r="Q330" s="513"/>
    </row>
    <row r="331" spans="1:17">
      <c r="A331" s="513"/>
      <c r="B331" s="513"/>
      <c r="C331" s="51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3"/>
      <c r="P331" s="513"/>
      <c r="Q331" s="513"/>
    </row>
    <row r="332" spans="1:17">
      <c r="A332" s="513"/>
      <c r="B332" s="513"/>
      <c r="C332" s="51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3"/>
      <c r="P332" s="513"/>
      <c r="Q332" s="513"/>
    </row>
    <row r="333" spans="1:17">
      <c r="A333" s="513"/>
      <c r="B333" s="513"/>
      <c r="C333" s="51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</row>
    <row r="334" spans="1:17">
      <c r="A334" s="513"/>
      <c r="B334" s="513"/>
      <c r="C334" s="51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3"/>
      <c r="P334" s="513"/>
      <c r="Q334" s="513"/>
    </row>
    <row r="335" spans="1:17">
      <c r="A335" s="513"/>
      <c r="B335" s="513"/>
      <c r="C335" s="51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3"/>
      <c r="P335" s="513"/>
      <c r="Q335" s="513"/>
    </row>
    <row r="336" spans="1:17">
      <c r="A336" s="513"/>
      <c r="B336" s="513"/>
      <c r="C336" s="51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3"/>
      <c r="P336" s="513"/>
      <c r="Q336" s="513"/>
    </row>
    <row r="337" spans="1:17">
      <c r="A337" s="513"/>
      <c r="B337" s="513"/>
      <c r="C337" s="51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3"/>
      <c r="P337" s="513"/>
      <c r="Q337" s="513"/>
    </row>
    <row r="338" spans="1:17">
      <c r="A338" s="513"/>
      <c r="B338" s="513"/>
      <c r="C338" s="51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3"/>
      <c r="P338" s="513"/>
      <c r="Q338" s="513"/>
    </row>
    <row r="339" spans="1:17">
      <c r="A339" s="513"/>
      <c r="B339" s="513"/>
      <c r="C339" s="51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3"/>
      <c r="P339" s="513"/>
      <c r="Q339" s="513"/>
    </row>
    <row r="340" spans="1:17">
      <c r="A340" s="513"/>
      <c r="B340" s="513"/>
      <c r="C340" s="51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</row>
    <row r="341" spans="1:17">
      <c r="A341" s="513"/>
      <c r="B341" s="513"/>
      <c r="C341" s="51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3"/>
      <c r="P341" s="513"/>
      <c r="Q341" s="513"/>
    </row>
    <row r="342" spans="1:17">
      <c r="A342" s="513"/>
      <c r="B342" s="513"/>
      <c r="C342" s="51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3"/>
      <c r="P342" s="513"/>
      <c r="Q342" s="513"/>
    </row>
    <row r="343" spans="1:17">
      <c r="A343" s="513"/>
      <c r="B343" s="513"/>
      <c r="C343" s="51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3"/>
      <c r="P343" s="513"/>
      <c r="Q343" s="513"/>
    </row>
    <row r="344" spans="1:17">
      <c r="A344" s="513"/>
      <c r="B344" s="513"/>
      <c r="C344" s="513"/>
      <c r="D344" s="513"/>
      <c r="E344" s="513"/>
      <c r="F344" s="513"/>
      <c r="G344" s="513"/>
      <c r="H344" s="513"/>
      <c r="I344" s="513"/>
      <c r="J344" s="513"/>
      <c r="K344" s="513"/>
      <c r="L344" s="513"/>
      <c r="M344" s="513"/>
      <c r="N344" s="513"/>
      <c r="O344" s="513"/>
      <c r="P344" s="513"/>
      <c r="Q344" s="513"/>
    </row>
    <row r="345" spans="1:17">
      <c r="A345" s="513"/>
      <c r="B345" s="513"/>
      <c r="C345" s="513"/>
      <c r="D345" s="513"/>
      <c r="E345" s="513"/>
      <c r="F345" s="513"/>
      <c r="G345" s="513"/>
      <c r="H345" s="513"/>
      <c r="I345" s="513"/>
      <c r="J345" s="513"/>
      <c r="K345" s="513"/>
      <c r="L345" s="513"/>
      <c r="M345" s="513"/>
      <c r="N345" s="513"/>
      <c r="O345" s="513"/>
      <c r="P345" s="513"/>
      <c r="Q345" s="513"/>
    </row>
    <row r="346" spans="1:17">
      <c r="A346" s="513"/>
      <c r="B346" s="513"/>
      <c r="C346" s="513"/>
      <c r="D346" s="513"/>
      <c r="E346" s="513"/>
      <c r="F346" s="513"/>
      <c r="G346" s="513"/>
      <c r="H346" s="513"/>
      <c r="I346" s="513"/>
      <c r="J346" s="513"/>
      <c r="K346" s="513"/>
      <c r="L346" s="513"/>
      <c r="M346" s="513"/>
      <c r="N346" s="513"/>
      <c r="O346" s="513"/>
      <c r="P346" s="513"/>
      <c r="Q346" s="513"/>
    </row>
    <row r="347" spans="1:17">
      <c r="A347" s="513"/>
      <c r="B347" s="513"/>
      <c r="C347" s="513"/>
      <c r="D347" s="513"/>
      <c r="E347" s="513"/>
      <c r="F347" s="513"/>
      <c r="G347" s="513"/>
      <c r="H347" s="513"/>
      <c r="I347" s="513"/>
      <c r="J347" s="513"/>
      <c r="K347" s="513"/>
      <c r="L347" s="513"/>
      <c r="M347" s="513"/>
      <c r="N347" s="513"/>
      <c r="O347" s="513"/>
      <c r="P347" s="513"/>
      <c r="Q347" s="513"/>
    </row>
    <row r="348" spans="1:17">
      <c r="A348" s="513"/>
      <c r="B348" s="513"/>
      <c r="C348" s="513"/>
      <c r="D348" s="513"/>
      <c r="E348" s="513"/>
      <c r="F348" s="513"/>
      <c r="G348" s="513"/>
      <c r="H348" s="513"/>
      <c r="I348" s="513"/>
      <c r="J348" s="513"/>
      <c r="K348" s="513"/>
      <c r="L348" s="513"/>
      <c r="M348" s="513"/>
      <c r="N348" s="513"/>
      <c r="O348" s="513"/>
      <c r="P348" s="513"/>
      <c r="Q348" s="513"/>
    </row>
    <row r="349" spans="1:17">
      <c r="A349" s="513"/>
      <c r="B349" s="513"/>
      <c r="C349" s="513"/>
      <c r="D349" s="513"/>
      <c r="E349" s="513"/>
      <c r="F349" s="513"/>
      <c r="G349" s="513"/>
      <c r="H349" s="513"/>
      <c r="I349" s="513"/>
      <c r="J349" s="513"/>
      <c r="K349" s="513"/>
      <c r="L349" s="513"/>
      <c r="M349" s="513"/>
      <c r="N349" s="513"/>
      <c r="O349" s="513"/>
      <c r="P349" s="513"/>
      <c r="Q349" s="513"/>
    </row>
    <row r="350" spans="1:17">
      <c r="A350" s="513"/>
      <c r="B350" s="513"/>
      <c r="C350" s="513"/>
      <c r="D350" s="513"/>
      <c r="E350" s="513"/>
      <c r="F350" s="513"/>
      <c r="G350" s="513"/>
      <c r="H350" s="513"/>
      <c r="I350" s="513"/>
      <c r="J350" s="513"/>
      <c r="K350" s="513"/>
      <c r="L350" s="513"/>
      <c r="M350" s="513"/>
      <c r="N350" s="513"/>
      <c r="O350" s="513"/>
      <c r="P350" s="513"/>
      <c r="Q350" s="513"/>
    </row>
    <row r="351" spans="1:17">
      <c r="A351" s="513"/>
      <c r="B351" s="513"/>
      <c r="C351" s="513"/>
      <c r="D351" s="513"/>
      <c r="E351" s="513"/>
      <c r="F351" s="513"/>
      <c r="G351" s="513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</row>
    <row r="352" spans="1:17">
      <c r="A352" s="513"/>
      <c r="B352" s="513"/>
      <c r="C352" s="513"/>
      <c r="D352" s="513"/>
      <c r="E352" s="513"/>
      <c r="F352" s="513"/>
      <c r="G352" s="513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</row>
    <row r="353" spans="1:17">
      <c r="A353" s="513"/>
      <c r="B353" s="513"/>
      <c r="C353" s="513"/>
      <c r="D353" s="513"/>
      <c r="E353" s="513"/>
      <c r="F353" s="513"/>
      <c r="G353" s="513"/>
      <c r="H353" s="513"/>
      <c r="I353" s="513"/>
      <c r="J353" s="513"/>
      <c r="K353" s="513"/>
      <c r="L353" s="513"/>
      <c r="M353" s="513"/>
      <c r="N353" s="513"/>
      <c r="O353" s="513"/>
      <c r="P353" s="513"/>
      <c r="Q353" s="513"/>
    </row>
    <row r="354" spans="1:17">
      <c r="A354" s="513"/>
      <c r="B354" s="513"/>
      <c r="C354" s="513"/>
      <c r="D354" s="513"/>
      <c r="E354" s="513"/>
      <c r="F354" s="513"/>
      <c r="G354" s="513"/>
      <c r="H354" s="513"/>
      <c r="I354" s="513"/>
      <c r="J354" s="513"/>
      <c r="K354" s="513"/>
      <c r="L354" s="513"/>
      <c r="M354" s="513"/>
      <c r="N354" s="513"/>
      <c r="O354" s="513"/>
      <c r="P354" s="513"/>
      <c r="Q354" s="513"/>
    </row>
    <row r="355" spans="1:17">
      <c r="A355" s="513"/>
      <c r="B355" s="513"/>
      <c r="C355" s="513"/>
      <c r="D355" s="513"/>
      <c r="E355" s="513"/>
      <c r="F355" s="513"/>
      <c r="G355" s="513"/>
      <c r="H355" s="513"/>
      <c r="I355" s="513"/>
      <c r="J355" s="513"/>
      <c r="K355" s="513"/>
      <c r="L355" s="513"/>
      <c r="M355" s="513"/>
      <c r="N355" s="513"/>
      <c r="O355" s="513"/>
      <c r="P355" s="513"/>
      <c r="Q355" s="513"/>
    </row>
    <row r="356" spans="1:17">
      <c r="A356" s="513"/>
      <c r="B356" s="513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</row>
    <row r="357" spans="1:17">
      <c r="A357" s="513"/>
      <c r="B357" s="513"/>
      <c r="C357" s="513"/>
      <c r="D357" s="513"/>
      <c r="E357" s="513"/>
      <c r="F357" s="513"/>
      <c r="G357" s="513"/>
      <c r="H357" s="513"/>
      <c r="I357" s="513"/>
      <c r="J357" s="513"/>
      <c r="K357" s="513"/>
      <c r="L357" s="513"/>
      <c r="M357" s="513"/>
      <c r="N357" s="513"/>
      <c r="O357" s="513"/>
      <c r="P357" s="513"/>
      <c r="Q357" s="513"/>
    </row>
    <row r="358" spans="1:17">
      <c r="A358" s="513"/>
      <c r="B358" s="513"/>
      <c r="C358" s="513"/>
      <c r="D358" s="513"/>
      <c r="E358" s="513"/>
      <c r="F358" s="513"/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</row>
    <row r="359" spans="1:17">
      <c r="A359" s="513"/>
      <c r="B359" s="513"/>
      <c r="C359" s="513"/>
      <c r="D359" s="513"/>
      <c r="E359" s="513"/>
      <c r="F359" s="513"/>
      <c r="G359" s="513"/>
      <c r="H359" s="513"/>
      <c r="I359" s="513"/>
      <c r="J359" s="513"/>
      <c r="K359" s="513"/>
      <c r="L359" s="513"/>
      <c r="M359" s="513"/>
      <c r="N359" s="513"/>
      <c r="O359" s="513"/>
      <c r="P359" s="513"/>
      <c r="Q359" s="513"/>
    </row>
    <row r="360" spans="1:17">
      <c r="A360" s="513"/>
      <c r="B360" s="513"/>
      <c r="C360" s="513"/>
      <c r="D360" s="513"/>
      <c r="E360" s="513"/>
      <c r="F360" s="513"/>
      <c r="G360" s="513"/>
      <c r="H360" s="513"/>
      <c r="I360" s="513"/>
      <c r="J360" s="513"/>
      <c r="K360" s="513"/>
      <c r="L360" s="513"/>
      <c r="M360" s="513"/>
      <c r="N360" s="513"/>
      <c r="O360" s="513"/>
      <c r="P360" s="513"/>
      <c r="Q360" s="513"/>
    </row>
    <row r="361" spans="1:17">
      <c r="A361" s="513"/>
      <c r="B361" s="513"/>
      <c r="C361" s="513"/>
      <c r="D361" s="513"/>
      <c r="E361" s="513"/>
      <c r="F361" s="513"/>
      <c r="G361" s="513"/>
      <c r="H361" s="513"/>
      <c r="I361" s="513"/>
      <c r="J361" s="513"/>
      <c r="K361" s="513"/>
      <c r="L361" s="513"/>
      <c r="M361" s="513"/>
      <c r="N361" s="513"/>
      <c r="O361" s="513"/>
      <c r="P361" s="513"/>
      <c r="Q361" s="513"/>
    </row>
    <row r="362" spans="1:17">
      <c r="A362" s="513"/>
      <c r="B362" s="513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513"/>
      <c r="O362" s="513"/>
      <c r="P362" s="513"/>
      <c r="Q362" s="513"/>
    </row>
    <row r="363" spans="1:17">
      <c r="A363" s="513"/>
      <c r="B363" s="513"/>
      <c r="C363" s="513"/>
      <c r="D363" s="513"/>
      <c r="E363" s="513"/>
      <c r="F363" s="513"/>
      <c r="G363" s="513"/>
      <c r="H363" s="513"/>
      <c r="I363" s="513"/>
      <c r="J363" s="513"/>
      <c r="K363" s="513"/>
      <c r="L363" s="513"/>
      <c r="M363" s="513"/>
      <c r="N363" s="513"/>
      <c r="O363" s="513"/>
      <c r="P363" s="513"/>
      <c r="Q363" s="513"/>
    </row>
    <row r="364" spans="1:17">
      <c r="A364" s="513"/>
      <c r="B364" s="513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3"/>
      <c r="O364" s="513"/>
      <c r="P364" s="513"/>
      <c r="Q364" s="513"/>
    </row>
    <row r="365" spans="1:17">
      <c r="A365" s="513"/>
      <c r="B365" s="513"/>
      <c r="C365" s="513"/>
      <c r="D365" s="513"/>
      <c r="E365" s="513"/>
      <c r="F365" s="513"/>
      <c r="G365" s="513"/>
      <c r="H365" s="513"/>
      <c r="I365" s="513"/>
      <c r="J365" s="513"/>
      <c r="K365" s="513"/>
      <c r="L365" s="513"/>
      <c r="M365" s="513"/>
      <c r="N365" s="513"/>
      <c r="O365" s="513"/>
      <c r="P365" s="513"/>
      <c r="Q365" s="513"/>
    </row>
    <row r="366" spans="1:17">
      <c r="A366" s="513"/>
      <c r="B366" s="513"/>
      <c r="C366" s="513"/>
      <c r="D366" s="513"/>
      <c r="E366" s="513"/>
      <c r="F366" s="513"/>
      <c r="G366" s="513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</row>
    <row r="367" spans="1:17">
      <c r="A367" s="513"/>
      <c r="B367" s="513"/>
      <c r="C367" s="513"/>
      <c r="D367" s="513"/>
      <c r="E367" s="513"/>
      <c r="F367" s="513"/>
      <c r="G367" s="513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</row>
    <row r="368" spans="1:17">
      <c r="A368" s="513"/>
      <c r="B368" s="513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</row>
    <row r="369" spans="1:17">
      <c r="A369" s="513"/>
      <c r="B369" s="513"/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513"/>
      <c r="Q369" s="513"/>
    </row>
    <row r="370" spans="1:17">
      <c r="A370" s="513"/>
      <c r="B370" s="513"/>
      <c r="C370" s="513"/>
      <c r="D370" s="513"/>
      <c r="E370" s="513"/>
      <c r="F370" s="513"/>
      <c r="G370" s="513"/>
      <c r="H370" s="513"/>
      <c r="I370" s="513"/>
      <c r="J370" s="513"/>
      <c r="K370" s="513"/>
      <c r="L370" s="513"/>
      <c r="M370" s="513"/>
      <c r="N370" s="513"/>
      <c r="O370" s="513"/>
      <c r="P370" s="513"/>
      <c r="Q370" s="513"/>
    </row>
    <row r="371" spans="1:17">
      <c r="A371" s="513"/>
      <c r="B371" s="513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</row>
    <row r="372" spans="1:17">
      <c r="A372" s="513"/>
      <c r="B372" s="513"/>
      <c r="C372" s="513"/>
      <c r="D372" s="513"/>
      <c r="E372" s="513"/>
      <c r="F372" s="513"/>
      <c r="G372" s="513"/>
      <c r="H372" s="513"/>
      <c r="I372" s="513"/>
      <c r="J372" s="513"/>
      <c r="K372" s="513"/>
      <c r="L372" s="513"/>
      <c r="M372" s="513"/>
      <c r="N372" s="513"/>
      <c r="O372" s="513"/>
      <c r="P372" s="513"/>
      <c r="Q372" s="513"/>
    </row>
    <row r="373" spans="1:17">
      <c r="A373" s="513"/>
      <c r="B373" s="513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</row>
    <row r="374" spans="1:17">
      <c r="A374" s="513"/>
      <c r="B374" s="513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</row>
    <row r="375" spans="1:17">
      <c r="A375" s="513"/>
      <c r="B375" s="513"/>
      <c r="C375" s="513"/>
      <c r="D375" s="513"/>
      <c r="E375" s="513"/>
      <c r="F375" s="513"/>
      <c r="G375" s="513"/>
      <c r="H375" s="513"/>
      <c r="I375" s="513"/>
      <c r="J375" s="513"/>
      <c r="K375" s="513"/>
      <c r="L375" s="513"/>
      <c r="M375" s="513"/>
      <c r="N375" s="513"/>
      <c r="O375" s="513"/>
      <c r="P375" s="513"/>
      <c r="Q375" s="513"/>
    </row>
    <row r="376" spans="1:17">
      <c r="A376" s="513"/>
      <c r="B376" s="513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</row>
    <row r="377" spans="1:17">
      <c r="A377" s="513"/>
      <c r="B377" s="513"/>
      <c r="C377" s="513"/>
      <c r="D377" s="513"/>
      <c r="E377" s="513"/>
      <c r="F377" s="513"/>
      <c r="G377" s="513"/>
      <c r="H377" s="513"/>
      <c r="I377" s="513"/>
      <c r="J377" s="513"/>
      <c r="K377" s="513"/>
      <c r="L377" s="513"/>
      <c r="M377" s="513"/>
      <c r="N377" s="513"/>
      <c r="O377" s="513"/>
      <c r="P377" s="513"/>
      <c r="Q377" s="513"/>
    </row>
    <row r="378" spans="1:17">
      <c r="A378" s="513"/>
      <c r="B378" s="513"/>
      <c r="C378" s="513"/>
      <c r="D378" s="513"/>
      <c r="E378" s="513"/>
      <c r="F378" s="513"/>
      <c r="G378" s="513"/>
      <c r="H378" s="513"/>
      <c r="I378" s="513"/>
      <c r="J378" s="513"/>
      <c r="K378" s="513"/>
      <c r="L378" s="513"/>
      <c r="M378" s="513"/>
      <c r="N378" s="513"/>
      <c r="O378" s="513"/>
      <c r="P378" s="513"/>
      <c r="Q378" s="513"/>
    </row>
    <row r="379" spans="1:17">
      <c r="A379" s="513"/>
      <c r="B379" s="513"/>
      <c r="C379" s="513"/>
      <c r="D379" s="513"/>
      <c r="E379" s="513"/>
      <c r="F379" s="513"/>
      <c r="G379" s="513"/>
      <c r="H379" s="513"/>
      <c r="I379" s="513"/>
      <c r="J379" s="513"/>
      <c r="K379" s="513"/>
      <c r="L379" s="513"/>
      <c r="M379" s="513"/>
      <c r="N379" s="513"/>
      <c r="O379" s="513"/>
      <c r="P379" s="513"/>
      <c r="Q379" s="513"/>
    </row>
    <row r="380" spans="1:17">
      <c r="A380" s="513"/>
      <c r="B380" s="513"/>
      <c r="C380" s="513"/>
      <c r="D380" s="513"/>
      <c r="E380" s="513"/>
      <c r="F380" s="513"/>
      <c r="G380" s="513"/>
      <c r="H380" s="513"/>
      <c r="I380" s="513"/>
      <c r="J380" s="513"/>
      <c r="K380" s="513"/>
      <c r="L380" s="513"/>
      <c r="M380" s="513"/>
      <c r="N380" s="513"/>
      <c r="O380" s="513"/>
      <c r="P380" s="513"/>
      <c r="Q380" s="513"/>
    </row>
    <row r="381" spans="1:17">
      <c r="A381" s="513"/>
      <c r="B381" s="513"/>
      <c r="C381" s="513"/>
      <c r="D381" s="513"/>
      <c r="E381" s="513"/>
      <c r="F381" s="513"/>
      <c r="G381" s="513"/>
      <c r="H381" s="513"/>
      <c r="I381" s="513"/>
      <c r="J381" s="513"/>
      <c r="K381" s="513"/>
      <c r="L381" s="513"/>
      <c r="M381" s="513"/>
      <c r="N381" s="513"/>
      <c r="O381" s="513"/>
      <c r="P381" s="513"/>
      <c r="Q381" s="513"/>
    </row>
    <row r="382" spans="1:17">
      <c r="A382" s="513"/>
      <c r="B382" s="513"/>
      <c r="C382" s="513"/>
      <c r="D382" s="513"/>
      <c r="E382" s="513"/>
      <c r="F382" s="513"/>
      <c r="G382" s="513"/>
      <c r="H382" s="513"/>
      <c r="I382" s="513"/>
      <c r="J382" s="513"/>
      <c r="K382" s="513"/>
      <c r="L382" s="513"/>
      <c r="M382" s="513"/>
      <c r="N382" s="513"/>
      <c r="O382" s="513"/>
      <c r="P382" s="513"/>
      <c r="Q382" s="513"/>
    </row>
    <row r="383" spans="1:17">
      <c r="A383" s="513"/>
      <c r="B383" s="513"/>
      <c r="C383" s="513"/>
      <c r="D383" s="513"/>
      <c r="E383" s="513"/>
      <c r="F383" s="513"/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</row>
    <row r="384" spans="1:17">
      <c r="A384" s="513"/>
      <c r="B384" s="513"/>
      <c r="C384" s="51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</row>
    <row r="385" spans="1:17">
      <c r="A385" s="513"/>
      <c r="B385" s="513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3"/>
    </row>
    <row r="386" spans="1:17">
      <c r="A386" s="513"/>
      <c r="B386" s="513"/>
      <c r="C386" s="51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3"/>
      <c r="P386" s="513"/>
      <c r="Q386" s="513"/>
    </row>
    <row r="387" spans="1:17">
      <c r="A387" s="513"/>
      <c r="B387" s="513"/>
      <c r="C387" s="513"/>
      <c r="D387" s="513"/>
      <c r="E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3"/>
      <c r="P387" s="513"/>
      <c r="Q387" s="513"/>
    </row>
    <row r="388" spans="1:17">
      <c r="A388" s="513"/>
      <c r="B388" s="513"/>
      <c r="C388" s="51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3"/>
      <c r="P388" s="513"/>
      <c r="Q388" s="513"/>
    </row>
    <row r="389" spans="1:17">
      <c r="A389" s="513"/>
      <c r="B389" s="513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</row>
    <row r="390" spans="1:17">
      <c r="A390" s="513"/>
      <c r="B390" s="513"/>
      <c r="C390" s="51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3"/>
      <c r="P390" s="513"/>
      <c r="Q390" s="513"/>
    </row>
    <row r="391" spans="1:17">
      <c r="A391" s="513"/>
      <c r="B391" s="513"/>
      <c r="C391" s="51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3"/>
      <c r="P391" s="513"/>
      <c r="Q391" s="513"/>
    </row>
    <row r="392" spans="1:17">
      <c r="A392" s="513"/>
      <c r="B392" s="513"/>
      <c r="C392" s="51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3"/>
      <c r="P392" s="513"/>
      <c r="Q392" s="513"/>
    </row>
    <row r="393" spans="1:17">
      <c r="A393" s="513"/>
      <c r="B393" s="513"/>
      <c r="C393" s="51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</row>
    <row r="394" spans="1:17">
      <c r="A394" s="513"/>
      <c r="B394" s="513"/>
      <c r="C394" s="51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</row>
    <row r="395" spans="1:17">
      <c r="A395" s="513"/>
      <c r="B395" s="513"/>
      <c r="C395" s="51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</row>
    <row r="396" spans="1:17">
      <c r="A396" s="513"/>
      <c r="B396" s="513"/>
      <c r="C396" s="51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</row>
    <row r="397" spans="1:17">
      <c r="A397" s="513"/>
      <c r="B397" s="513"/>
      <c r="C397" s="51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</row>
    <row r="398" spans="1:17">
      <c r="A398" s="513"/>
      <c r="B398" s="513"/>
      <c r="C398" s="51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</row>
    <row r="399" spans="1:17">
      <c r="A399" s="513"/>
      <c r="B399" s="513"/>
      <c r="C399" s="513"/>
      <c r="D399" s="513"/>
      <c r="E399" s="513"/>
      <c r="F399" s="513"/>
      <c r="G399" s="513"/>
      <c r="H399" s="513"/>
      <c r="I399" s="513"/>
      <c r="J399" s="513"/>
      <c r="K399" s="513"/>
      <c r="L399" s="513"/>
      <c r="M399" s="513"/>
      <c r="N399" s="513"/>
      <c r="O399" s="513"/>
      <c r="P399" s="513"/>
      <c r="Q399" s="513"/>
    </row>
    <row r="400" spans="1:17">
      <c r="A400" s="513"/>
      <c r="B400" s="513"/>
      <c r="C400" s="513"/>
      <c r="D400" s="513"/>
      <c r="E400" s="513"/>
      <c r="F400" s="513"/>
      <c r="G400" s="513"/>
      <c r="H400" s="513"/>
      <c r="I400" s="513"/>
      <c r="J400" s="513"/>
      <c r="K400" s="513"/>
      <c r="L400" s="513"/>
      <c r="M400" s="513"/>
      <c r="N400" s="513"/>
      <c r="O400" s="513"/>
      <c r="P400" s="513"/>
      <c r="Q400" s="513"/>
    </row>
    <row r="401" spans="1:17">
      <c r="A401" s="513"/>
      <c r="B401" s="513"/>
      <c r="C401" s="513"/>
      <c r="D401" s="513"/>
      <c r="E401" s="513"/>
      <c r="F401" s="513"/>
      <c r="G401" s="513"/>
      <c r="H401" s="513"/>
      <c r="I401" s="513"/>
      <c r="J401" s="513"/>
      <c r="K401" s="513"/>
      <c r="L401" s="513"/>
      <c r="M401" s="513"/>
      <c r="N401" s="513"/>
      <c r="O401" s="513"/>
      <c r="P401" s="513"/>
      <c r="Q401" s="513"/>
    </row>
    <row r="402" spans="1:17">
      <c r="A402" s="513"/>
      <c r="B402" s="513"/>
      <c r="C402" s="513"/>
      <c r="D402" s="513"/>
      <c r="E402" s="513"/>
      <c r="F402" s="513"/>
      <c r="G402" s="513"/>
      <c r="H402" s="513"/>
      <c r="I402" s="513"/>
      <c r="J402" s="513"/>
      <c r="K402" s="513"/>
      <c r="L402" s="513"/>
      <c r="M402" s="513"/>
      <c r="N402" s="513"/>
      <c r="O402" s="513"/>
      <c r="P402" s="513"/>
      <c r="Q402" s="513"/>
    </row>
    <row r="403" spans="1:17">
      <c r="A403" s="513"/>
      <c r="B403" s="513"/>
      <c r="C403" s="513"/>
      <c r="D403" s="513"/>
      <c r="E403" s="513"/>
      <c r="F403" s="513"/>
      <c r="G403" s="513"/>
      <c r="H403" s="513"/>
      <c r="I403" s="513"/>
      <c r="J403" s="513"/>
      <c r="K403" s="513"/>
      <c r="L403" s="513"/>
      <c r="M403" s="513"/>
      <c r="N403" s="513"/>
      <c r="O403" s="513"/>
      <c r="P403" s="513"/>
      <c r="Q403" s="513"/>
    </row>
    <row r="404" spans="1:17">
      <c r="A404" s="513"/>
      <c r="B404" s="513"/>
      <c r="C404" s="513"/>
      <c r="D404" s="513"/>
      <c r="E404" s="513"/>
      <c r="F404" s="513"/>
      <c r="G404" s="513"/>
      <c r="H404" s="513"/>
      <c r="I404" s="513"/>
      <c r="J404" s="513"/>
      <c r="K404" s="513"/>
      <c r="L404" s="513"/>
      <c r="M404" s="513"/>
      <c r="N404" s="513"/>
      <c r="O404" s="513"/>
      <c r="P404" s="513"/>
      <c r="Q404" s="513"/>
    </row>
    <row r="405" spans="1:17">
      <c r="A405" s="513"/>
      <c r="B405" s="513"/>
      <c r="C405" s="513"/>
      <c r="D405" s="513"/>
      <c r="E405" s="513"/>
      <c r="F405" s="513"/>
      <c r="G405" s="513"/>
      <c r="H405" s="513"/>
      <c r="I405" s="513"/>
      <c r="J405" s="513"/>
      <c r="K405" s="513"/>
      <c r="L405" s="513"/>
      <c r="M405" s="513"/>
      <c r="N405" s="513"/>
      <c r="O405" s="513"/>
      <c r="P405" s="513"/>
      <c r="Q405" s="513"/>
    </row>
    <row r="406" spans="1:17">
      <c r="A406" s="513"/>
      <c r="B406" s="513"/>
      <c r="C406" s="513"/>
      <c r="D406" s="513"/>
      <c r="E406" s="513"/>
      <c r="F406" s="513"/>
      <c r="G406" s="513"/>
      <c r="H406" s="513"/>
      <c r="I406" s="513"/>
      <c r="J406" s="513"/>
      <c r="K406" s="513"/>
      <c r="L406" s="513"/>
      <c r="M406" s="513"/>
      <c r="N406" s="513"/>
      <c r="O406" s="513"/>
      <c r="P406" s="513"/>
      <c r="Q406" s="513"/>
    </row>
    <row r="407" spans="1:17">
      <c r="A407" s="513"/>
      <c r="B407" s="513"/>
      <c r="C407" s="513"/>
      <c r="D407" s="513"/>
      <c r="E407" s="513"/>
      <c r="F407" s="513"/>
      <c r="G407" s="513"/>
      <c r="H407" s="513"/>
      <c r="I407" s="513"/>
      <c r="J407" s="513"/>
      <c r="K407" s="513"/>
      <c r="L407" s="513"/>
      <c r="M407" s="513"/>
      <c r="N407" s="513"/>
      <c r="O407" s="513"/>
      <c r="P407" s="513"/>
      <c r="Q407" s="513"/>
    </row>
    <row r="408" spans="1:17">
      <c r="A408" s="513"/>
      <c r="B408" s="513"/>
      <c r="C408" s="513"/>
      <c r="D408" s="513"/>
      <c r="E408" s="513"/>
      <c r="F408" s="513"/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</row>
    <row r="409" spans="1:17">
      <c r="A409" s="513"/>
      <c r="B409" s="513"/>
      <c r="C409" s="513"/>
      <c r="D409" s="513"/>
      <c r="E409" s="513"/>
      <c r="F409" s="513"/>
      <c r="G409" s="513"/>
      <c r="H409" s="513"/>
      <c r="I409" s="513"/>
      <c r="J409" s="513"/>
      <c r="K409" s="513"/>
      <c r="L409" s="513"/>
      <c r="M409" s="513"/>
      <c r="N409" s="513"/>
      <c r="O409" s="513"/>
      <c r="P409" s="513"/>
      <c r="Q409" s="513"/>
    </row>
    <row r="410" spans="1:17">
      <c r="A410" s="513"/>
      <c r="B410" s="513"/>
      <c r="C410" s="513"/>
      <c r="D410" s="513"/>
      <c r="E410" s="513"/>
      <c r="F410" s="513"/>
      <c r="G410" s="513"/>
      <c r="H410" s="513"/>
      <c r="I410" s="513"/>
      <c r="J410" s="513"/>
      <c r="K410" s="513"/>
      <c r="L410" s="513"/>
      <c r="M410" s="513"/>
      <c r="N410" s="513"/>
      <c r="O410" s="513"/>
      <c r="P410" s="513"/>
      <c r="Q410" s="513"/>
    </row>
    <row r="411" spans="1:17">
      <c r="A411" s="513"/>
      <c r="B411" s="513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513"/>
      <c r="O411" s="513"/>
      <c r="P411" s="513"/>
      <c r="Q411" s="513"/>
    </row>
    <row r="412" spans="1:17">
      <c r="A412" s="513"/>
      <c r="B412" s="513"/>
      <c r="C412" s="513"/>
      <c r="D412" s="513"/>
      <c r="E412" s="513"/>
      <c r="F412" s="513"/>
      <c r="G412" s="513"/>
      <c r="H412" s="513"/>
      <c r="I412" s="513"/>
      <c r="J412" s="513"/>
      <c r="K412" s="513"/>
      <c r="L412" s="513"/>
      <c r="M412" s="513"/>
      <c r="N412" s="513"/>
      <c r="O412" s="513"/>
      <c r="P412" s="513"/>
      <c r="Q412" s="513"/>
    </row>
    <row r="413" spans="1:17">
      <c r="A413" s="513"/>
      <c r="B413" s="513"/>
      <c r="C413" s="513"/>
      <c r="D413" s="513"/>
      <c r="E413" s="513"/>
      <c r="F413" s="513"/>
      <c r="G413" s="513"/>
      <c r="H413" s="513"/>
      <c r="I413" s="513"/>
      <c r="J413" s="513"/>
      <c r="K413" s="513"/>
      <c r="L413" s="513"/>
      <c r="M413" s="513"/>
      <c r="N413" s="513"/>
      <c r="O413" s="513"/>
      <c r="P413" s="513"/>
      <c r="Q413" s="513"/>
    </row>
    <row r="414" spans="1:17">
      <c r="A414" s="513"/>
      <c r="B414" s="513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</row>
    <row r="415" spans="1:17">
      <c r="A415" s="513"/>
      <c r="B415" s="513"/>
      <c r="C415" s="513"/>
      <c r="D415" s="513"/>
      <c r="E415" s="513"/>
      <c r="F415" s="513"/>
      <c r="G415" s="513"/>
      <c r="H415" s="513"/>
      <c r="I415" s="513"/>
      <c r="J415" s="513"/>
      <c r="K415" s="513"/>
      <c r="L415" s="513"/>
      <c r="M415" s="513"/>
      <c r="N415" s="513"/>
      <c r="O415" s="513"/>
      <c r="P415" s="513"/>
      <c r="Q415" s="513"/>
    </row>
    <row r="416" spans="1:17">
      <c r="A416" s="513"/>
      <c r="B416" s="513"/>
      <c r="C416" s="513"/>
      <c r="D416" s="513"/>
      <c r="E416" s="513"/>
      <c r="F416" s="513"/>
      <c r="G416" s="513"/>
      <c r="H416" s="513"/>
      <c r="I416" s="513"/>
      <c r="J416" s="513"/>
      <c r="K416" s="513"/>
      <c r="L416" s="513"/>
      <c r="M416" s="513"/>
      <c r="N416" s="513"/>
      <c r="O416" s="513"/>
      <c r="P416" s="513"/>
      <c r="Q416" s="513"/>
    </row>
    <row r="417" spans="1:17">
      <c r="A417" s="513"/>
      <c r="B417" s="513"/>
      <c r="C417" s="513"/>
      <c r="D417" s="513"/>
      <c r="E417" s="513"/>
      <c r="F417" s="513"/>
      <c r="G417" s="513"/>
      <c r="H417" s="513"/>
      <c r="I417" s="513"/>
      <c r="J417" s="513"/>
      <c r="K417" s="513"/>
      <c r="L417" s="513"/>
      <c r="M417" s="513"/>
      <c r="N417" s="513"/>
      <c r="O417" s="513"/>
      <c r="P417" s="513"/>
      <c r="Q417" s="513"/>
    </row>
    <row r="418" spans="1:17">
      <c r="A418" s="513"/>
      <c r="B418" s="513"/>
      <c r="C418" s="513"/>
      <c r="D418" s="513"/>
      <c r="E418" s="513"/>
      <c r="F418" s="513"/>
      <c r="G418" s="513"/>
      <c r="H418" s="513"/>
      <c r="I418" s="513"/>
      <c r="J418" s="513"/>
      <c r="K418" s="513"/>
      <c r="L418" s="513"/>
      <c r="M418" s="513"/>
      <c r="N418" s="513"/>
      <c r="O418" s="513"/>
      <c r="P418" s="513"/>
      <c r="Q418" s="513"/>
    </row>
    <row r="419" spans="1:17">
      <c r="A419" s="513"/>
      <c r="B419" s="513"/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513"/>
      <c r="Q419" s="513"/>
    </row>
    <row r="420" spans="1:17">
      <c r="A420" s="513"/>
      <c r="B420" s="513"/>
      <c r="C420" s="513"/>
      <c r="D420" s="513"/>
      <c r="E420" s="513"/>
      <c r="F420" s="513"/>
      <c r="G420" s="513"/>
      <c r="H420" s="513"/>
      <c r="I420" s="513"/>
      <c r="J420" s="513"/>
      <c r="K420" s="513"/>
      <c r="L420" s="513"/>
      <c r="M420" s="513"/>
      <c r="N420" s="513"/>
      <c r="O420" s="513"/>
      <c r="P420" s="513"/>
      <c r="Q420" s="513"/>
    </row>
    <row r="421" spans="1:17">
      <c r="A421" s="513"/>
      <c r="B421" s="513"/>
      <c r="C421" s="513"/>
      <c r="D421" s="513"/>
      <c r="E421" s="513"/>
      <c r="F421" s="513"/>
      <c r="G421" s="513"/>
      <c r="H421" s="513"/>
      <c r="I421" s="513"/>
      <c r="J421" s="513"/>
      <c r="K421" s="513"/>
      <c r="L421" s="513"/>
      <c r="M421" s="513"/>
      <c r="N421" s="513"/>
      <c r="O421" s="513"/>
      <c r="P421" s="513"/>
      <c r="Q421" s="513"/>
    </row>
    <row r="422" spans="1:17">
      <c r="A422" s="513"/>
      <c r="B422" s="513"/>
      <c r="C422" s="513"/>
      <c r="D422" s="513"/>
      <c r="E422" s="513"/>
      <c r="F422" s="513"/>
      <c r="G422" s="513"/>
      <c r="H422" s="513"/>
      <c r="I422" s="513"/>
      <c r="J422" s="513"/>
      <c r="K422" s="513"/>
      <c r="L422" s="513"/>
      <c r="M422" s="513"/>
      <c r="N422" s="513"/>
      <c r="O422" s="513"/>
      <c r="P422" s="513"/>
      <c r="Q422" s="513"/>
    </row>
    <row r="423" spans="1:17">
      <c r="A423" s="513"/>
      <c r="B423" s="513"/>
      <c r="C423" s="513"/>
      <c r="D423" s="513"/>
      <c r="E423" s="513"/>
      <c r="F423" s="513"/>
      <c r="G423" s="513"/>
      <c r="H423" s="513"/>
      <c r="I423" s="513"/>
      <c r="J423" s="513"/>
      <c r="K423" s="513"/>
      <c r="L423" s="513"/>
      <c r="M423" s="513"/>
      <c r="N423" s="513"/>
      <c r="O423" s="513"/>
      <c r="P423" s="513"/>
      <c r="Q423" s="513"/>
    </row>
    <row r="424" spans="1:17">
      <c r="A424" s="513"/>
      <c r="B424" s="513"/>
      <c r="C424" s="513"/>
      <c r="D424" s="513"/>
      <c r="E424" s="513"/>
      <c r="F424" s="513"/>
      <c r="G424" s="513"/>
      <c r="H424" s="513"/>
      <c r="I424" s="513"/>
      <c r="J424" s="513"/>
      <c r="K424" s="513"/>
      <c r="L424" s="513"/>
      <c r="M424" s="513"/>
      <c r="N424" s="513"/>
      <c r="O424" s="513"/>
      <c r="P424" s="513"/>
      <c r="Q424" s="513"/>
    </row>
    <row r="425" spans="1:17">
      <c r="A425" s="513"/>
      <c r="B425" s="513"/>
      <c r="C425" s="513"/>
      <c r="D425" s="513"/>
      <c r="E425" s="513"/>
      <c r="F425" s="513"/>
      <c r="G425" s="513"/>
      <c r="H425" s="513"/>
      <c r="I425" s="513"/>
      <c r="J425" s="513"/>
      <c r="K425" s="513"/>
      <c r="L425" s="513"/>
      <c r="M425" s="513"/>
      <c r="N425" s="513"/>
      <c r="O425" s="513"/>
      <c r="P425" s="513"/>
      <c r="Q425" s="513"/>
    </row>
    <row r="426" spans="1:17">
      <c r="A426" s="513"/>
      <c r="B426" s="513"/>
      <c r="C426" s="513"/>
      <c r="D426" s="513"/>
      <c r="E426" s="513"/>
      <c r="F426" s="513"/>
      <c r="G426" s="513"/>
      <c r="H426" s="513"/>
      <c r="I426" s="513"/>
      <c r="J426" s="513"/>
      <c r="K426" s="513"/>
      <c r="L426" s="513"/>
      <c r="M426" s="513"/>
      <c r="N426" s="513"/>
      <c r="O426" s="513"/>
      <c r="P426" s="513"/>
      <c r="Q426" s="513"/>
    </row>
    <row r="427" spans="1:17">
      <c r="A427" s="513"/>
      <c r="B427" s="513"/>
      <c r="C427" s="513"/>
      <c r="D427" s="513"/>
      <c r="E427" s="513"/>
      <c r="F427" s="513"/>
      <c r="G427" s="513"/>
      <c r="H427" s="513"/>
      <c r="I427" s="513"/>
      <c r="J427" s="513"/>
      <c r="K427" s="513"/>
      <c r="L427" s="513"/>
      <c r="M427" s="513"/>
      <c r="N427" s="513"/>
      <c r="O427" s="513"/>
      <c r="P427" s="513"/>
      <c r="Q427" s="513"/>
    </row>
    <row r="428" spans="1:17">
      <c r="A428" s="513"/>
      <c r="B428" s="513"/>
      <c r="C428" s="513"/>
      <c r="D428" s="513"/>
      <c r="E428" s="513"/>
      <c r="F428" s="513"/>
      <c r="G428" s="513"/>
      <c r="H428" s="513"/>
      <c r="I428" s="513"/>
      <c r="J428" s="513"/>
      <c r="K428" s="513"/>
      <c r="L428" s="513"/>
      <c r="M428" s="513"/>
      <c r="N428" s="513"/>
      <c r="O428" s="513"/>
      <c r="P428" s="513"/>
      <c r="Q428" s="513"/>
    </row>
    <row r="429" spans="1:17">
      <c r="A429" s="513"/>
      <c r="B429" s="513"/>
      <c r="C429" s="513"/>
      <c r="D429" s="513"/>
      <c r="E429" s="513"/>
      <c r="F429" s="513"/>
      <c r="G429" s="513"/>
      <c r="H429" s="513"/>
      <c r="I429" s="513"/>
      <c r="J429" s="513"/>
      <c r="K429" s="513"/>
      <c r="L429" s="513"/>
      <c r="M429" s="513"/>
      <c r="N429" s="513"/>
      <c r="O429" s="513"/>
      <c r="P429" s="513"/>
      <c r="Q429" s="513"/>
    </row>
    <row r="430" spans="1:17">
      <c r="A430" s="513"/>
      <c r="B430" s="513"/>
      <c r="C430" s="513"/>
      <c r="D430" s="513"/>
      <c r="E430" s="513"/>
      <c r="F430" s="513"/>
      <c r="G430" s="513"/>
      <c r="H430" s="513"/>
      <c r="I430" s="513"/>
      <c r="J430" s="513"/>
      <c r="K430" s="513"/>
      <c r="L430" s="513"/>
      <c r="M430" s="513"/>
      <c r="N430" s="513"/>
      <c r="O430" s="513"/>
      <c r="P430" s="513"/>
      <c r="Q430" s="513"/>
    </row>
    <row r="431" spans="1:17">
      <c r="A431" s="513"/>
      <c r="B431" s="513"/>
      <c r="C431" s="513"/>
      <c r="D431" s="513"/>
      <c r="E431" s="513"/>
      <c r="F431" s="513"/>
      <c r="G431" s="513"/>
      <c r="H431" s="513"/>
      <c r="I431" s="513"/>
      <c r="J431" s="513"/>
      <c r="K431" s="513"/>
      <c r="L431" s="513"/>
      <c r="M431" s="513"/>
      <c r="N431" s="513"/>
      <c r="O431" s="513"/>
      <c r="P431" s="513"/>
      <c r="Q431" s="513"/>
    </row>
    <row r="432" spans="1:17">
      <c r="A432" s="513"/>
      <c r="B432" s="513"/>
      <c r="C432" s="513"/>
      <c r="D432" s="513"/>
      <c r="E432" s="513"/>
      <c r="F432" s="513"/>
      <c r="G432" s="513"/>
      <c r="H432" s="513"/>
      <c r="I432" s="513"/>
      <c r="J432" s="513"/>
      <c r="K432" s="513"/>
      <c r="L432" s="513"/>
      <c r="M432" s="513"/>
      <c r="N432" s="513"/>
      <c r="O432" s="513"/>
      <c r="P432" s="513"/>
      <c r="Q432" s="513"/>
    </row>
    <row r="433" spans="1:17">
      <c r="A433" s="513"/>
      <c r="B433" s="513"/>
      <c r="C433" s="513"/>
      <c r="D433" s="513"/>
      <c r="E433" s="513"/>
      <c r="F433" s="513"/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</row>
    <row r="434" spans="1:17">
      <c r="A434" s="513"/>
      <c r="B434" s="513"/>
      <c r="C434" s="513"/>
      <c r="D434" s="513"/>
      <c r="E434" s="513"/>
      <c r="F434" s="513"/>
      <c r="G434" s="513"/>
      <c r="H434" s="513"/>
      <c r="I434" s="513"/>
      <c r="J434" s="513"/>
      <c r="K434" s="513"/>
      <c r="L434" s="513"/>
      <c r="M434" s="513"/>
      <c r="N434" s="513"/>
      <c r="O434" s="513"/>
      <c r="P434" s="513"/>
      <c r="Q434" s="513"/>
    </row>
    <row r="435" spans="1:17">
      <c r="A435" s="513"/>
      <c r="B435" s="513"/>
      <c r="C435" s="513"/>
      <c r="D435" s="513"/>
      <c r="E435" s="513"/>
      <c r="F435" s="513"/>
      <c r="G435" s="513"/>
      <c r="H435" s="513"/>
      <c r="I435" s="513"/>
      <c r="J435" s="513"/>
      <c r="K435" s="513"/>
      <c r="L435" s="513"/>
      <c r="M435" s="513"/>
      <c r="N435" s="513"/>
      <c r="O435" s="513"/>
      <c r="P435" s="513"/>
      <c r="Q435" s="513"/>
    </row>
    <row r="436" spans="1:17">
      <c r="A436" s="513"/>
      <c r="B436" s="513"/>
      <c r="C436" s="513"/>
      <c r="D436" s="513"/>
      <c r="E436" s="513"/>
      <c r="F436" s="513"/>
      <c r="G436" s="513"/>
      <c r="H436" s="513"/>
      <c r="I436" s="513"/>
      <c r="J436" s="513"/>
      <c r="K436" s="513"/>
      <c r="L436" s="513"/>
      <c r="M436" s="513"/>
      <c r="N436" s="513"/>
      <c r="O436" s="513"/>
      <c r="P436" s="513"/>
      <c r="Q436" s="513"/>
    </row>
    <row r="437" spans="1:17">
      <c r="A437" s="513"/>
      <c r="B437" s="513"/>
      <c r="C437" s="513"/>
      <c r="D437" s="513"/>
      <c r="E437" s="513"/>
      <c r="F437" s="513"/>
      <c r="G437" s="513"/>
      <c r="H437" s="513"/>
      <c r="I437" s="513"/>
      <c r="J437" s="513"/>
      <c r="K437" s="513"/>
      <c r="L437" s="513"/>
      <c r="M437" s="513"/>
      <c r="N437" s="513"/>
      <c r="O437" s="513"/>
      <c r="P437" s="513"/>
      <c r="Q437" s="513"/>
    </row>
    <row r="438" spans="1:17">
      <c r="A438" s="513"/>
      <c r="B438" s="513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3"/>
    </row>
    <row r="439" spans="1:17">
      <c r="A439" s="513"/>
      <c r="B439" s="513"/>
      <c r="C439" s="513"/>
      <c r="D439" s="513"/>
      <c r="E439" s="513"/>
      <c r="F439" s="513"/>
      <c r="G439" s="513"/>
      <c r="H439" s="513"/>
      <c r="I439" s="513"/>
      <c r="J439" s="513"/>
      <c r="K439" s="513"/>
      <c r="L439" s="513"/>
      <c r="M439" s="513"/>
      <c r="N439" s="513"/>
      <c r="O439" s="513"/>
      <c r="P439" s="513"/>
      <c r="Q439" s="513"/>
    </row>
    <row r="440" spans="1:17">
      <c r="A440" s="513"/>
      <c r="B440" s="513"/>
      <c r="C440" s="513"/>
      <c r="D440" s="513"/>
      <c r="E440" s="513"/>
      <c r="F440" s="513"/>
      <c r="G440" s="513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</row>
    <row r="441" spans="1:17">
      <c r="A441" s="513"/>
      <c r="B441" s="513"/>
      <c r="C441" s="513"/>
      <c r="D441" s="513"/>
      <c r="E441" s="513"/>
      <c r="F441" s="513"/>
      <c r="G441" s="513"/>
      <c r="H441" s="513"/>
      <c r="I441" s="513"/>
      <c r="J441" s="513"/>
      <c r="K441" s="513"/>
      <c r="L441" s="513"/>
      <c r="M441" s="513"/>
      <c r="N441" s="513"/>
      <c r="O441" s="513"/>
      <c r="P441" s="513"/>
      <c r="Q441" s="513"/>
    </row>
    <row r="442" spans="1:17">
      <c r="A442" s="513"/>
      <c r="B442" s="513"/>
      <c r="C442" s="51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3"/>
      <c r="P442" s="513"/>
      <c r="Q442" s="513"/>
    </row>
    <row r="443" spans="1:17">
      <c r="A443" s="513"/>
      <c r="B443" s="513"/>
      <c r="C443" s="51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3"/>
      <c r="P443" s="513"/>
      <c r="Q443" s="513"/>
    </row>
    <row r="444" spans="1:17">
      <c r="A444" s="513"/>
      <c r="B444" s="513"/>
      <c r="C444" s="51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3"/>
      <c r="P444" s="513"/>
      <c r="Q444" s="513"/>
    </row>
    <row r="445" spans="1:17">
      <c r="A445" s="513"/>
      <c r="B445" s="513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3"/>
      <c r="P445" s="513"/>
      <c r="Q445" s="513"/>
    </row>
    <row r="446" spans="1:17">
      <c r="A446" s="513"/>
      <c r="B446" s="513"/>
      <c r="C446" s="51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3"/>
      <c r="P446" s="513"/>
      <c r="Q446" s="513"/>
    </row>
    <row r="447" spans="1:17">
      <c r="A447" s="513"/>
      <c r="B447" s="513"/>
      <c r="C447" s="51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</row>
    <row r="448" spans="1:17">
      <c r="A448" s="513"/>
      <c r="B448" s="513"/>
      <c r="C448" s="51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3"/>
      <c r="P448" s="513"/>
      <c r="Q448" s="513"/>
    </row>
    <row r="449" spans="1:17">
      <c r="A449" s="513"/>
      <c r="B449" s="513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</row>
    <row r="450" spans="1:17">
      <c r="A450" s="513"/>
      <c r="B450" s="513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</row>
    <row r="451" spans="1:17">
      <c r="A451" s="513"/>
      <c r="B451" s="513"/>
      <c r="C451" s="51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3"/>
      <c r="P451" s="513"/>
      <c r="Q451" s="513"/>
    </row>
    <row r="452" spans="1:17">
      <c r="A452" s="513"/>
      <c r="B452" s="513"/>
      <c r="C452" s="51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3"/>
      <c r="P452" s="513"/>
      <c r="Q452" s="513"/>
    </row>
    <row r="453" spans="1:17">
      <c r="A453" s="513"/>
      <c r="B453" s="513"/>
      <c r="C453" s="51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3"/>
      <c r="P453" s="513"/>
      <c r="Q453" s="513"/>
    </row>
    <row r="454" spans="1:17">
      <c r="A454" s="513"/>
      <c r="B454" s="513"/>
      <c r="C454" s="51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3"/>
      <c r="P454" s="513"/>
      <c r="Q454" s="513"/>
    </row>
    <row r="455" spans="1:17">
      <c r="A455" s="513"/>
      <c r="B455" s="513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3"/>
    </row>
    <row r="456" spans="1:17">
      <c r="A456" s="513"/>
      <c r="B456" s="513"/>
      <c r="C456" s="51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3"/>
      <c r="P456" s="513"/>
      <c r="Q456" s="513"/>
    </row>
    <row r="457" spans="1:17">
      <c r="A457" s="513"/>
      <c r="B457" s="513"/>
      <c r="C457" s="513"/>
      <c r="D457" s="513"/>
      <c r="E457" s="513"/>
      <c r="F457" s="513"/>
      <c r="G457" s="513"/>
      <c r="H457" s="513"/>
      <c r="I457" s="513"/>
      <c r="J457" s="513"/>
      <c r="K457" s="513"/>
      <c r="L457" s="513"/>
      <c r="M457" s="513"/>
      <c r="N457" s="513"/>
      <c r="O457" s="513"/>
      <c r="P457" s="513"/>
      <c r="Q457" s="513"/>
    </row>
    <row r="458" spans="1:17">
      <c r="A458" s="513"/>
      <c r="B458" s="513"/>
      <c r="C458" s="513"/>
      <c r="D458" s="513"/>
      <c r="E458" s="513"/>
      <c r="F458" s="513"/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</row>
    <row r="459" spans="1:17">
      <c r="A459" s="513"/>
      <c r="B459" s="513"/>
      <c r="C459" s="513"/>
      <c r="D459" s="513"/>
      <c r="E459" s="513"/>
      <c r="F459" s="513"/>
      <c r="G459" s="513"/>
      <c r="H459" s="513"/>
      <c r="I459" s="513"/>
      <c r="J459" s="513"/>
      <c r="K459" s="513"/>
      <c r="L459" s="513"/>
      <c r="M459" s="513"/>
      <c r="N459" s="513"/>
      <c r="O459" s="513"/>
      <c r="P459" s="513"/>
      <c r="Q459" s="513"/>
    </row>
    <row r="460" spans="1:17">
      <c r="A460" s="513"/>
      <c r="B460" s="513"/>
      <c r="C460" s="513"/>
      <c r="D460" s="513"/>
      <c r="E460" s="513"/>
      <c r="F460" s="513"/>
      <c r="G460" s="513"/>
      <c r="H460" s="513"/>
      <c r="I460" s="513"/>
      <c r="J460" s="513"/>
      <c r="K460" s="513"/>
      <c r="L460" s="513"/>
      <c r="M460" s="513"/>
      <c r="N460" s="513"/>
      <c r="O460" s="513"/>
      <c r="P460" s="513"/>
      <c r="Q460" s="513"/>
    </row>
    <row r="461" spans="1:17">
      <c r="A461" s="513"/>
      <c r="B461" s="513"/>
      <c r="C461" s="513"/>
      <c r="D461" s="513"/>
      <c r="E461" s="513"/>
      <c r="F461" s="513"/>
      <c r="G461" s="513"/>
      <c r="H461" s="513"/>
      <c r="I461" s="513"/>
      <c r="J461" s="513"/>
      <c r="K461" s="513"/>
      <c r="L461" s="513"/>
      <c r="M461" s="513"/>
      <c r="N461" s="513"/>
      <c r="O461" s="513"/>
      <c r="P461" s="513"/>
      <c r="Q461" s="513"/>
    </row>
    <row r="462" spans="1:17">
      <c r="A462" s="513"/>
      <c r="B462" s="513"/>
      <c r="C462" s="513"/>
      <c r="D462" s="513"/>
      <c r="E462" s="513"/>
      <c r="F462" s="513"/>
      <c r="G462" s="513"/>
      <c r="H462" s="513"/>
      <c r="I462" s="513"/>
      <c r="J462" s="513"/>
      <c r="K462" s="513"/>
      <c r="L462" s="513"/>
      <c r="M462" s="513"/>
      <c r="N462" s="513"/>
      <c r="O462" s="513"/>
      <c r="P462" s="513"/>
      <c r="Q462" s="513"/>
    </row>
    <row r="463" spans="1:17">
      <c r="A463" s="513"/>
      <c r="B463" s="513"/>
      <c r="C463" s="513"/>
      <c r="D463" s="513"/>
      <c r="E463" s="513"/>
      <c r="F463" s="513"/>
      <c r="G463" s="513"/>
      <c r="H463" s="513"/>
      <c r="I463" s="513"/>
      <c r="J463" s="513"/>
      <c r="K463" s="513"/>
      <c r="L463" s="513"/>
      <c r="M463" s="513"/>
      <c r="N463" s="513"/>
      <c r="O463" s="513"/>
      <c r="P463" s="513"/>
      <c r="Q463" s="513"/>
    </row>
    <row r="464" spans="1:17">
      <c r="A464" s="513"/>
      <c r="B464" s="513"/>
      <c r="C464" s="513"/>
      <c r="D464" s="513"/>
      <c r="E464" s="513"/>
      <c r="F464" s="513"/>
      <c r="G464" s="513"/>
      <c r="H464" s="513"/>
      <c r="I464" s="513"/>
      <c r="J464" s="513"/>
      <c r="K464" s="513"/>
      <c r="L464" s="513"/>
      <c r="M464" s="513"/>
      <c r="N464" s="513"/>
      <c r="O464" s="513"/>
      <c r="P464" s="513"/>
      <c r="Q464" s="513"/>
    </row>
    <row r="465" spans="1:17">
      <c r="A465" s="513"/>
      <c r="B465" s="513"/>
      <c r="C465" s="513"/>
      <c r="D465" s="513"/>
      <c r="E465" s="513"/>
      <c r="F465" s="513"/>
      <c r="G465" s="513"/>
      <c r="H465" s="513"/>
      <c r="I465" s="513"/>
      <c r="J465" s="513"/>
      <c r="K465" s="513"/>
      <c r="L465" s="513"/>
      <c r="M465" s="513"/>
      <c r="N465" s="513"/>
      <c r="O465" s="513"/>
      <c r="P465" s="513"/>
      <c r="Q465" s="513"/>
    </row>
    <row r="466" spans="1:17">
      <c r="A466" s="513"/>
      <c r="B466" s="513"/>
      <c r="C466" s="513"/>
      <c r="D466" s="513"/>
      <c r="E466" s="513"/>
      <c r="F466" s="513"/>
      <c r="G466" s="513"/>
      <c r="H466" s="513"/>
      <c r="I466" s="513"/>
      <c r="J466" s="513"/>
      <c r="K466" s="513"/>
      <c r="L466" s="513"/>
      <c r="M466" s="513"/>
      <c r="N466" s="513"/>
      <c r="O466" s="513"/>
      <c r="P466" s="513"/>
      <c r="Q466" s="513"/>
    </row>
    <row r="467" spans="1:17">
      <c r="A467" s="513"/>
      <c r="B467" s="513"/>
      <c r="C467" s="513"/>
      <c r="D467" s="513"/>
      <c r="E467" s="513"/>
      <c r="F467" s="513"/>
      <c r="G467" s="513"/>
      <c r="H467" s="513"/>
      <c r="I467" s="513"/>
      <c r="J467" s="513"/>
      <c r="K467" s="513"/>
      <c r="L467" s="513"/>
      <c r="M467" s="513"/>
      <c r="N467" s="513"/>
      <c r="O467" s="513"/>
      <c r="P467" s="513"/>
      <c r="Q467" s="513"/>
    </row>
    <row r="468" spans="1:17">
      <c r="A468" s="513"/>
      <c r="B468" s="513"/>
      <c r="C468" s="513"/>
      <c r="D468" s="513"/>
      <c r="E468" s="513"/>
      <c r="F468" s="513"/>
      <c r="G468" s="513"/>
      <c r="H468" s="513"/>
      <c r="I468" s="513"/>
      <c r="J468" s="513"/>
      <c r="K468" s="513"/>
      <c r="L468" s="513"/>
      <c r="M468" s="513"/>
      <c r="N468" s="513"/>
      <c r="O468" s="513"/>
      <c r="P468" s="513"/>
      <c r="Q468" s="513"/>
    </row>
    <row r="469" spans="1:17">
      <c r="A469" s="513"/>
      <c r="B469" s="513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</row>
    <row r="470" spans="1:17">
      <c r="A470" s="513"/>
      <c r="B470" s="513"/>
      <c r="C470" s="513"/>
      <c r="D470" s="513"/>
      <c r="E470" s="513"/>
      <c r="F470" s="513"/>
      <c r="G470" s="513"/>
      <c r="H470" s="513"/>
      <c r="I470" s="513"/>
      <c r="J470" s="513"/>
      <c r="K470" s="513"/>
      <c r="L470" s="513"/>
      <c r="M470" s="513"/>
      <c r="N470" s="513"/>
      <c r="O470" s="513"/>
      <c r="P470" s="513"/>
      <c r="Q470" s="513"/>
    </row>
    <row r="471" spans="1:17">
      <c r="A471" s="513"/>
      <c r="B471" s="513"/>
      <c r="C471" s="513"/>
      <c r="D471" s="513"/>
      <c r="E471" s="513"/>
      <c r="F471" s="513"/>
      <c r="G471" s="513"/>
      <c r="H471" s="513"/>
      <c r="I471" s="513"/>
      <c r="J471" s="513"/>
      <c r="K471" s="513"/>
      <c r="L471" s="513"/>
      <c r="M471" s="513"/>
      <c r="N471" s="513"/>
      <c r="O471" s="513"/>
      <c r="P471" s="513"/>
      <c r="Q471" s="513"/>
    </row>
    <row r="472" spans="1:17">
      <c r="A472" s="513"/>
      <c r="B472" s="513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</row>
    <row r="473" spans="1:17">
      <c r="A473" s="513"/>
      <c r="B473" s="513"/>
      <c r="C473" s="513"/>
      <c r="D473" s="513"/>
      <c r="E473" s="513"/>
      <c r="F473" s="513"/>
      <c r="G473" s="513"/>
      <c r="H473" s="513"/>
      <c r="I473" s="513"/>
      <c r="J473" s="513"/>
      <c r="K473" s="513"/>
      <c r="L473" s="513"/>
      <c r="M473" s="513"/>
      <c r="N473" s="513"/>
      <c r="O473" s="513"/>
      <c r="P473" s="513"/>
      <c r="Q473" s="513"/>
    </row>
    <row r="474" spans="1:17">
      <c r="A474" s="513"/>
      <c r="B474" s="513"/>
      <c r="C474" s="513"/>
      <c r="D474" s="513"/>
      <c r="E474" s="513"/>
      <c r="F474" s="513"/>
      <c r="G474" s="513"/>
      <c r="H474" s="513"/>
      <c r="I474" s="513"/>
      <c r="J474" s="513"/>
      <c r="K474" s="513"/>
      <c r="L474" s="513"/>
      <c r="M474" s="513"/>
      <c r="N474" s="513"/>
      <c r="O474" s="513"/>
      <c r="P474" s="513"/>
      <c r="Q474" s="513"/>
    </row>
    <row r="475" spans="1:17">
      <c r="A475" s="513"/>
      <c r="B475" s="513"/>
      <c r="C475" s="513"/>
      <c r="D475" s="513"/>
      <c r="E475" s="513"/>
      <c r="F475" s="513"/>
      <c r="G475" s="513"/>
      <c r="H475" s="513"/>
      <c r="I475" s="513"/>
      <c r="J475" s="513"/>
      <c r="K475" s="513"/>
      <c r="L475" s="513"/>
      <c r="M475" s="513"/>
      <c r="N475" s="513"/>
      <c r="O475" s="513"/>
      <c r="P475" s="513"/>
      <c r="Q475" s="513"/>
    </row>
    <row r="476" spans="1:17">
      <c r="A476" s="513"/>
      <c r="B476" s="513"/>
      <c r="C476" s="513"/>
      <c r="D476" s="513"/>
      <c r="E476" s="513"/>
      <c r="F476" s="513"/>
      <c r="G476" s="513"/>
      <c r="H476" s="513"/>
      <c r="I476" s="513"/>
      <c r="J476" s="513"/>
      <c r="K476" s="513"/>
      <c r="L476" s="513"/>
      <c r="M476" s="513"/>
      <c r="N476" s="513"/>
      <c r="O476" s="513"/>
      <c r="P476" s="513"/>
      <c r="Q476" s="513"/>
    </row>
    <row r="477" spans="1:17">
      <c r="A477" s="513"/>
      <c r="B477" s="513"/>
      <c r="C477" s="513"/>
      <c r="D477" s="513"/>
      <c r="E477" s="513"/>
      <c r="F477" s="513"/>
      <c r="G477" s="513"/>
      <c r="H477" s="513"/>
      <c r="I477" s="513"/>
      <c r="J477" s="513"/>
      <c r="K477" s="513"/>
      <c r="L477" s="513"/>
      <c r="M477" s="513"/>
      <c r="N477" s="513"/>
      <c r="O477" s="513"/>
      <c r="P477" s="513"/>
      <c r="Q477" s="513"/>
    </row>
    <row r="478" spans="1:17">
      <c r="A478" s="513"/>
      <c r="B478" s="513"/>
      <c r="C478" s="513"/>
      <c r="D478" s="513"/>
      <c r="E478" s="513"/>
      <c r="F478" s="513"/>
      <c r="G478" s="513"/>
      <c r="H478" s="513"/>
      <c r="I478" s="513"/>
      <c r="J478" s="513"/>
      <c r="K478" s="513"/>
      <c r="L478" s="513"/>
      <c r="M478" s="513"/>
      <c r="N478" s="513"/>
      <c r="O478" s="513"/>
      <c r="P478" s="513"/>
      <c r="Q478" s="513"/>
    </row>
    <row r="479" spans="1:17">
      <c r="A479" s="513"/>
      <c r="B479" s="513"/>
      <c r="C479" s="513"/>
      <c r="D479" s="513"/>
      <c r="E479" s="513"/>
      <c r="F479" s="513"/>
      <c r="G479" s="513"/>
      <c r="H479" s="513"/>
      <c r="I479" s="513"/>
      <c r="J479" s="513"/>
      <c r="K479" s="513"/>
      <c r="L479" s="513"/>
      <c r="M479" s="513"/>
      <c r="N479" s="513"/>
      <c r="O479" s="513"/>
      <c r="P479" s="513"/>
      <c r="Q479" s="513"/>
    </row>
    <row r="480" spans="1:17">
      <c r="A480" s="513"/>
      <c r="B480" s="513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</row>
    <row r="481" spans="1:17">
      <c r="A481" s="513"/>
      <c r="B481" s="513"/>
      <c r="C481" s="513"/>
      <c r="D481" s="513"/>
      <c r="E481" s="513"/>
      <c r="F481" s="513"/>
      <c r="G481" s="513"/>
      <c r="H481" s="513"/>
      <c r="I481" s="513"/>
      <c r="J481" s="513"/>
      <c r="K481" s="513"/>
      <c r="L481" s="513"/>
      <c r="M481" s="513"/>
      <c r="N481" s="513"/>
      <c r="O481" s="513"/>
      <c r="P481" s="513"/>
      <c r="Q481" s="513"/>
    </row>
    <row r="482" spans="1:17">
      <c r="A482" s="513"/>
      <c r="B482" s="513"/>
      <c r="C482" s="513"/>
      <c r="D482" s="513"/>
      <c r="E482" s="513"/>
      <c r="F482" s="513"/>
      <c r="G482" s="513"/>
      <c r="H482" s="513"/>
      <c r="I482" s="513"/>
      <c r="J482" s="513"/>
      <c r="K482" s="513"/>
      <c r="L482" s="513"/>
      <c r="M482" s="513"/>
      <c r="N482" s="513"/>
      <c r="O482" s="513"/>
      <c r="P482" s="513"/>
      <c r="Q482" s="513"/>
    </row>
    <row r="483" spans="1:17">
      <c r="A483" s="513"/>
      <c r="B483" s="513"/>
      <c r="C483" s="513"/>
      <c r="D483" s="513"/>
      <c r="E483" s="513"/>
      <c r="F483" s="513"/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</row>
    <row r="484" spans="1:17">
      <c r="A484" s="513"/>
      <c r="B484" s="513"/>
      <c r="C484" s="513"/>
      <c r="D484" s="513"/>
      <c r="E484" s="513"/>
      <c r="F484" s="513"/>
      <c r="G484" s="513"/>
      <c r="H484" s="513"/>
      <c r="I484" s="513"/>
      <c r="J484" s="513"/>
      <c r="K484" s="513"/>
      <c r="L484" s="513"/>
      <c r="M484" s="513"/>
      <c r="N484" s="513"/>
      <c r="O484" s="513"/>
      <c r="P484" s="513"/>
      <c r="Q484" s="513"/>
    </row>
    <row r="485" spans="1:17">
      <c r="A485" s="513"/>
      <c r="B485" s="513"/>
      <c r="C485" s="513"/>
      <c r="D485" s="513"/>
      <c r="E485" s="513"/>
      <c r="F485" s="513"/>
      <c r="G485" s="513"/>
      <c r="H485" s="513"/>
      <c r="I485" s="513"/>
      <c r="J485" s="513"/>
      <c r="K485" s="513"/>
      <c r="L485" s="513"/>
      <c r="M485" s="513"/>
      <c r="N485" s="513"/>
      <c r="O485" s="513"/>
      <c r="P485" s="513"/>
      <c r="Q485" s="513"/>
    </row>
    <row r="486" spans="1:17">
      <c r="A486" s="513"/>
      <c r="B486" s="513"/>
      <c r="C486" s="513"/>
      <c r="D486" s="513"/>
      <c r="E486" s="513"/>
      <c r="F486" s="513"/>
      <c r="G486" s="513"/>
      <c r="H486" s="513"/>
      <c r="I486" s="513"/>
      <c r="J486" s="513"/>
      <c r="K486" s="513"/>
      <c r="L486" s="513"/>
      <c r="M486" s="513"/>
      <c r="N486" s="513"/>
      <c r="O486" s="513"/>
      <c r="P486" s="513"/>
      <c r="Q486" s="513"/>
    </row>
    <row r="487" spans="1:17">
      <c r="A487" s="513"/>
      <c r="B487" s="513"/>
      <c r="C487" s="513"/>
      <c r="D487" s="513"/>
      <c r="E487" s="513"/>
      <c r="F487" s="513"/>
      <c r="G487" s="513"/>
      <c r="H487" s="513"/>
      <c r="I487" s="513"/>
      <c r="J487" s="513"/>
      <c r="K487" s="513"/>
      <c r="L487" s="513"/>
      <c r="M487" s="513"/>
      <c r="N487" s="513"/>
      <c r="O487" s="513"/>
      <c r="P487" s="513"/>
      <c r="Q487" s="513"/>
    </row>
    <row r="488" spans="1:17">
      <c r="A488" s="513"/>
      <c r="B488" s="513"/>
      <c r="C488" s="513"/>
      <c r="D488" s="513"/>
      <c r="E488" s="513"/>
      <c r="F488" s="513"/>
      <c r="G488" s="513"/>
      <c r="H488" s="513"/>
      <c r="I488" s="513"/>
      <c r="J488" s="513"/>
      <c r="K488" s="513"/>
      <c r="L488" s="513"/>
      <c r="M488" s="513"/>
      <c r="N488" s="513"/>
      <c r="O488" s="513"/>
      <c r="P488" s="513"/>
      <c r="Q488" s="513"/>
    </row>
    <row r="489" spans="1:17">
      <c r="A489" s="513"/>
      <c r="B489" s="513"/>
      <c r="C489" s="513"/>
      <c r="D489" s="513"/>
      <c r="E489" s="513"/>
      <c r="F489" s="513"/>
      <c r="G489" s="513"/>
      <c r="H489" s="513"/>
      <c r="I489" s="513"/>
      <c r="J489" s="513"/>
      <c r="K489" s="513"/>
      <c r="L489" s="513"/>
      <c r="M489" s="513"/>
      <c r="N489" s="513"/>
      <c r="O489" s="513"/>
      <c r="P489" s="513"/>
      <c r="Q489" s="513"/>
    </row>
    <row r="490" spans="1:17">
      <c r="A490" s="513"/>
      <c r="B490" s="513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</row>
    <row r="491" spans="1:17">
      <c r="A491" s="513"/>
      <c r="B491" s="513"/>
      <c r="C491" s="513"/>
      <c r="D491" s="513"/>
      <c r="E491" s="513"/>
      <c r="F491" s="513"/>
      <c r="G491" s="513"/>
      <c r="H491" s="513"/>
      <c r="I491" s="513"/>
      <c r="J491" s="513"/>
      <c r="K491" s="513"/>
      <c r="L491" s="513"/>
      <c r="M491" s="513"/>
      <c r="N491" s="513"/>
      <c r="O491" s="513"/>
      <c r="P491" s="513"/>
      <c r="Q491" s="513"/>
    </row>
    <row r="492" spans="1:17">
      <c r="A492" s="513"/>
      <c r="B492" s="513"/>
      <c r="C492" s="513"/>
      <c r="D492" s="513"/>
      <c r="E492" s="513"/>
      <c r="F492" s="513"/>
      <c r="G492" s="513"/>
      <c r="H492" s="513"/>
      <c r="I492" s="513"/>
      <c r="J492" s="513"/>
      <c r="K492" s="513"/>
      <c r="L492" s="513"/>
      <c r="M492" s="513"/>
      <c r="N492" s="513"/>
      <c r="O492" s="513"/>
      <c r="P492" s="513"/>
      <c r="Q492" s="513"/>
    </row>
    <row r="493" spans="1:17">
      <c r="A493" s="513"/>
      <c r="B493" s="513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</row>
    <row r="494" spans="1:17">
      <c r="A494" s="513"/>
      <c r="B494" s="513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</row>
    <row r="495" spans="1:17">
      <c r="A495" s="513"/>
      <c r="B495" s="513"/>
      <c r="C495" s="513"/>
      <c r="D495" s="513"/>
      <c r="E495" s="513"/>
      <c r="F495" s="513"/>
      <c r="G495" s="513"/>
      <c r="H495" s="513"/>
      <c r="I495" s="513"/>
      <c r="J495" s="513"/>
      <c r="K495" s="513"/>
      <c r="L495" s="513"/>
      <c r="M495" s="513"/>
      <c r="N495" s="513"/>
      <c r="O495" s="513"/>
      <c r="P495" s="513"/>
      <c r="Q495" s="513"/>
    </row>
    <row r="496" spans="1:17">
      <c r="A496" s="513"/>
      <c r="B496" s="513"/>
      <c r="C496" s="513"/>
      <c r="D496" s="513"/>
      <c r="E496" s="513"/>
      <c r="F496" s="513"/>
      <c r="G496" s="513"/>
      <c r="H496" s="513"/>
      <c r="I496" s="513"/>
      <c r="J496" s="513"/>
      <c r="K496" s="513"/>
      <c r="L496" s="513"/>
      <c r="M496" s="513"/>
      <c r="N496" s="513"/>
      <c r="O496" s="513"/>
      <c r="P496" s="513"/>
      <c r="Q496" s="513"/>
    </row>
    <row r="497" spans="1:17">
      <c r="A497" s="513"/>
      <c r="B497" s="513"/>
      <c r="C497" s="513"/>
      <c r="D497" s="513"/>
      <c r="E497" s="513"/>
      <c r="F497" s="513"/>
      <c r="G497" s="513"/>
      <c r="H497" s="513"/>
      <c r="I497" s="513"/>
      <c r="J497" s="513"/>
      <c r="K497" s="513"/>
      <c r="L497" s="513"/>
      <c r="M497" s="513"/>
      <c r="N497" s="513"/>
      <c r="O497" s="513"/>
      <c r="P497" s="513"/>
      <c r="Q497" s="513"/>
    </row>
    <row r="498" spans="1:17">
      <c r="A498" s="513"/>
      <c r="B498" s="513"/>
      <c r="C498" s="513"/>
      <c r="D498" s="513"/>
      <c r="E498" s="513"/>
      <c r="F498" s="513"/>
      <c r="G498" s="513"/>
      <c r="H498" s="513"/>
      <c r="I498" s="513"/>
      <c r="J498" s="513"/>
      <c r="K498" s="513"/>
      <c r="L498" s="513"/>
      <c r="M498" s="513"/>
      <c r="N498" s="513"/>
      <c r="O498" s="513"/>
      <c r="P498" s="513"/>
      <c r="Q498" s="513"/>
    </row>
    <row r="499" spans="1:17">
      <c r="A499" s="513"/>
      <c r="B499" s="513"/>
      <c r="C499" s="513"/>
      <c r="D499" s="513"/>
      <c r="E499" s="513"/>
      <c r="F499" s="513"/>
      <c r="G499" s="513"/>
      <c r="H499" s="513"/>
      <c r="I499" s="513"/>
      <c r="J499" s="513"/>
      <c r="K499" s="513"/>
      <c r="L499" s="513"/>
      <c r="M499" s="513"/>
      <c r="N499" s="513"/>
      <c r="O499" s="513"/>
      <c r="P499" s="513"/>
      <c r="Q499" s="513"/>
    </row>
    <row r="500" spans="1:17">
      <c r="A500" s="513"/>
      <c r="B500" s="513"/>
      <c r="C500" s="51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3"/>
      <c r="P500" s="513"/>
      <c r="Q500" s="513"/>
    </row>
    <row r="501" spans="1:17">
      <c r="A501" s="513"/>
      <c r="B501" s="513"/>
      <c r="C501" s="51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3"/>
      <c r="P501" s="513"/>
      <c r="Q501" s="513"/>
    </row>
    <row r="502" spans="1:17">
      <c r="A502" s="513"/>
      <c r="B502" s="513"/>
      <c r="C502" s="51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3"/>
      <c r="P502" s="513"/>
      <c r="Q502" s="513"/>
    </row>
    <row r="503" spans="1:17">
      <c r="A503" s="513"/>
      <c r="B503" s="513"/>
      <c r="C503" s="51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3"/>
      <c r="P503" s="513"/>
      <c r="Q503" s="513"/>
    </row>
    <row r="504" spans="1:17">
      <c r="A504" s="513"/>
      <c r="B504" s="513"/>
      <c r="C504" s="51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3"/>
      <c r="P504" s="513"/>
      <c r="Q504" s="513"/>
    </row>
    <row r="505" spans="1:17">
      <c r="A505" s="513"/>
      <c r="B505" s="513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</row>
    <row r="506" spans="1:17">
      <c r="A506" s="513"/>
      <c r="B506" s="513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3"/>
      <c r="P506" s="513"/>
      <c r="Q506" s="513"/>
    </row>
    <row r="507" spans="1:17">
      <c r="A507" s="513"/>
      <c r="B507" s="513"/>
      <c r="C507" s="51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3"/>
      <c r="P507" s="513"/>
      <c r="Q507" s="513"/>
    </row>
    <row r="508" spans="1:17">
      <c r="A508" s="513"/>
      <c r="B508" s="513"/>
      <c r="C508" s="51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</row>
    <row r="509" spans="1:17">
      <c r="A509" s="513"/>
      <c r="B509" s="513"/>
      <c r="C509" s="51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3"/>
      <c r="P509" s="513"/>
      <c r="Q509" s="513"/>
    </row>
    <row r="510" spans="1:17">
      <c r="A510" s="513"/>
      <c r="B510" s="513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</row>
    <row r="511" spans="1:17">
      <c r="A511" s="513"/>
      <c r="B511" s="513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</row>
    <row r="512" spans="1:17">
      <c r="A512" s="513"/>
      <c r="B512" s="513"/>
      <c r="C512" s="51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3"/>
      <c r="P512" s="513"/>
      <c r="Q512" s="513"/>
    </row>
    <row r="513" spans="1:17">
      <c r="A513" s="513"/>
      <c r="B513" s="513"/>
      <c r="C513" s="51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3"/>
      <c r="P513" s="513"/>
      <c r="Q513" s="513"/>
    </row>
    <row r="514" spans="1:17">
      <c r="A514" s="513"/>
      <c r="B514" s="513"/>
      <c r="C514" s="51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3"/>
      <c r="P514" s="513"/>
      <c r="Q514" s="513"/>
    </row>
    <row r="515" spans="1:17">
      <c r="A515" s="513"/>
      <c r="B515" s="513"/>
      <c r="C515" s="513"/>
      <c r="D515" s="513"/>
      <c r="E515" s="513"/>
      <c r="F515" s="513"/>
      <c r="G515" s="513"/>
      <c r="H515" s="513"/>
      <c r="I515" s="513"/>
      <c r="J515" s="513"/>
      <c r="K515" s="513"/>
      <c r="L515" s="513"/>
      <c r="M515" s="513"/>
      <c r="N515" s="513"/>
      <c r="O515" s="513"/>
      <c r="P515" s="513"/>
      <c r="Q515" s="513"/>
    </row>
    <row r="516" spans="1:17">
      <c r="A516" s="513"/>
      <c r="B516" s="513"/>
      <c r="C516" s="513"/>
      <c r="D516" s="513"/>
      <c r="E516" s="513"/>
      <c r="F516" s="513"/>
      <c r="G516" s="513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</row>
    <row r="517" spans="1:17">
      <c r="A517" s="513"/>
      <c r="B517" s="513"/>
      <c r="C517" s="513"/>
      <c r="D517" s="513"/>
      <c r="E517" s="513"/>
      <c r="F517" s="513"/>
      <c r="G517" s="513"/>
      <c r="H517" s="513"/>
      <c r="I517" s="513"/>
      <c r="J517" s="513"/>
      <c r="K517" s="513"/>
      <c r="L517" s="513"/>
      <c r="M517" s="513"/>
      <c r="N517" s="513"/>
      <c r="O517" s="513"/>
      <c r="P517" s="513"/>
      <c r="Q517" s="513"/>
    </row>
    <row r="518" spans="1:17">
      <c r="A518" s="513"/>
      <c r="B518" s="513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</row>
    <row r="519" spans="1:17">
      <c r="A519" s="513"/>
      <c r="B519" s="513"/>
      <c r="C519" s="513"/>
      <c r="D519" s="513"/>
      <c r="E519" s="513"/>
      <c r="F519" s="513"/>
      <c r="G519" s="513"/>
      <c r="H519" s="513"/>
      <c r="I519" s="513"/>
      <c r="J519" s="513"/>
      <c r="K519" s="513"/>
      <c r="L519" s="513"/>
      <c r="M519" s="513"/>
      <c r="N519" s="513"/>
      <c r="O519" s="513"/>
      <c r="P519" s="513"/>
      <c r="Q519" s="513"/>
    </row>
    <row r="520" spans="1:17">
      <c r="A520" s="513"/>
      <c r="B520" s="513"/>
      <c r="C520" s="513"/>
      <c r="D520" s="513"/>
      <c r="E520" s="513"/>
      <c r="F520" s="513"/>
      <c r="G520" s="513"/>
      <c r="H520" s="513"/>
      <c r="I520" s="513"/>
      <c r="J520" s="513"/>
      <c r="K520" s="513"/>
      <c r="L520" s="513"/>
      <c r="M520" s="513"/>
      <c r="N520" s="513"/>
      <c r="O520" s="513"/>
      <c r="P520" s="513"/>
      <c r="Q520" s="513"/>
    </row>
    <row r="521" spans="1:17">
      <c r="A521" s="513"/>
      <c r="B521" s="513"/>
      <c r="C521" s="513"/>
      <c r="D521" s="513"/>
      <c r="E521" s="513"/>
      <c r="F521" s="513"/>
      <c r="G521" s="513"/>
      <c r="H521" s="513"/>
      <c r="I521" s="513"/>
      <c r="J521" s="513"/>
      <c r="K521" s="513"/>
      <c r="L521" s="513"/>
      <c r="M521" s="513"/>
      <c r="N521" s="513"/>
      <c r="O521" s="513"/>
      <c r="P521" s="513"/>
      <c r="Q521" s="513"/>
    </row>
    <row r="522" spans="1:17">
      <c r="A522" s="513"/>
      <c r="B522" s="513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</row>
    <row r="523" spans="1:17">
      <c r="A523" s="513"/>
      <c r="B523" s="513"/>
      <c r="C523" s="513"/>
      <c r="D523" s="513"/>
      <c r="E523" s="513"/>
      <c r="F523" s="513"/>
      <c r="G523" s="513"/>
      <c r="H523" s="513"/>
      <c r="I523" s="513"/>
      <c r="J523" s="513"/>
      <c r="K523" s="513"/>
      <c r="L523" s="513"/>
      <c r="M523" s="513"/>
      <c r="N523" s="513"/>
      <c r="O523" s="513"/>
      <c r="P523" s="513"/>
      <c r="Q523" s="513"/>
    </row>
    <row r="524" spans="1:17">
      <c r="A524" s="513"/>
      <c r="B524" s="513"/>
      <c r="C524" s="513"/>
      <c r="D524" s="513"/>
      <c r="E524" s="513"/>
      <c r="F524" s="513"/>
      <c r="G524" s="513"/>
      <c r="H524" s="513"/>
      <c r="I524" s="513"/>
      <c r="J524" s="513"/>
      <c r="K524" s="513"/>
      <c r="L524" s="513"/>
      <c r="M524" s="513"/>
      <c r="N524" s="513"/>
      <c r="O524" s="513"/>
      <c r="P524" s="513"/>
      <c r="Q524" s="513"/>
    </row>
    <row r="525" spans="1:17">
      <c r="A525" s="513"/>
      <c r="B525" s="513"/>
      <c r="C525" s="513"/>
      <c r="D525" s="513"/>
      <c r="E525" s="513"/>
      <c r="F525" s="513"/>
      <c r="G525" s="513"/>
      <c r="H525" s="513"/>
      <c r="I525" s="513"/>
      <c r="J525" s="513"/>
      <c r="K525" s="513"/>
      <c r="L525" s="513"/>
      <c r="M525" s="513"/>
      <c r="N525" s="513"/>
      <c r="O525" s="513"/>
      <c r="P525" s="513"/>
      <c r="Q525" s="513"/>
    </row>
    <row r="526" spans="1:17">
      <c r="A526" s="513"/>
      <c r="B526" s="513"/>
      <c r="C526" s="513"/>
      <c r="D526" s="513"/>
      <c r="E526" s="513"/>
      <c r="F526" s="513"/>
      <c r="G526" s="513"/>
      <c r="H526" s="513"/>
      <c r="I526" s="513"/>
      <c r="J526" s="513"/>
      <c r="K526" s="513"/>
      <c r="L526" s="513"/>
      <c r="M526" s="513"/>
      <c r="N526" s="513"/>
      <c r="O526" s="513"/>
      <c r="P526" s="513"/>
      <c r="Q526" s="513"/>
    </row>
    <row r="527" spans="1:17">
      <c r="A527" s="513"/>
      <c r="B527" s="513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</row>
    <row r="528" spans="1:17">
      <c r="A528" s="513"/>
      <c r="B528" s="513"/>
      <c r="C528" s="513"/>
      <c r="D528" s="513"/>
      <c r="E528" s="513"/>
      <c r="F528" s="513"/>
      <c r="G528" s="513"/>
      <c r="H528" s="513"/>
      <c r="I528" s="513"/>
      <c r="J528" s="513"/>
      <c r="K528" s="513"/>
      <c r="L528" s="513"/>
      <c r="M528" s="513"/>
      <c r="N528" s="513"/>
      <c r="O528" s="513"/>
      <c r="P528" s="513"/>
      <c r="Q528" s="513"/>
    </row>
    <row r="529" spans="1:17">
      <c r="A529" s="513"/>
      <c r="B529" s="513"/>
      <c r="C529" s="513"/>
      <c r="D529" s="513"/>
      <c r="E529" s="513"/>
      <c r="F529" s="513"/>
      <c r="G529" s="513"/>
      <c r="H529" s="513"/>
      <c r="I529" s="513"/>
      <c r="J529" s="513"/>
      <c r="K529" s="513"/>
      <c r="L529" s="513"/>
      <c r="M529" s="513"/>
      <c r="N529" s="513"/>
      <c r="O529" s="513"/>
      <c r="P529" s="513"/>
      <c r="Q529" s="513"/>
    </row>
    <row r="530" spans="1:17">
      <c r="A530" s="513"/>
      <c r="B530" s="513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</row>
    <row r="531" spans="1:17">
      <c r="A531" s="513"/>
      <c r="B531" s="513"/>
      <c r="C531" s="513"/>
      <c r="D531" s="513"/>
      <c r="E531" s="513"/>
      <c r="F531" s="513"/>
      <c r="G531" s="513"/>
      <c r="H531" s="513"/>
      <c r="I531" s="513"/>
      <c r="J531" s="513"/>
      <c r="K531" s="513"/>
      <c r="L531" s="513"/>
      <c r="M531" s="513"/>
      <c r="N531" s="513"/>
      <c r="O531" s="513"/>
      <c r="P531" s="513"/>
      <c r="Q531" s="513"/>
    </row>
    <row r="532" spans="1:17">
      <c r="A532" s="513"/>
      <c r="B532" s="513"/>
      <c r="C532" s="513"/>
      <c r="D532" s="513"/>
      <c r="E532" s="513"/>
      <c r="F532" s="513"/>
      <c r="G532" s="513"/>
      <c r="H532" s="513"/>
      <c r="I532" s="513"/>
      <c r="J532" s="513"/>
      <c r="K532" s="513"/>
      <c r="L532" s="513"/>
      <c r="M532" s="513"/>
      <c r="N532" s="513"/>
      <c r="O532" s="513"/>
      <c r="P532" s="513"/>
      <c r="Q532" s="513"/>
    </row>
    <row r="533" spans="1:17">
      <c r="A533" s="513"/>
      <c r="B533" s="513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</row>
    <row r="534" spans="1:17">
      <c r="A534" s="513"/>
      <c r="B534" s="513"/>
      <c r="C534" s="513"/>
      <c r="D534" s="513"/>
      <c r="E534" s="513"/>
      <c r="F534" s="513"/>
      <c r="G534" s="513"/>
      <c r="H534" s="513"/>
      <c r="I534" s="513"/>
      <c r="J534" s="513"/>
      <c r="K534" s="513"/>
      <c r="L534" s="513"/>
      <c r="M534" s="513"/>
      <c r="N534" s="513"/>
      <c r="O534" s="513"/>
      <c r="P534" s="513"/>
      <c r="Q534" s="513"/>
    </row>
    <row r="535" spans="1:17">
      <c r="A535" s="513"/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</row>
    <row r="536" spans="1:17">
      <c r="A536" s="513"/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</row>
    <row r="537" spans="1:17">
      <c r="A537" s="513"/>
      <c r="B537" s="513"/>
      <c r="C537" s="513"/>
      <c r="D537" s="513"/>
      <c r="E537" s="513"/>
      <c r="F537" s="513"/>
      <c r="G537" s="513"/>
      <c r="H537" s="513"/>
      <c r="I537" s="513"/>
      <c r="J537" s="513"/>
      <c r="K537" s="513"/>
      <c r="L537" s="513"/>
      <c r="M537" s="513"/>
      <c r="N537" s="513"/>
      <c r="O537" s="513"/>
      <c r="P537" s="513"/>
      <c r="Q537" s="513"/>
    </row>
    <row r="538" spans="1:17">
      <c r="A538" s="513"/>
      <c r="B538" s="513"/>
      <c r="C538" s="513"/>
      <c r="D538" s="513"/>
      <c r="E538" s="513"/>
      <c r="F538" s="513"/>
      <c r="G538" s="513"/>
      <c r="H538" s="513"/>
      <c r="I538" s="513"/>
      <c r="J538" s="513"/>
      <c r="K538" s="513"/>
      <c r="L538" s="513"/>
      <c r="M538" s="513"/>
      <c r="N538" s="513"/>
      <c r="O538" s="513"/>
      <c r="P538" s="513"/>
      <c r="Q538" s="513"/>
    </row>
    <row r="539" spans="1:17">
      <c r="A539" s="513"/>
      <c r="B539" s="513"/>
      <c r="C539" s="513"/>
      <c r="D539" s="513"/>
      <c r="E539" s="513"/>
      <c r="F539" s="513"/>
      <c r="G539" s="513"/>
      <c r="H539" s="513"/>
      <c r="I539" s="513"/>
      <c r="J539" s="513"/>
      <c r="K539" s="513"/>
      <c r="L539" s="513"/>
      <c r="M539" s="513"/>
      <c r="N539" s="513"/>
      <c r="O539" s="513"/>
      <c r="P539" s="513"/>
      <c r="Q539" s="513"/>
    </row>
    <row r="540" spans="1:17">
      <c r="A540" s="513"/>
      <c r="B540" s="513"/>
      <c r="C540" s="513"/>
      <c r="D540" s="513"/>
      <c r="E540" s="513"/>
      <c r="F540" s="513"/>
      <c r="G540" s="513"/>
      <c r="H540" s="513"/>
      <c r="I540" s="513"/>
      <c r="J540" s="513"/>
      <c r="K540" s="513"/>
      <c r="L540" s="513"/>
      <c r="M540" s="513"/>
      <c r="N540" s="513"/>
      <c r="O540" s="513"/>
      <c r="P540" s="513"/>
      <c r="Q540" s="513"/>
    </row>
    <row r="541" spans="1:17">
      <c r="A541" s="513"/>
      <c r="B541" s="513"/>
      <c r="C541" s="513"/>
      <c r="D541" s="513"/>
      <c r="E541" s="513"/>
      <c r="F541" s="513"/>
      <c r="G541" s="513"/>
      <c r="H541" s="513"/>
      <c r="I541" s="513"/>
      <c r="J541" s="513"/>
      <c r="K541" s="513"/>
      <c r="L541" s="513"/>
      <c r="M541" s="513"/>
      <c r="N541" s="513"/>
      <c r="O541" s="513"/>
      <c r="P541" s="513"/>
      <c r="Q541" s="513"/>
    </row>
    <row r="542" spans="1:17">
      <c r="A542" s="513"/>
      <c r="B542" s="513"/>
      <c r="C542" s="513"/>
      <c r="D542" s="513"/>
      <c r="E542" s="513"/>
      <c r="F542" s="513"/>
      <c r="G542" s="513"/>
      <c r="H542" s="513"/>
      <c r="I542" s="513"/>
      <c r="J542" s="513"/>
      <c r="K542" s="513"/>
      <c r="L542" s="513"/>
      <c r="M542" s="513"/>
      <c r="N542" s="513"/>
      <c r="O542" s="513"/>
      <c r="P542" s="513"/>
      <c r="Q542" s="513"/>
    </row>
    <row r="543" spans="1:17">
      <c r="A543" s="513"/>
      <c r="B543" s="513"/>
      <c r="C543" s="513"/>
      <c r="D543" s="513"/>
      <c r="E543" s="513"/>
      <c r="F543" s="513"/>
      <c r="G543" s="513"/>
      <c r="H543" s="513"/>
      <c r="I543" s="513"/>
      <c r="J543" s="513"/>
      <c r="K543" s="513"/>
      <c r="L543" s="513"/>
      <c r="M543" s="513"/>
      <c r="N543" s="513"/>
      <c r="O543" s="513"/>
      <c r="P543" s="513"/>
      <c r="Q543" s="513"/>
    </row>
    <row r="544" spans="1:17">
      <c r="A544" s="513"/>
      <c r="B544" s="513"/>
      <c r="C544" s="513"/>
      <c r="D544" s="513"/>
      <c r="E544" s="513"/>
      <c r="F544" s="513"/>
      <c r="G544" s="513"/>
      <c r="H544" s="513"/>
      <c r="I544" s="513"/>
      <c r="J544" s="513"/>
      <c r="K544" s="513"/>
      <c r="L544" s="513"/>
      <c r="M544" s="513"/>
      <c r="N544" s="513"/>
      <c r="O544" s="513"/>
      <c r="P544" s="513"/>
      <c r="Q544" s="513"/>
    </row>
    <row r="545" spans="1:17">
      <c r="A545" s="513"/>
      <c r="B545" s="513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</row>
    <row r="546" spans="1:17">
      <c r="A546" s="513"/>
      <c r="B546" s="513"/>
      <c r="C546" s="513"/>
      <c r="D546" s="513"/>
      <c r="E546" s="513"/>
      <c r="F546" s="513"/>
      <c r="G546" s="513"/>
      <c r="H546" s="513"/>
      <c r="I546" s="513"/>
      <c r="J546" s="513"/>
      <c r="K546" s="513"/>
      <c r="L546" s="513"/>
      <c r="M546" s="513"/>
      <c r="N546" s="513"/>
      <c r="O546" s="513"/>
      <c r="P546" s="513"/>
      <c r="Q546" s="513"/>
    </row>
    <row r="547" spans="1:17">
      <c r="A547" s="513"/>
      <c r="B547" s="513"/>
      <c r="C547" s="513"/>
      <c r="D547" s="513"/>
      <c r="E547" s="513"/>
      <c r="F547" s="513"/>
      <c r="G547" s="513"/>
      <c r="H547" s="513"/>
      <c r="I547" s="513"/>
      <c r="J547" s="513"/>
      <c r="K547" s="513"/>
      <c r="L547" s="513"/>
      <c r="M547" s="513"/>
      <c r="N547" s="513"/>
      <c r="O547" s="513"/>
      <c r="P547" s="513"/>
      <c r="Q547" s="513"/>
    </row>
    <row r="548" spans="1:17">
      <c r="A548" s="513"/>
      <c r="B548" s="513"/>
      <c r="C548" s="513"/>
      <c r="D548" s="513"/>
      <c r="E548" s="513"/>
      <c r="F548" s="513"/>
      <c r="G548" s="513"/>
      <c r="H548" s="513"/>
      <c r="I548" s="513"/>
      <c r="J548" s="513"/>
      <c r="K548" s="513"/>
      <c r="L548" s="513"/>
      <c r="M548" s="513"/>
      <c r="N548" s="513"/>
      <c r="O548" s="513"/>
      <c r="P548" s="513"/>
      <c r="Q548" s="513"/>
    </row>
    <row r="549" spans="1:17">
      <c r="A549" s="513"/>
      <c r="B549" s="513"/>
      <c r="C549" s="513"/>
      <c r="D549" s="513"/>
      <c r="E549" s="513"/>
      <c r="F549" s="513"/>
      <c r="G549" s="513"/>
      <c r="H549" s="513"/>
      <c r="I549" s="513"/>
      <c r="J549" s="513"/>
      <c r="K549" s="513"/>
      <c r="L549" s="513"/>
      <c r="M549" s="513"/>
      <c r="N549" s="513"/>
      <c r="O549" s="513"/>
      <c r="P549" s="513"/>
      <c r="Q549" s="513"/>
    </row>
    <row r="550" spans="1:17">
      <c r="A550" s="513"/>
      <c r="B550" s="513"/>
      <c r="C550" s="513"/>
      <c r="D550" s="513"/>
      <c r="E550" s="513"/>
      <c r="F550" s="513"/>
      <c r="G550" s="513"/>
      <c r="H550" s="513"/>
      <c r="I550" s="513"/>
      <c r="J550" s="513"/>
      <c r="K550" s="513"/>
      <c r="L550" s="513"/>
      <c r="M550" s="513"/>
      <c r="N550" s="513"/>
      <c r="O550" s="513"/>
      <c r="P550" s="513"/>
      <c r="Q550" s="513"/>
    </row>
    <row r="551" spans="1:17">
      <c r="A551" s="513"/>
      <c r="B551" s="513"/>
      <c r="C551" s="513"/>
      <c r="D551" s="513"/>
      <c r="E551" s="513"/>
      <c r="F551" s="513"/>
      <c r="G551" s="513"/>
      <c r="H551" s="513"/>
      <c r="I551" s="513"/>
      <c r="J551" s="513"/>
      <c r="K551" s="513"/>
      <c r="L551" s="513"/>
      <c r="M551" s="513"/>
      <c r="N551" s="513"/>
      <c r="O551" s="513"/>
      <c r="P551" s="513"/>
      <c r="Q551" s="513"/>
    </row>
    <row r="552" spans="1:17">
      <c r="A552" s="513"/>
      <c r="B552" s="513"/>
      <c r="C552" s="513"/>
      <c r="D552" s="513"/>
      <c r="E552" s="513"/>
      <c r="F552" s="513"/>
      <c r="G552" s="513"/>
      <c r="H552" s="513"/>
      <c r="I552" s="513"/>
      <c r="J552" s="513"/>
      <c r="K552" s="513"/>
      <c r="L552" s="513"/>
      <c r="M552" s="513"/>
      <c r="N552" s="513"/>
      <c r="O552" s="513"/>
      <c r="P552" s="513"/>
      <c r="Q552" s="513"/>
    </row>
    <row r="553" spans="1:17">
      <c r="A553" s="513"/>
      <c r="B553" s="513"/>
      <c r="C553" s="513"/>
      <c r="D553" s="513"/>
      <c r="E553" s="513"/>
      <c r="F553" s="513"/>
      <c r="G553" s="513"/>
      <c r="H553" s="513"/>
      <c r="I553" s="513"/>
      <c r="J553" s="513"/>
      <c r="K553" s="513"/>
      <c r="L553" s="513"/>
      <c r="M553" s="513"/>
      <c r="N553" s="513"/>
      <c r="O553" s="513"/>
      <c r="P553" s="513"/>
      <c r="Q553" s="513"/>
    </row>
    <row r="554" spans="1:17">
      <c r="A554" s="513"/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</row>
    <row r="555" spans="1:17">
      <c r="A555" s="513"/>
      <c r="B555" s="513"/>
      <c r="C555" s="513"/>
      <c r="D555" s="513"/>
      <c r="E555" s="513"/>
      <c r="F555" s="513"/>
      <c r="G555" s="513"/>
      <c r="H555" s="513"/>
      <c r="I555" s="513"/>
      <c r="J555" s="513"/>
      <c r="K555" s="513"/>
      <c r="L555" s="513"/>
      <c r="M555" s="513"/>
      <c r="N555" s="513"/>
      <c r="O555" s="513"/>
      <c r="P555" s="513"/>
      <c r="Q555" s="513"/>
    </row>
    <row r="556" spans="1:17">
      <c r="A556" s="513"/>
      <c r="B556" s="513"/>
      <c r="C556" s="513"/>
      <c r="D556" s="513"/>
      <c r="E556" s="513"/>
      <c r="F556" s="513"/>
      <c r="G556" s="513"/>
      <c r="H556" s="513"/>
      <c r="I556" s="513"/>
      <c r="J556" s="513"/>
      <c r="K556" s="513"/>
      <c r="L556" s="513"/>
      <c r="M556" s="513"/>
      <c r="N556" s="513"/>
      <c r="O556" s="513"/>
      <c r="P556" s="513"/>
      <c r="Q556" s="513"/>
    </row>
    <row r="557" spans="1:17">
      <c r="A557" s="513"/>
      <c r="B557" s="513"/>
      <c r="C557" s="513"/>
      <c r="D557" s="513"/>
      <c r="E557" s="513"/>
      <c r="F557" s="513"/>
      <c r="G557" s="513"/>
      <c r="H557" s="513"/>
      <c r="I557" s="513"/>
      <c r="J557" s="513"/>
      <c r="K557" s="513"/>
      <c r="L557" s="513"/>
      <c r="M557" s="513"/>
      <c r="N557" s="513"/>
      <c r="O557" s="513"/>
      <c r="P557" s="513"/>
      <c r="Q557" s="513"/>
    </row>
    <row r="558" spans="1:17">
      <c r="A558" s="513"/>
      <c r="B558" s="513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</row>
    <row r="559" spans="1:17">
      <c r="A559" s="513"/>
      <c r="B559" s="513"/>
      <c r="C559" s="51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3"/>
      <c r="P559" s="513"/>
      <c r="Q559" s="513"/>
    </row>
    <row r="560" spans="1:17">
      <c r="A560" s="513"/>
      <c r="B560" s="513"/>
      <c r="C560" s="51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3"/>
      <c r="P560" s="513"/>
      <c r="Q560" s="513"/>
    </row>
    <row r="561" spans="1:17">
      <c r="A561" s="513"/>
      <c r="B561" s="513"/>
      <c r="C561" s="51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3"/>
      <c r="P561" s="513"/>
      <c r="Q561" s="513"/>
    </row>
    <row r="562" spans="1:17">
      <c r="A562" s="513"/>
      <c r="B562" s="513"/>
      <c r="C562" s="51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3"/>
      <c r="P562" s="513"/>
      <c r="Q562" s="513"/>
    </row>
    <row r="563" spans="1:17">
      <c r="A563" s="513"/>
      <c r="B563" s="513"/>
      <c r="C563" s="51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3"/>
      <c r="P563" s="513"/>
      <c r="Q563" s="513"/>
    </row>
    <row r="564" spans="1:17">
      <c r="A564" s="513"/>
      <c r="B564" s="513"/>
      <c r="C564" s="51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3"/>
      <c r="P564" s="513"/>
      <c r="Q564" s="513"/>
    </row>
    <row r="565" spans="1:17">
      <c r="A565" s="513"/>
      <c r="B565" s="513"/>
      <c r="C565" s="51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3"/>
      <c r="P565" s="513"/>
      <c r="Q565" s="513"/>
    </row>
    <row r="566" spans="1:17">
      <c r="A566" s="513"/>
      <c r="B566" s="513"/>
      <c r="C566" s="51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3"/>
      <c r="P566" s="513"/>
      <c r="Q566" s="513"/>
    </row>
    <row r="567" spans="1:17">
      <c r="A567" s="513"/>
      <c r="B567" s="513"/>
      <c r="C567" s="51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3"/>
      <c r="P567" s="513"/>
      <c r="Q567" s="513"/>
    </row>
    <row r="568" spans="1:17">
      <c r="A568" s="513"/>
      <c r="B568" s="513"/>
      <c r="C568" s="51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3"/>
      <c r="P568" s="513"/>
      <c r="Q568" s="513"/>
    </row>
    <row r="569" spans="1:17">
      <c r="A569" s="513"/>
      <c r="B569" s="513"/>
      <c r="C569" s="51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3"/>
      <c r="P569" s="513"/>
      <c r="Q569" s="513"/>
    </row>
    <row r="570" spans="1:17">
      <c r="A570" s="513"/>
      <c r="B570" s="513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3"/>
      <c r="P570" s="513"/>
      <c r="Q570" s="513"/>
    </row>
    <row r="571" spans="1:17">
      <c r="A571" s="513"/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</row>
    <row r="572" spans="1:17">
      <c r="A572" s="513"/>
      <c r="B572" s="513"/>
      <c r="C572" s="51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3"/>
      <c r="P572" s="513"/>
      <c r="Q572" s="513"/>
    </row>
    <row r="573" spans="1:17">
      <c r="A573" s="513"/>
      <c r="B573" s="513"/>
      <c r="C573" s="513"/>
      <c r="D573" s="513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</row>
    <row r="574" spans="1:17">
      <c r="A574" s="513"/>
      <c r="B574" s="513"/>
      <c r="C574" s="513"/>
      <c r="D574" s="513"/>
      <c r="E574" s="513"/>
      <c r="F574" s="513"/>
      <c r="G574" s="513"/>
      <c r="H574" s="513"/>
      <c r="I574" s="513"/>
      <c r="J574" s="513"/>
      <c r="K574" s="513"/>
      <c r="L574" s="513"/>
      <c r="M574" s="513"/>
      <c r="N574" s="513"/>
      <c r="O574" s="513"/>
      <c r="P574" s="513"/>
      <c r="Q574" s="513"/>
    </row>
    <row r="575" spans="1:17">
      <c r="A575" s="513"/>
      <c r="B575" s="513"/>
      <c r="C575" s="513"/>
      <c r="D575" s="513"/>
      <c r="E575" s="513"/>
      <c r="F575" s="513"/>
      <c r="G575" s="513"/>
      <c r="H575" s="513"/>
      <c r="I575" s="513"/>
      <c r="J575" s="513"/>
      <c r="K575" s="513"/>
      <c r="L575" s="513"/>
      <c r="M575" s="513"/>
      <c r="N575" s="513"/>
      <c r="O575" s="513"/>
      <c r="P575" s="513"/>
      <c r="Q575" s="513"/>
    </row>
    <row r="576" spans="1:17">
      <c r="A576" s="513"/>
      <c r="B576" s="513"/>
      <c r="C576" s="513"/>
      <c r="D576" s="513"/>
      <c r="E576" s="513"/>
      <c r="F576" s="513"/>
      <c r="G576" s="513"/>
      <c r="H576" s="513"/>
      <c r="I576" s="513"/>
      <c r="J576" s="513"/>
      <c r="K576" s="513"/>
      <c r="L576" s="513"/>
      <c r="M576" s="513"/>
      <c r="N576" s="513"/>
      <c r="O576" s="513"/>
      <c r="P576" s="513"/>
      <c r="Q576" s="513"/>
    </row>
    <row r="577" spans="1:17">
      <c r="A577" s="513"/>
      <c r="B577" s="513"/>
      <c r="C577" s="513"/>
      <c r="D577" s="513"/>
      <c r="E577" s="513"/>
      <c r="F577" s="513"/>
      <c r="G577" s="513"/>
      <c r="H577" s="513"/>
      <c r="I577" s="513"/>
      <c r="J577" s="513"/>
      <c r="K577" s="513"/>
      <c r="L577" s="513"/>
      <c r="M577" s="513"/>
      <c r="N577" s="513"/>
      <c r="O577" s="513"/>
      <c r="P577" s="513"/>
      <c r="Q577" s="513"/>
    </row>
    <row r="578" spans="1:17">
      <c r="A578" s="513"/>
      <c r="B578" s="513"/>
      <c r="C578" s="513"/>
      <c r="D578" s="513"/>
      <c r="E578" s="513"/>
      <c r="F578" s="513"/>
      <c r="G578" s="513"/>
      <c r="H578" s="513"/>
      <c r="I578" s="513"/>
      <c r="J578" s="513"/>
      <c r="K578" s="513"/>
      <c r="L578" s="513"/>
      <c r="M578" s="513"/>
      <c r="N578" s="513"/>
      <c r="O578" s="513"/>
      <c r="P578" s="513"/>
      <c r="Q578" s="513"/>
    </row>
    <row r="579" spans="1:17">
      <c r="A579" s="513"/>
      <c r="B579" s="513"/>
      <c r="C579" s="513"/>
      <c r="D579" s="513"/>
      <c r="E579" s="513"/>
      <c r="F579" s="513"/>
      <c r="G579" s="513"/>
      <c r="H579" s="513"/>
      <c r="I579" s="513"/>
      <c r="J579" s="513"/>
      <c r="K579" s="513"/>
      <c r="L579" s="513"/>
      <c r="M579" s="513"/>
      <c r="N579" s="513"/>
      <c r="O579" s="513"/>
      <c r="P579" s="513"/>
      <c r="Q579" s="513"/>
    </row>
    <row r="580" spans="1:17">
      <c r="A580" s="513"/>
      <c r="B580" s="513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</row>
    <row r="581" spans="1:17">
      <c r="A581" s="513"/>
      <c r="B581" s="513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</row>
    <row r="582" spans="1:17">
      <c r="A582" s="513"/>
      <c r="B582" s="513"/>
      <c r="C582" s="513"/>
      <c r="D582" s="513"/>
      <c r="E582" s="513"/>
      <c r="F582" s="513"/>
      <c r="G582" s="513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</row>
    <row r="583" spans="1:17">
      <c r="A583" s="513"/>
      <c r="B583" s="513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</row>
    <row r="584" spans="1:17">
      <c r="A584" s="513"/>
      <c r="B584" s="513"/>
      <c r="C584" s="513"/>
      <c r="D584" s="513"/>
      <c r="E584" s="513"/>
      <c r="F584" s="513"/>
      <c r="G584" s="513"/>
      <c r="H584" s="513"/>
      <c r="I584" s="513"/>
      <c r="J584" s="513"/>
      <c r="K584" s="513"/>
      <c r="L584" s="513"/>
      <c r="M584" s="513"/>
      <c r="N584" s="513"/>
      <c r="O584" s="513"/>
      <c r="P584" s="513"/>
      <c r="Q584" s="513"/>
    </row>
    <row r="585" spans="1:17">
      <c r="A585" s="513"/>
      <c r="B585" s="513"/>
      <c r="C585" s="513"/>
      <c r="D585" s="513"/>
      <c r="E585" s="513"/>
      <c r="F585" s="513"/>
      <c r="G585" s="513"/>
      <c r="H585" s="513"/>
      <c r="I585" s="513"/>
      <c r="J585" s="513"/>
      <c r="K585" s="513"/>
      <c r="L585" s="513"/>
      <c r="M585" s="513"/>
      <c r="N585" s="513"/>
      <c r="O585" s="513"/>
      <c r="P585" s="513"/>
      <c r="Q585" s="513"/>
    </row>
    <row r="586" spans="1:17">
      <c r="A586" s="513"/>
      <c r="B586" s="513"/>
      <c r="C586" s="513"/>
      <c r="D586" s="513"/>
      <c r="E586" s="513"/>
      <c r="F586" s="513"/>
      <c r="G586" s="513"/>
      <c r="H586" s="513"/>
      <c r="I586" s="513"/>
      <c r="J586" s="513"/>
      <c r="K586" s="513"/>
      <c r="L586" s="513"/>
      <c r="M586" s="513"/>
      <c r="N586" s="513"/>
      <c r="O586" s="513"/>
      <c r="P586" s="513"/>
      <c r="Q586" s="513"/>
    </row>
    <row r="587" spans="1:17">
      <c r="A587" s="513"/>
      <c r="B587" s="513"/>
      <c r="C587" s="513"/>
      <c r="D587" s="513"/>
      <c r="E587" s="513"/>
      <c r="F587" s="513"/>
      <c r="G587" s="513"/>
      <c r="H587" s="513"/>
      <c r="I587" s="513"/>
      <c r="J587" s="513"/>
      <c r="K587" s="513"/>
      <c r="L587" s="513"/>
      <c r="M587" s="513"/>
      <c r="N587" s="513"/>
      <c r="O587" s="513"/>
      <c r="P587" s="513"/>
      <c r="Q587" s="513"/>
    </row>
    <row r="588" spans="1:17">
      <c r="A588" s="513"/>
      <c r="B588" s="513"/>
      <c r="C588" s="513"/>
      <c r="D588" s="513"/>
      <c r="E588" s="513"/>
      <c r="F588" s="513"/>
      <c r="G588" s="513"/>
      <c r="H588" s="513"/>
      <c r="I588" s="513"/>
      <c r="J588" s="513"/>
      <c r="K588" s="513"/>
      <c r="L588" s="513"/>
      <c r="M588" s="513"/>
      <c r="N588" s="513"/>
      <c r="O588" s="513"/>
      <c r="P588" s="513"/>
      <c r="Q588" s="513"/>
    </row>
    <row r="589" spans="1:17">
      <c r="A589" s="513"/>
      <c r="B589" s="513"/>
      <c r="C589" s="513"/>
      <c r="D589" s="513"/>
      <c r="E589" s="513"/>
      <c r="F589" s="513"/>
      <c r="G589" s="513"/>
      <c r="H589" s="513"/>
      <c r="I589" s="513"/>
      <c r="J589" s="513"/>
      <c r="K589" s="513"/>
      <c r="L589" s="513"/>
      <c r="M589" s="513"/>
      <c r="N589" s="513"/>
      <c r="O589" s="513"/>
      <c r="P589" s="513"/>
      <c r="Q589" s="513"/>
    </row>
    <row r="590" spans="1:17">
      <c r="A590" s="513"/>
      <c r="B590" s="513"/>
      <c r="C590" s="513"/>
      <c r="D590" s="513"/>
      <c r="E590" s="513"/>
      <c r="F590" s="513"/>
      <c r="G590" s="513"/>
      <c r="H590" s="513"/>
      <c r="I590" s="513"/>
      <c r="J590" s="513"/>
      <c r="K590" s="513"/>
      <c r="L590" s="513"/>
      <c r="M590" s="513"/>
      <c r="N590" s="513"/>
      <c r="O590" s="513"/>
      <c r="P590" s="513"/>
      <c r="Q590" s="513"/>
    </row>
    <row r="591" spans="1:17">
      <c r="A591" s="513"/>
      <c r="B591" s="513"/>
      <c r="C591" s="513"/>
      <c r="D591" s="513"/>
      <c r="E591" s="513"/>
      <c r="F591" s="513"/>
      <c r="G591" s="513"/>
      <c r="H591" s="513"/>
      <c r="I591" s="513"/>
      <c r="J591" s="513"/>
      <c r="K591" s="513"/>
      <c r="L591" s="513"/>
      <c r="M591" s="513"/>
      <c r="N591" s="513"/>
      <c r="O591" s="513"/>
      <c r="P591" s="513"/>
      <c r="Q591" s="513"/>
    </row>
    <row r="592" spans="1:17">
      <c r="A592" s="513"/>
      <c r="B592" s="513"/>
      <c r="C592" s="513"/>
      <c r="D592" s="513"/>
      <c r="E592" s="513"/>
      <c r="F592" s="513"/>
      <c r="G592" s="513"/>
      <c r="H592" s="513"/>
      <c r="I592" s="513"/>
      <c r="J592" s="513"/>
      <c r="K592" s="513"/>
      <c r="L592" s="513"/>
      <c r="M592" s="513"/>
      <c r="N592" s="513"/>
      <c r="O592" s="513"/>
      <c r="P592" s="513"/>
      <c r="Q592" s="513"/>
    </row>
    <row r="593" spans="1:17">
      <c r="A593" s="513"/>
      <c r="B593" s="513"/>
      <c r="C593" s="513"/>
      <c r="D593" s="513"/>
      <c r="E593" s="513"/>
      <c r="F593" s="513"/>
      <c r="G593" s="513"/>
      <c r="H593" s="513"/>
      <c r="I593" s="513"/>
      <c r="J593" s="513"/>
      <c r="K593" s="513"/>
      <c r="L593" s="513"/>
      <c r="M593" s="513"/>
      <c r="N593" s="513"/>
      <c r="O593" s="513"/>
      <c r="P593" s="513"/>
      <c r="Q593" s="513"/>
    </row>
    <row r="594" spans="1:17">
      <c r="A594" s="513"/>
      <c r="B594" s="513"/>
      <c r="C594" s="513"/>
      <c r="D594" s="513"/>
      <c r="E594" s="513"/>
      <c r="F594" s="513"/>
      <c r="G594" s="513"/>
      <c r="H594" s="513"/>
      <c r="I594" s="513"/>
      <c r="J594" s="513"/>
      <c r="K594" s="513"/>
      <c r="L594" s="513"/>
      <c r="M594" s="513"/>
      <c r="N594" s="513"/>
      <c r="O594" s="513"/>
      <c r="P594" s="513"/>
      <c r="Q594" s="513"/>
    </row>
    <row r="595" spans="1:17">
      <c r="A595" s="513"/>
      <c r="B595" s="513"/>
      <c r="C595" s="513"/>
      <c r="D595" s="513"/>
      <c r="E595" s="513"/>
      <c r="F595" s="513"/>
      <c r="G595" s="513"/>
      <c r="H595" s="513"/>
      <c r="I595" s="513"/>
      <c r="J595" s="513"/>
      <c r="K595" s="513"/>
      <c r="L595" s="513"/>
      <c r="M595" s="513"/>
      <c r="N595" s="513"/>
      <c r="O595" s="513"/>
      <c r="P595" s="513"/>
      <c r="Q595" s="513"/>
    </row>
    <row r="596" spans="1:17">
      <c r="A596" s="513"/>
      <c r="B596" s="513"/>
      <c r="C596" s="513"/>
      <c r="D596" s="513"/>
      <c r="E596" s="513"/>
      <c r="F596" s="513"/>
      <c r="G596" s="513"/>
      <c r="H596" s="513"/>
      <c r="I596" s="513"/>
      <c r="J596" s="513"/>
      <c r="K596" s="513"/>
      <c r="L596" s="513"/>
      <c r="M596" s="513"/>
      <c r="N596" s="513"/>
      <c r="O596" s="513"/>
      <c r="P596" s="513"/>
      <c r="Q596" s="513"/>
    </row>
    <row r="597" spans="1:17">
      <c r="A597" s="513"/>
      <c r="B597" s="513"/>
      <c r="C597" s="513"/>
      <c r="D597" s="513"/>
      <c r="E597" s="513"/>
      <c r="F597" s="513"/>
      <c r="G597" s="513"/>
      <c r="H597" s="513"/>
      <c r="I597" s="513"/>
      <c r="J597" s="513"/>
      <c r="K597" s="513"/>
      <c r="L597" s="513"/>
      <c r="M597" s="513"/>
      <c r="N597" s="513"/>
      <c r="O597" s="513"/>
      <c r="P597" s="513"/>
      <c r="Q597" s="513"/>
    </row>
    <row r="598" spans="1:17">
      <c r="A598" s="513"/>
      <c r="B598" s="513"/>
      <c r="C598" s="513"/>
      <c r="D598" s="513"/>
      <c r="E598" s="513"/>
      <c r="F598" s="513"/>
      <c r="G598" s="513"/>
      <c r="H598" s="513"/>
      <c r="I598" s="513"/>
      <c r="J598" s="513"/>
      <c r="K598" s="513"/>
      <c r="L598" s="513"/>
      <c r="M598" s="513"/>
      <c r="N598" s="513"/>
      <c r="O598" s="513"/>
      <c r="P598" s="513"/>
      <c r="Q598" s="513"/>
    </row>
    <row r="599" spans="1:17">
      <c r="A599" s="513"/>
      <c r="B599" s="513"/>
      <c r="C599" s="513"/>
      <c r="D599" s="513"/>
      <c r="E599" s="513"/>
      <c r="F599" s="513"/>
      <c r="G599" s="513"/>
      <c r="H599" s="513"/>
      <c r="I599" s="513"/>
      <c r="J599" s="513"/>
      <c r="K599" s="513"/>
      <c r="L599" s="513"/>
      <c r="M599" s="513"/>
      <c r="N599" s="513"/>
      <c r="O599" s="513"/>
      <c r="P599" s="513"/>
      <c r="Q599" s="513"/>
    </row>
    <row r="600" spans="1:17">
      <c r="A600" s="513"/>
      <c r="B600" s="513"/>
      <c r="C600" s="513"/>
      <c r="D600" s="513"/>
      <c r="E600" s="513"/>
      <c r="F600" s="513"/>
      <c r="G600" s="513"/>
      <c r="H600" s="513"/>
      <c r="I600" s="513"/>
      <c r="J600" s="513"/>
      <c r="K600" s="513"/>
      <c r="L600" s="513"/>
      <c r="M600" s="513"/>
      <c r="N600" s="513"/>
      <c r="O600" s="513"/>
      <c r="P600" s="513"/>
      <c r="Q600" s="513"/>
    </row>
    <row r="601" spans="1:17">
      <c r="A601" s="513"/>
      <c r="B601" s="513"/>
      <c r="C601" s="513"/>
      <c r="D601" s="513"/>
      <c r="E601" s="513"/>
      <c r="F601" s="513"/>
      <c r="G601" s="513"/>
      <c r="H601" s="513"/>
      <c r="I601" s="513"/>
      <c r="J601" s="513"/>
      <c r="K601" s="513"/>
      <c r="L601" s="513"/>
      <c r="M601" s="513"/>
      <c r="N601" s="513"/>
      <c r="O601" s="513"/>
      <c r="P601" s="513"/>
      <c r="Q601" s="513"/>
    </row>
    <row r="602" spans="1:17">
      <c r="A602" s="513"/>
      <c r="B602" s="513"/>
      <c r="C602" s="513"/>
      <c r="D602" s="513"/>
      <c r="E602" s="513"/>
      <c r="F602" s="513"/>
      <c r="G602" s="513"/>
      <c r="H602" s="513"/>
      <c r="I602" s="513"/>
      <c r="J602" s="513"/>
      <c r="K602" s="513"/>
      <c r="L602" s="513"/>
      <c r="M602" s="513"/>
      <c r="N602" s="513"/>
      <c r="O602" s="513"/>
      <c r="P602" s="513"/>
      <c r="Q602" s="513"/>
    </row>
    <row r="603" spans="1:17">
      <c r="A603" s="513"/>
      <c r="B603" s="513"/>
      <c r="C603" s="513"/>
      <c r="D603" s="513"/>
      <c r="E603" s="513"/>
      <c r="F603" s="513"/>
      <c r="G603" s="513"/>
      <c r="H603" s="513"/>
      <c r="I603" s="513"/>
      <c r="J603" s="513"/>
      <c r="K603" s="513"/>
      <c r="L603" s="513"/>
      <c r="M603" s="513"/>
      <c r="N603" s="513"/>
      <c r="O603" s="513"/>
      <c r="P603" s="513"/>
      <c r="Q603" s="513"/>
    </row>
    <row r="604" spans="1:17">
      <c r="A604" s="513"/>
      <c r="B604" s="513"/>
      <c r="C604" s="513"/>
      <c r="D604" s="513"/>
      <c r="E604" s="513"/>
      <c r="F604" s="513"/>
      <c r="G604" s="513"/>
      <c r="H604" s="513"/>
      <c r="I604" s="513"/>
      <c r="J604" s="513"/>
      <c r="K604" s="513"/>
      <c r="L604" s="513"/>
      <c r="M604" s="513"/>
      <c r="N604" s="513"/>
      <c r="O604" s="513"/>
      <c r="P604" s="513"/>
      <c r="Q604" s="513"/>
    </row>
    <row r="605" spans="1:17">
      <c r="A605" s="513"/>
      <c r="B605" s="513"/>
      <c r="C605" s="513"/>
      <c r="D605" s="513"/>
      <c r="E605" s="513"/>
      <c r="F605" s="513"/>
      <c r="G605" s="513"/>
      <c r="H605" s="513"/>
      <c r="I605" s="513"/>
      <c r="J605" s="513"/>
      <c r="K605" s="513"/>
      <c r="L605" s="513"/>
      <c r="M605" s="513"/>
      <c r="N605" s="513"/>
      <c r="O605" s="513"/>
      <c r="P605" s="513"/>
      <c r="Q605" s="513"/>
    </row>
    <row r="606" spans="1:17">
      <c r="A606" s="513"/>
      <c r="B606" s="513"/>
      <c r="C606" s="513"/>
      <c r="D606" s="513"/>
      <c r="E606" s="513"/>
      <c r="F606" s="513"/>
      <c r="G606" s="513"/>
      <c r="H606" s="513"/>
      <c r="I606" s="513"/>
      <c r="J606" s="513"/>
      <c r="K606" s="513"/>
      <c r="L606" s="513"/>
      <c r="M606" s="513"/>
      <c r="N606" s="513"/>
      <c r="O606" s="513"/>
      <c r="P606" s="513"/>
      <c r="Q606" s="513"/>
    </row>
    <row r="607" spans="1:17">
      <c r="A607" s="513"/>
      <c r="B607" s="513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</row>
    <row r="608" spans="1:17">
      <c r="A608" s="513"/>
      <c r="B608" s="513"/>
      <c r="C608" s="513"/>
      <c r="D608" s="513"/>
      <c r="E608" s="513"/>
      <c r="F608" s="513"/>
      <c r="G608" s="513"/>
      <c r="H608" s="513"/>
      <c r="I608" s="513"/>
      <c r="J608" s="513"/>
      <c r="K608" s="513"/>
      <c r="L608" s="513"/>
      <c r="M608" s="513"/>
      <c r="N608" s="513"/>
      <c r="O608" s="513"/>
      <c r="P608" s="513"/>
      <c r="Q608" s="513"/>
    </row>
    <row r="609" spans="1:17">
      <c r="A609" s="513"/>
      <c r="B609" s="513"/>
      <c r="C609" s="513"/>
      <c r="D609" s="513"/>
      <c r="E609" s="513"/>
      <c r="F609" s="513"/>
      <c r="G609" s="513"/>
      <c r="H609" s="513"/>
      <c r="I609" s="513"/>
      <c r="J609" s="513"/>
      <c r="K609" s="513"/>
      <c r="L609" s="513"/>
      <c r="M609" s="513"/>
      <c r="N609" s="513"/>
      <c r="O609" s="513"/>
      <c r="P609" s="513"/>
      <c r="Q609" s="513"/>
    </row>
    <row r="610" spans="1:17">
      <c r="A610" s="513"/>
      <c r="B610" s="513"/>
      <c r="C610" s="513"/>
      <c r="D610" s="513"/>
      <c r="E610" s="513"/>
      <c r="F610" s="513"/>
      <c r="G610" s="513"/>
      <c r="H610" s="513"/>
      <c r="I610" s="513"/>
      <c r="J610" s="513"/>
      <c r="K610" s="513"/>
      <c r="L610" s="513"/>
      <c r="M610" s="513"/>
      <c r="N610" s="513"/>
      <c r="O610" s="513"/>
      <c r="P610" s="513"/>
      <c r="Q610" s="513"/>
    </row>
    <row r="611" spans="1:17">
      <c r="A611" s="513"/>
      <c r="B611" s="513"/>
      <c r="C611" s="513"/>
      <c r="D611" s="513"/>
      <c r="E611" s="513"/>
      <c r="F611" s="513"/>
      <c r="G611" s="513"/>
      <c r="H611" s="513"/>
      <c r="I611" s="513"/>
      <c r="J611" s="513"/>
      <c r="K611" s="513"/>
      <c r="L611" s="513"/>
      <c r="M611" s="513"/>
      <c r="N611" s="513"/>
      <c r="O611" s="513"/>
      <c r="P611" s="513"/>
      <c r="Q611" s="513"/>
    </row>
    <row r="612" spans="1:17">
      <c r="A612" s="513"/>
      <c r="B612" s="513"/>
      <c r="C612" s="513"/>
      <c r="D612" s="513"/>
      <c r="E612" s="513"/>
      <c r="F612" s="513"/>
      <c r="G612" s="513"/>
      <c r="H612" s="513"/>
      <c r="I612" s="513"/>
      <c r="J612" s="513"/>
      <c r="K612" s="513"/>
      <c r="L612" s="513"/>
      <c r="M612" s="513"/>
      <c r="N612" s="513"/>
      <c r="O612" s="513"/>
      <c r="P612" s="513"/>
      <c r="Q612" s="513"/>
    </row>
    <row r="613" spans="1:17">
      <c r="A613" s="513"/>
      <c r="B613" s="513"/>
      <c r="C613" s="513"/>
      <c r="D613" s="513"/>
      <c r="E613" s="513"/>
      <c r="F613" s="513"/>
      <c r="G613" s="513"/>
      <c r="H613" s="513"/>
      <c r="I613" s="513"/>
      <c r="J613" s="513"/>
      <c r="K613" s="513"/>
      <c r="L613" s="513"/>
      <c r="M613" s="513"/>
      <c r="N613" s="513"/>
      <c r="O613" s="513"/>
      <c r="P613" s="513"/>
      <c r="Q613" s="513"/>
    </row>
    <row r="614" spans="1:17">
      <c r="A614" s="513"/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</row>
    <row r="615" spans="1:17">
      <c r="A615" s="513"/>
      <c r="B615" s="513"/>
      <c r="C615" s="513"/>
      <c r="D615" s="513"/>
      <c r="E615" s="513"/>
      <c r="F615" s="513"/>
      <c r="G615" s="513"/>
      <c r="H615" s="513"/>
      <c r="I615" s="513"/>
      <c r="J615" s="513"/>
      <c r="K615" s="513"/>
      <c r="L615" s="513"/>
      <c r="M615" s="513"/>
      <c r="N615" s="513"/>
      <c r="O615" s="513"/>
      <c r="P615" s="513"/>
      <c r="Q615" s="513"/>
    </row>
    <row r="616" spans="1:17">
      <c r="A616" s="513"/>
      <c r="B616" s="513"/>
      <c r="C616" s="51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3"/>
      <c r="P616" s="513"/>
      <c r="Q616" s="513"/>
    </row>
    <row r="617" spans="1:17">
      <c r="A617" s="513"/>
      <c r="B617" s="513"/>
      <c r="C617" s="51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3"/>
      <c r="P617" s="513"/>
      <c r="Q617" s="513"/>
    </row>
    <row r="618" spans="1:17">
      <c r="A618" s="513"/>
      <c r="B618" s="513"/>
      <c r="C618" s="51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3"/>
      <c r="P618" s="513"/>
      <c r="Q618" s="513"/>
    </row>
    <row r="619" spans="1:17">
      <c r="A619" s="513"/>
      <c r="B619" s="513"/>
      <c r="C619" s="51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3"/>
      <c r="P619" s="513"/>
      <c r="Q619" s="513"/>
    </row>
    <row r="620" spans="1:17">
      <c r="A620" s="513"/>
      <c r="B620" s="513"/>
      <c r="C620" s="51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3"/>
      <c r="P620" s="513"/>
      <c r="Q620" s="513"/>
    </row>
    <row r="621" spans="1:17">
      <c r="A621" s="513"/>
      <c r="B621" s="513"/>
      <c r="C621" s="51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3"/>
      <c r="P621" s="513"/>
      <c r="Q621" s="513"/>
    </row>
    <row r="622" spans="1:17">
      <c r="A622" s="513"/>
      <c r="B622" s="513"/>
      <c r="C622" s="51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3"/>
      <c r="P622" s="513"/>
      <c r="Q622" s="513"/>
    </row>
    <row r="623" spans="1:17">
      <c r="A623" s="513"/>
      <c r="B623" s="513"/>
      <c r="C623" s="51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3"/>
      <c r="P623" s="513"/>
      <c r="Q623" s="513"/>
    </row>
    <row r="624" spans="1:17">
      <c r="A624" s="513"/>
      <c r="B624" s="513"/>
      <c r="C624" s="51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3"/>
      <c r="P624" s="513"/>
      <c r="Q624" s="513"/>
    </row>
    <row r="625" spans="1:17">
      <c r="A625" s="513"/>
      <c r="B625" s="513"/>
      <c r="C625" s="51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3"/>
      <c r="P625" s="513"/>
      <c r="Q625" s="513"/>
    </row>
    <row r="626" spans="1:17">
      <c r="A626" s="513"/>
      <c r="B626" s="513"/>
      <c r="C626" s="51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3"/>
      <c r="P626" s="513"/>
      <c r="Q626" s="513"/>
    </row>
    <row r="627" spans="1:17">
      <c r="A627" s="513"/>
      <c r="B627" s="513"/>
      <c r="C627" s="51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3"/>
      <c r="P627" s="513"/>
      <c r="Q627" s="513"/>
    </row>
    <row r="628" spans="1:17">
      <c r="A628" s="513"/>
      <c r="B628" s="513"/>
      <c r="C628" s="51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3"/>
      <c r="P628" s="513"/>
      <c r="Q628" s="513"/>
    </row>
    <row r="629" spans="1:17">
      <c r="A629" s="513"/>
      <c r="B629" s="513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</row>
    <row r="630" spans="1:17">
      <c r="A630" s="513"/>
      <c r="B630" s="513"/>
      <c r="C630" s="51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3"/>
      <c r="P630" s="513"/>
      <c r="Q630" s="513"/>
    </row>
    <row r="631" spans="1:17">
      <c r="A631" s="513"/>
      <c r="B631" s="513"/>
      <c r="C631" s="513"/>
      <c r="D631" s="513"/>
      <c r="E631" s="513"/>
      <c r="F631" s="513"/>
      <c r="G631" s="513"/>
      <c r="H631" s="513"/>
      <c r="I631" s="513"/>
      <c r="J631" s="513"/>
      <c r="K631" s="513"/>
      <c r="L631" s="513"/>
      <c r="M631" s="513"/>
      <c r="N631" s="513"/>
      <c r="O631" s="513"/>
      <c r="P631" s="513"/>
      <c r="Q631" s="513"/>
    </row>
    <row r="632" spans="1:17">
      <c r="A632" s="513"/>
      <c r="B632" s="513"/>
      <c r="C632" s="513"/>
      <c r="D632" s="513"/>
      <c r="E632" s="513"/>
      <c r="F632" s="513"/>
      <c r="G632" s="513"/>
      <c r="H632" s="513"/>
      <c r="I632" s="513"/>
      <c r="J632" s="513"/>
      <c r="K632" s="513"/>
      <c r="L632" s="513"/>
      <c r="M632" s="513"/>
      <c r="N632" s="513"/>
      <c r="O632" s="513"/>
      <c r="P632" s="513"/>
      <c r="Q632" s="513"/>
    </row>
    <row r="633" spans="1:17">
      <c r="A633" s="513"/>
      <c r="B633" s="513"/>
      <c r="C633" s="513"/>
      <c r="D633" s="513"/>
      <c r="E633" s="513"/>
      <c r="F633" s="513"/>
      <c r="G633" s="513"/>
      <c r="H633" s="513"/>
      <c r="I633" s="513"/>
      <c r="J633" s="513"/>
      <c r="K633" s="513"/>
      <c r="L633" s="513"/>
      <c r="M633" s="513"/>
      <c r="N633" s="513"/>
      <c r="O633" s="513"/>
      <c r="P633" s="513"/>
      <c r="Q633" s="513"/>
    </row>
    <row r="634" spans="1:17">
      <c r="A634" s="513"/>
      <c r="B634" s="513"/>
      <c r="C634" s="513"/>
      <c r="D634" s="513"/>
      <c r="E634" s="513"/>
      <c r="F634" s="513"/>
      <c r="G634" s="513"/>
      <c r="H634" s="513"/>
      <c r="I634" s="513"/>
      <c r="J634" s="513"/>
      <c r="K634" s="513"/>
      <c r="L634" s="513"/>
      <c r="M634" s="513"/>
      <c r="N634" s="513"/>
      <c r="O634" s="513"/>
      <c r="P634" s="513"/>
      <c r="Q634" s="513"/>
    </row>
    <row r="635" spans="1:17">
      <c r="A635" s="513"/>
      <c r="B635" s="513"/>
      <c r="C635" s="513"/>
      <c r="D635" s="513"/>
      <c r="E635" s="513"/>
      <c r="F635" s="513"/>
      <c r="G635" s="513"/>
      <c r="H635" s="513"/>
      <c r="I635" s="513"/>
      <c r="J635" s="513"/>
      <c r="K635" s="513"/>
      <c r="L635" s="513"/>
      <c r="M635" s="513"/>
      <c r="N635" s="513"/>
      <c r="O635" s="513"/>
      <c r="P635" s="513"/>
      <c r="Q635" s="513"/>
    </row>
    <row r="636" spans="1:17">
      <c r="A636" s="513"/>
      <c r="B636" s="513"/>
      <c r="C636" s="513"/>
      <c r="D636" s="513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</row>
    <row r="637" spans="1:17">
      <c r="A637" s="513"/>
      <c r="B637" s="513"/>
      <c r="C637" s="513"/>
      <c r="D637" s="513"/>
      <c r="E637" s="513"/>
      <c r="F637" s="513"/>
      <c r="G637" s="513"/>
      <c r="H637" s="513"/>
      <c r="I637" s="513"/>
      <c r="J637" s="513"/>
      <c r="K637" s="513"/>
      <c r="L637" s="513"/>
      <c r="M637" s="513"/>
      <c r="N637" s="513"/>
      <c r="O637" s="513"/>
      <c r="P637" s="513"/>
      <c r="Q637" s="513"/>
    </row>
    <row r="638" spans="1:17">
      <c r="A638" s="513"/>
      <c r="B638" s="513"/>
      <c r="C638" s="513"/>
      <c r="D638" s="513"/>
      <c r="E638" s="513"/>
      <c r="F638" s="513"/>
      <c r="G638" s="513"/>
      <c r="H638" s="513"/>
      <c r="I638" s="513"/>
      <c r="J638" s="513"/>
      <c r="K638" s="513"/>
      <c r="L638" s="513"/>
      <c r="M638" s="513"/>
      <c r="N638" s="513"/>
      <c r="O638" s="513"/>
      <c r="P638" s="513"/>
      <c r="Q638" s="513"/>
    </row>
    <row r="639" spans="1:17">
      <c r="A639" s="513"/>
      <c r="B639" s="513"/>
      <c r="C639" s="513"/>
      <c r="D639" s="513"/>
      <c r="E639" s="513"/>
      <c r="F639" s="513"/>
      <c r="G639" s="513"/>
      <c r="H639" s="513"/>
      <c r="I639" s="513"/>
      <c r="J639" s="513"/>
      <c r="K639" s="513"/>
      <c r="L639" s="513"/>
      <c r="M639" s="513"/>
      <c r="N639" s="513"/>
      <c r="O639" s="513"/>
      <c r="P639" s="513"/>
      <c r="Q639" s="513"/>
    </row>
    <row r="640" spans="1:17">
      <c r="A640" s="513"/>
      <c r="B640" s="513"/>
      <c r="C640" s="513"/>
      <c r="D640" s="513"/>
      <c r="E640" s="513"/>
      <c r="F640" s="513"/>
      <c r="G640" s="513"/>
      <c r="H640" s="513"/>
      <c r="I640" s="513"/>
      <c r="J640" s="513"/>
      <c r="K640" s="513"/>
      <c r="L640" s="513"/>
      <c r="M640" s="513"/>
      <c r="N640" s="513"/>
      <c r="O640" s="513"/>
      <c r="P640" s="513"/>
      <c r="Q640" s="513"/>
    </row>
    <row r="641" spans="1:17">
      <c r="A641" s="513"/>
      <c r="B641" s="513"/>
      <c r="C641" s="513"/>
      <c r="D641" s="513"/>
      <c r="E641" s="513"/>
      <c r="F641" s="513"/>
      <c r="G641" s="513"/>
      <c r="H641" s="513"/>
      <c r="I641" s="513"/>
      <c r="J641" s="513"/>
      <c r="K641" s="513"/>
      <c r="L641" s="513"/>
      <c r="M641" s="513"/>
      <c r="N641" s="513"/>
      <c r="O641" s="513"/>
      <c r="P641" s="513"/>
      <c r="Q641" s="513"/>
    </row>
    <row r="642" spans="1:17">
      <c r="A642" s="513"/>
      <c r="B642" s="513"/>
      <c r="C642" s="513"/>
      <c r="D642" s="513"/>
      <c r="E642" s="513"/>
      <c r="F642" s="513"/>
      <c r="G642" s="513"/>
      <c r="H642" s="513"/>
      <c r="I642" s="513"/>
      <c r="J642" s="513"/>
      <c r="K642" s="513"/>
      <c r="L642" s="513"/>
      <c r="M642" s="513"/>
      <c r="N642" s="513"/>
      <c r="O642" s="513"/>
      <c r="P642" s="513"/>
      <c r="Q642" s="513"/>
    </row>
    <row r="643" spans="1:17">
      <c r="A643" s="513"/>
      <c r="B643" s="513"/>
      <c r="C643" s="513"/>
      <c r="D643" s="513"/>
      <c r="E643" s="513"/>
      <c r="F643" s="513"/>
      <c r="G643" s="513"/>
      <c r="H643" s="513"/>
      <c r="I643" s="513"/>
      <c r="J643" s="513"/>
      <c r="K643" s="513"/>
      <c r="L643" s="513"/>
      <c r="M643" s="513"/>
      <c r="N643" s="513"/>
      <c r="O643" s="513"/>
      <c r="P643" s="513"/>
      <c r="Q643" s="513"/>
    </row>
    <row r="644" spans="1:17">
      <c r="A644" s="513"/>
      <c r="B644" s="513"/>
      <c r="C644" s="513"/>
      <c r="D644" s="513"/>
      <c r="E644" s="513"/>
      <c r="F644" s="513"/>
      <c r="G644" s="513"/>
      <c r="H644" s="513"/>
      <c r="I644" s="513"/>
      <c r="J644" s="513"/>
      <c r="K644" s="513"/>
      <c r="L644" s="513"/>
      <c r="M644" s="513"/>
      <c r="N644" s="513"/>
      <c r="O644" s="513"/>
      <c r="P644" s="513"/>
      <c r="Q644" s="513"/>
    </row>
    <row r="645" spans="1:17">
      <c r="A645" s="513"/>
      <c r="B645" s="513"/>
      <c r="C645" s="513"/>
      <c r="D645" s="513"/>
      <c r="E645" s="513"/>
      <c r="F645" s="513"/>
      <c r="G645" s="513"/>
      <c r="H645" s="513"/>
      <c r="I645" s="513"/>
      <c r="J645" s="513"/>
      <c r="K645" s="513"/>
      <c r="L645" s="513"/>
      <c r="M645" s="513"/>
      <c r="N645" s="513"/>
      <c r="O645" s="513"/>
      <c r="P645" s="513"/>
      <c r="Q645" s="513"/>
    </row>
    <row r="646" spans="1:17">
      <c r="A646" s="513"/>
      <c r="B646" s="513"/>
      <c r="C646" s="513"/>
      <c r="D646" s="513"/>
      <c r="E646" s="513"/>
      <c r="F646" s="513"/>
      <c r="G646" s="513"/>
      <c r="H646" s="513"/>
      <c r="I646" s="513"/>
      <c r="J646" s="513"/>
      <c r="K646" s="513"/>
      <c r="L646" s="513"/>
      <c r="M646" s="513"/>
      <c r="N646" s="513"/>
      <c r="O646" s="513"/>
      <c r="P646" s="513"/>
      <c r="Q646" s="513"/>
    </row>
    <row r="647" spans="1:17">
      <c r="A647" s="513"/>
      <c r="B647" s="513"/>
      <c r="C647" s="513"/>
      <c r="D647" s="513"/>
      <c r="E647" s="513"/>
      <c r="F647" s="513"/>
      <c r="G647" s="513"/>
      <c r="H647" s="513"/>
      <c r="I647" s="513"/>
      <c r="J647" s="513"/>
      <c r="K647" s="513"/>
      <c r="L647" s="513"/>
      <c r="M647" s="513"/>
      <c r="N647" s="513"/>
      <c r="O647" s="513"/>
      <c r="P647" s="513"/>
      <c r="Q647" s="513"/>
    </row>
    <row r="648" spans="1:17">
      <c r="A648" s="513"/>
      <c r="B648" s="513"/>
      <c r="C648" s="513"/>
      <c r="D648" s="513"/>
      <c r="E648" s="513"/>
      <c r="F648" s="513"/>
      <c r="G648" s="513"/>
      <c r="H648" s="513"/>
      <c r="I648" s="513"/>
      <c r="J648" s="513"/>
      <c r="K648" s="513"/>
      <c r="L648" s="513"/>
      <c r="M648" s="513"/>
      <c r="N648" s="513"/>
      <c r="O648" s="513"/>
      <c r="P648" s="513"/>
      <c r="Q648" s="513"/>
    </row>
    <row r="649" spans="1:17">
      <c r="A649" s="513"/>
      <c r="B649" s="513"/>
      <c r="C649" s="513"/>
      <c r="D649" s="513"/>
      <c r="E649" s="513"/>
      <c r="F649" s="513"/>
      <c r="G649" s="513"/>
      <c r="H649" s="513"/>
      <c r="I649" s="513"/>
      <c r="J649" s="513"/>
      <c r="K649" s="513"/>
      <c r="L649" s="513"/>
      <c r="M649" s="513"/>
      <c r="N649" s="513"/>
      <c r="O649" s="513"/>
      <c r="P649" s="513"/>
      <c r="Q649" s="513"/>
    </row>
    <row r="650" spans="1:17">
      <c r="A650" s="513"/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</row>
    <row r="651" spans="1:17">
      <c r="A651" s="513"/>
      <c r="B651" s="513"/>
      <c r="C651" s="513"/>
      <c r="D651" s="513"/>
      <c r="E651" s="513"/>
      <c r="F651" s="513"/>
      <c r="G651" s="513"/>
      <c r="H651" s="513"/>
      <c r="I651" s="513"/>
      <c r="J651" s="513"/>
      <c r="K651" s="513"/>
      <c r="L651" s="513"/>
      <c r="M651" s="513"/>
      <c r="N651" s="513"/>
      <c r="O651" s="513"/>
      <c r="P651" s="513"/>
      <c r="Q651" s="513"/>
    </row>
    <row r="652" spans="1:17">
      <c r="A652" s="513"/>
      <c r="B652" s="513"/>
      <c r="C652" s="513"/>
      <c r="D652" s="513"/>
      <c r="E652" s="513"/>
      <c r="F652" s="513"/>
      <c r="G652" s="513"/>
      <c r="H652" s="513"/>
      <c r="I652" s="513"/>
      <c r="J652" s="513"/>
      <c r="K652" s="513"/>
      <c r="L652" s="513"/>
      <c r="M652" s="513"/>
      <c r="N652" s="513"/>
      <c r="O652" s="513"/>
      <c r="P652" s="513"/>
      <c r="Q652" s="513"/>
    </row>
    <row r="653" spans="1:17">
      <c r="A653" s="513"/>
      <c r="B653" s="513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</row>
    <row r="654" spans="1:17">
      <c r="A654" s="513"/>
      <c r="B654" s="513"/>
      <c r="C654" s="513"/>
      <c r="D654" s="513"/>
      <c r="E654" s="513"/>
      <c r="F654" s="513"/>
      <c r="G654" s="513"/>
      <c r="H654" s="513"/>
      <c r="I654" s="513"/>
      <c r="J654" s="513"/>
      <c r="K654" s="513"/>
      <c r="L654" s="513"/>
      <c r="M654" s="513"/>
      <c r="N654" s="513"/>
      <c r="O654" s="513"/>
      <c r="P654" s="513"/>
      <c r="Q654" s="513"/>
    </row>
    <row r="655" spans="1:17">
      <c r="A655" s="513"/>
      <c r="B655" s="513"/>
      <c r="C655" s="513"/>
      <c r="D655" s="513"/>
      <c r="E655" s="513"/>
      <c r="F655" s="513"/>
      <c r="G655" s="513"/>
      <c r="H655" s="513"/>
      <c r="I655" s="513"/>
      <c r="J655" s="513"/>
      <c r="K655" s="513"/>
      <c r="L655" s="513"/>
      <c r="M655" s="513"/>
      <c r="N655" s="513"/>
      <c r="O655" s="513"/>
      <c r="P655" s="513"/>
      <c r="Q655" s="513"/>
    </row>
    <row r="656" spans="1:17">
      <c r="A656" s="513"/>
      <c r="B656" s="513"/>
      <c r="C656" s="513"/>
      <c r="D656" s="513"/>
      <c r="E656" s="513"/>
      <c r="F656" s="513"/>
      <c r="G656" s="513"/>
      <c r="H656" s="513"/>
      <c r="I656" s="513"/>
      <c r="J656" s="513"/>
      <c r="K656" s="513"/>
      <c r="L656" s="513"/>
      <c r="M656" s="513"/>
      <c r="N656" s="513"/>
      <c r="O656" s="513"/>
      <c r="P656" s="513"/>
      <c r="Q656" s="513"/>
    </row>
    <row r="657" spans="1:17">
      <c r="A657" s="513"/>
      <c r="B657" s="513"/>
      <c r="C657" s="513"/>
      <c r="D657" s="513"/>
      <c r="E657" s="513"/>
      <c r="F657" s="513"/>
      <c r="G657" s="513"/>
      <c r="H657" s="513"/>
      <c r="I657" s="513"/>
      <c r="J657" s="513"/>
      <c r="K657" s="513"/>
      <c r="L657" s="513"/>
      <c r="M657" s="513"/>
      <c r="N657" s="513"/>
      <c r="O657" s="513"/>
      <c r="P657" s="513"/>
      <c r="Q657" s="513"/>
    </row>
    <row r="658" spans="1:17">
      <c r="A658" s="513"/>
      <c r="B658" s="513"/>
      <c r="C658" s="513"/>
      <c r="D658" s="513"/>
      <c r="E658" s="513"/>
      <c r="F658" s="513"/>
      <c r="G658" s="513"/>
      <c r="H658" s="513"/>
      <c r="I658" s="513"/>
      <c r="J658" s="513"/>
      <c r="K658" s="513"/>
      <c r="L658" s="513"/>
      <c r="M658" s="513"/>
      <c r="N658" s="513"/>
      <c r="O658" s="513"/>
      <c r="P658" s="513"/>
      <c r="Q658" s="513"/>
    </row>
    <row r="659" spans="1:17">
      <c r="A659" s="513"/>
      <c r="B659" s="513"/>
      <c r="C659" s="513"/>
      <c r="D659" s="513"/>
      <c r="E659" s="513"/>
      <c r="F659" s="513"/>
      <c r="G659" s="513"/>
      <c r="H659" s="513"/>
      <c r="I659" s="513"/>
      <c r="J659" s="513"/>
      <c r="K659" s="513"/>
      <c r="L659" s="513"/>
      <c r="M659" s="513"/>
      <c r="N659" s="513"/>
      <c r="O659" s="513"/>
      <c r="P659" s="513"/>
      <c r="Q659" s="513"/>
    </row>
    <row r="660" spans="1:17">
      <c r="A660" s="513"/>
      <c r="B660" s="513"/>
      <c r="C660" s="513"/>
      <c r="D660" s="513"/>
      <c r="E660" s="513"/>
      <c r="F660" s="513"/>
      <c r="G660" s="513"/>
      <c r="H660" s="513"/>
      <c r="I660" s="513"/>
      <c r="J660" s="513"/>
      <c r="K660" s="513"/>
      <c r="L660" s="513"/>
      <c r="M660" s="513"/>
      <c r="N660" s="513"/>
      <c r="O660" s="513"/>
      <c r="P660" s="513"/>
      <c r="Q660" s="513"/>
    </row>
    <row r="661" spans="1:17">
      <c r="A661" s="513"/>
      <c r="B661" s="513"/>
      <c r="C661" s="513"/>
      <c r="D661" s="513"/>
      <c r="E661" s="513"/>
      <c r="F661" s="513"/>
      <c r="G661" s="513"/>
      <c r="H661" s="513"/>
      <c r="I661" s="513"/>
      <c r="J661" s="513"/>
      <c r="K661" s="513"/>
      <c r="L661" s="513"/>
      <c r="M661" s="513"/>
      <c r="N661" s="513"/>
      <c r="O661" s="513"/>
      <c r="P661" s="513"/>
      <c r="Q661" s="513"/>
    </row>
    <row r="662" spans="1:17">
      <c r="A662" s="513"/>
      <c r="B662" s="513"/>
      <c r="C662" s="513"/>
      <c r="D662" s="513"/>
      <c r="E662" s="513"/>
      <c r="F662" s="513"/>
      <c r="G662" s="513"/>
      <c r="H662" s="513"/>
      <c r="I662" s="513"/>
      <c r="J662" s="513"/>
      <c r="K662" s="513"/>
      <c r="L662" s="513"/>
      <c r="M662" s="513"/>
      <c r="N662" s="513"/>
      <c r="O662" s="513"/>
      <c r="P662" s="513"/>
      <c r="Q662" s="513"/>
    </row>
    <row r="663" spans="1:17">
      <c r="A663" s="513"/>
      <c r="B663" s="513"/>
      <c r="C663" s="513"/>
      <c r="D663" s="513"/>
      <c r="E663" s="513"/>
      <c r="F663" s="513"/>
      <c r="G663" s="513"/>
      <c r="H663" s="513"/>
      <c r="I663" s="513"/>
      <c r="J663" s="513"/>
      <c r="K663" s="513"/>
      <c r="L663" s="513"/>
      <c r="M663" s="513"/>
      <c r="N663" s="513"/>
      <c r="O663" s="513"/>
      <c r="P663" s="513"/>
      <c r="Q663" s="513"/>
    </row>
    <row r="664" spans="1:17">
      <c r="A664" s="513"/>
      <c r="B664" s="513"/>
      <c r="C664" s="513"/>
      <c r="D664" s="513"/>
      <c r="E664" s="513"/>
      <c r="F664" s="513"/>
      <c r="G664" s="513"/>
      <c r="H664" s="513"/>
      <c r="I664" s="513"/>
      <c r="J664" s="513"/>
      <c r="K664" s="513"/>
      <c r="L664" s="513"/>
      <c r="M664" s="513"/>
      <c r="N664" s="513"/>
      <c r="O664" s="513"/>
      <c r="P664" s="513"/>
      <c r="Q664" s="513"/>
    </row>
    <row r="665" spans="1:17">
      <c r="A665" s="513"/>
      <c r="B665" s="513"/>
      <c r="C665" s="513"/>
      <c r="D665" s="513"/>
      <c r="E665" s="513"/>
      <c r="F665" s="513"/>
      <c r="G665" s="513"/>
      <c r="H665" s="513"/>
      <c r="I665" s="513"/>
      <c r="J665" s="513"/>
      <c r="K665" s="513"/>
      <c r="L665" s="513"/>
      <c r="M665" s="513"/>
      <c r="N665" s="513"/>
      <c r="O665" s="513"/>
      <c r="P665" s="513"/>
      <c r="Q665" s="513"/>
    </row>
    <row r="666" spans="1:17">
      <c r="A666" s="513"/>
      <c r="B666" s="513"/>
      <c r="C666" s="513"/>
      <c r="D666" s="513"/>
      <c r="E666" s="513"/>
      <c r="F666" s="513"/>
      <c r="G666" s="513"/>
      <c r="H666" s="513"/>
      <c r="I666" s="513"/>
      <c r="J666" s="513"/>
      <c r="K666" s="513"/>
      <c r="L666" s="513"/>
      <c r="M666" s="513"/>
      <c r="N666" s="513"/>
      <c r="O666" s="513"/>
      <c r="P666" s="513"/>
      <c r="Q666" s="513"/>
    </row>
    <row r="667" spans="1:17">
      <c r="A667" s="513"/>
      <c r="B667" s="513"/>
      <c r="C667" s="513"/>
      <c r="D667" s="513"/>
      <c r="E667" s="513"/>
      <c r="F667" s="513"/>
      <c r="G667" s="513"/>
      <c r="H667" s="513"/>
      <c r="I667" s="513"/>
      <c r="J667" s="513"/>
      <c r="K667" s="513"/>
      <c r="L667" s="513"/>
      <c r="M667" s="513"/>
      <c r="N667" s="513"/>
      <c r="O667" s="513"/>
      <c r="P667" s="513"/>
      <c r="Q667" s="513"/>
    </row>
    <row r="668" spans="1:17">
      <c r="A668" s="513"/>
      <c r="B668" s="513"/>
      <c r="C668" s="513"/>
      <c r="D668" s="513"/>
      <c r="E668" s="513"/>
      <c r="F668" s="513"/>
      <c r="G668" s="513"/>
      <c r="H668" s="513"/>
      <c r="I668" s="513"/>
      <c r="J668" s="513"/>
      <c r="K668" s="513"/>
      <c r="L668" s="513"/>
      <c r="M668" s="513"/>
      <c r="N668" s="513"/>
      <c r="O668" s="513"/>
      <c r="P668" s="513"/>
      <c r="Q668" s="513"/>
    </row>
    <row r="669" spans="1:17">
      <c r="A669" s="513"/>
      <c r="B669" s="513"/>
      <c r="C669" s="513"/>
      <c r="D669" s="513"/>
      <c r="E669" s="513"/>
      <c r="F669" s="513"/>
      <c r="G669" s="513"/>
      <c r="H669" s="513"/>
      <c r="I669" s="513"/>
      <c r="J669" s="513"/>
      <c r="K669" s="513"/>
      <c r="L669" s="513"/>
      <c r="M669" s="513"/>
      <c r="N669" s="513"/>
      <c r="O669" s="513"/>
      <c r="P669" s="513"/>
      <c r="Q669" s="513"/>
    </row>
    <row r="670" spans="1:17">
      <c r="A670" s="513"/>
      <c r="B670" s="513"/>
      <c r="C670" s="513"/>
      <c r="D670" s="513"/>
      <c r="E670" s="513"/>
      <c r="F670" s="513"/>
      <c r="G670" s="513"/>
      <c r="H670" s="513"/>
      <c r="I670" s="513"/>
      <c r="J670" s="513"/>
      <c r="K670" s="513"/>
      <c r="L670" s="513"/>
      <c r="M670" s="513"/>
      <c r="N670" s="513"/>
      <c r="O670" s="513"/>
      <c r="P670" s="513"/>
      <c r="Q670" s="513"/>
    </row>
    <row r="671" spans="1:17">
      <c r="A671" s="513"/>
      <c r="B671" s="513"/>
      <c r="C671" s="513"/>
      <c r="D671" s="513"/>
      <c r="E671" s="513"/>
      <c r="F671" s="513"/>
      <c r="G671" s="513"/>
      <c r="H671" s="513"/>
      <c r="I671" s="513"/>
      <c r="J671" s="513"/>
      <c r="K671" s="513"/>
      <c r="L671" s="513"/>
      <c r="M671" s="513"/>
      <c r="N671" s="513"/>
      <c r="O671" s="513"/>
      <c r="P671" s="513"/>
      <c r="Q671" s="513"/>
    </row>
    <row r="672" spans="1:17">
      <c r="A672" s="513"/>
      <c r="B672" s="513"/>
      <c r="C672" s="513"/>
      <c r="D672" s="513"/>
      <c r="E672" s="513"/>
      <c r="F672" s="513"/>
      <c r="G672" s="513"/>
      <c r="H672" s="513"/>
      <c r="I672" s="513"/>
      <c r="J672" s="513"/>
      <c r="K672" s="513"/>
      <c r="L672" s="513"/>
      <c r="M672" s="513"/>
      <c r="N672" s="513"/>
      <c r="O672" s="513"/>
      <c r="P672" s="513"/>
      <c r="Q672" s="513"/>
    </row>
    <row r="673" spans="1:17">
      <c r="A673" s="513"/>
      <c r="B673" s="513"/>
      <c r="C673" s="513"/>
      <c r="D673" s="513"/>
      <c r="E673" s="513"/>
      <c r="F673" s="513"/>
      <c r="G673" s="513"/>
      <c r="H673" s="513"/>
      <c r="I673" s="513"/>
      <c r="J673" s="513"/>
      <c r="K673" s="513"/>
      <c r="L673" s="513"/>
      <c r="M673" s="513"/>
      <c r="N673" s="513"/>
      <c r="O673" s="513"/>
      <c r="P673" s="513"/>
      <c r="Q673" s="513"/>
    </row>
    <row r="674" spans="1:17">
      <c r="A674" s="513"/>
      <c r="B674" s="513"/>
      <c r="C674" s="51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3"/>
      <c r="P674" s="513"/>
      <c r="Q674" s="513"/>
    </row>
    <row r="675" spans="1:17">
      <c r="A675" s="513"/>
      <c r="B675" s="513"/>
      <c r="C675" s="51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3"/>
      <c r="P675" s="513"/>
      <c r="Q675" s="513"/>
    </row>
    <row r="676" spans="1:17">
      <c r="A676" s="513"/>
      <c r="B676" s="513"/>
      <c r="C676" s="51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3"/>
      <c r="P676" s="513"/>
      <c r="Q676" s="513"/>
    </row>
    <row r="677" spans="1:17">
      <c r="A677" s="513"/>
      <c r="B677" s="513"/>
      <c r="C677" s="51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3"/>
      <c r="P677" s="513"/>
      <c r="Q677" s="513"/>
    </row>
    <row r="678" spans="1:17">
      <c r="A678" s="513"/>
      <c r="B678" s="513"/>
      <c r="C678" s="51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3"/>
      <c r="P678" s="513"/>
      <c r="Q678" s="513"/>
    </row>
    <row r="679" spans="1:17">
      <c r="A679" s="513"/>
      <c r="B679" s="513"/>
      <c r="C679" s="51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3"/>
      <c r="P679" s="513"/>
      <c r="Q679" s="513"/>
    </row>
    <row r="680" spans="1:17">
      <c r="A680" s="513"/>
      <c r="B680" s="513"/>
      <c r="C680" s="51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3"/>
      <c r="P680" s="513"/>
      <c r="Q680" s="513"/>
    </row>
    <row r="681" spans="1:17">
      <c r="A681" s="513"/>
      <c r="B681" s="513"/>
      <c r="C681" s="51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3"/>
      <c r="P681" s="513"/>
      <c r="Q681" s="513"/>
    </row>
    <row r="682" spans="1:17">
      <c r="A682" s="513"/>
      <c r="B682" s="513"/>
      <c r="C682" s="51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3"/>
      <c r="P682" s="513"/>
      <c r="Q682" s="513"/>
    </row>
    <row r="683" spans="1:17">
      <c r="A683" s="513"/>
      <c r="B683" s="513"/>
      <c r="C683" s="51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3"/>
      <c r="P683" s="513"/>
      <c r="Q683" s="513"/>
    </row>
    <row r="684" spans="1:17">
      <c r="A684" s="513"/>
      <c r="B684" s="513"/>
      <c r="C684" s="51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3"/>
      <c r="P684" s="513"/>
      <c r="Q684" s="513"/>
    </row>
    <row r="685" spans="1:17">
      <c r="A685" s="513"/>
      <c r="B685" s="513"/>
      <c r="C685" s="51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3"/>
      <c r="P685" s="513"/>
      <c r="Q685" s="513"/>
    </row>
    <row r="686" spans="1:17">
      <c r="A686" s="513"/>
      <c r="B686" s="513"/>
      <c r="C686" s="51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3"/>
      <c r="P686" s="513"/>
      <c r="Q686" s="513"/>
    </row>
    <row r="687" spans="1:17">
      <c r="A687" s="513"/>
      <c r="B687" s="513"/>
      <c r="C687" s="51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3"/>
      <c r="P687" s="513"/>
      <c r="Q687" s="513"/>
    </row>
    <row r="688" spans="1:17">
      <c r="A688" s="513"/>
      <c r="B688" s="513"/>
      <c r="C688" s="51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3"/>
      <c r="P688" s="513"/>
      <c r="Q688" s="513"/>
    </row>
    <row r="689" spans="1:17">
      <c r="A689" s="513"/>
      <c r="B689" s="513"/>
      <c r="C689" s="513"/>
      <c r="D689" s="513"/>
      <c r="E689" s="513"/>
      <c r="F689" s="513"/>
      <c r="G689" s="513"/>
      <c r="H689" s="513"/>
      <c r="I689" s="513"/>
      <c r="J689" s="513"/>
      <c r="K689" s="513"/>
      <c r="L689" s="513"/>
      <c r="M689" s="513"/>
      <c r="N689" s="513"/>
      <c r="O689" s="513"/>
      <c r="P689" s="513"/>
      <c r="Q689" s="513"/>
    </row>
    <row r="690" spans="1:17">
      <c r="A690" s="513"/>
      <c r="B690" s="513"/>
      <c r="C690" s="513"/>
      <c r="D690" s="513"/>
      <c r="E690" s="513"/>
      <c r="F690" s="513"/>
      <c r="G690" s="513"/>
      <c r="H690" s="513"/>
      <c r="I690" s="513"/>
      <c r="J690" s="513"/>
      <c r="K690" s="513"/>
      <c r="L690" s="513"/>
      <c r="M690" s="513"/>
      <c r="N690" s="513"/>
      <c r="O690" s="513"/>
      <c r="P690" s="513"/>
      <c r="Q690" s="513"/>
    </row>
    <row r="691" spans="1:17">
      <c r="A691" s="513"/>
      <c r="B691" s="513"/>
      <c r="C691" s="513"/>
      <c r="D691" s="513"/>
      <c r="E691" s="513"/>
      <c r="F691" s="513"/>
      <c r="G691" s="513"/>
      <c r="H691" s="513"/>
      <c r="I691" s="513"/>
      <c r="J691" s="513"/>
      <c r="K691" s="513"/>
      <c r="L691" s="513"/>
      <c r="M691" s="513"/>
      <c r="N691" s="513"/>
      <c r="O691" s="513"/>
      <c r="P691" s="513"/>
      <c r="Q691" s="513"/>
    </row>
    <row r="692" spans="1:17">
      <c r="A692" s="513"/>
      <c r="B692" s="513"/>
      <c r="C692" s="513"/>
      <c r="D692" s="513"/>
      <c r="E692" s="513"/>
      <c r="F692" s="513"/>
      <c r="G692" s="513"/>
      <c r="H692" s="513"/>
      <c r="I692" s="513"/>
      <c r="J692" s="513"/>
      <c r="K692" s="513"/>
      <c r="L692" s="513"/>
      <c r="M692" s="513"/>
      <c r="N692" s="513"/>
      <c r="O692" s="513"/>
      <c r="P692" s="513"/>
      <c r="Q692" s="513"/>
    </row>
    <row r="693" spans="1:17">
      <c r="A693" s="513"/>
      <c r="B693" s="513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</row>
    <row r="694" spans="1:17">
      <c r="A694" s="513"/>
      <c r="B694" s="513"/>
      <c r="C694" s="513"/>
      <c r="D694" s="513"/>
      <c r="E694" s="513"/>
      <c r="F694" s="513"/>
      <c r="G694" s="513"/>
      <c r="H694" s="513"/>
      <c r="I694" s="513"/>
      <c r="J694" s="513"/>
      <c r="K694" s="513"/>
      <c r="L694" s="513"/>
      <c r="M694" s="513"/>
      <c r="N694" s="513"/>
      <c r="O694" s="513"/>
      <c r="P694" s="513"/>
      <c r="Q694" s="513"/>
    </row>
    <row r="695" spans="1:17">
      <c r="A695" s="513"/>
      <c r="B695" s="513"/>
      <c r="C695" s="513"/>
      <c r="D695" s="513"/>
      <c r="E695" s="513"/>
      <c r="F695" s="513"/>
      <c r="G695" s="513"/>
      <c r="H695" s="513"/>
      <c r="I695" s="513"/>
      <c r="J695" s="513"/>
      <c r="K695" s="513"/>
      <c r="L695" s="513"/>
      <c r="M695" s="513"/>
      <c r="N695" s="513"/>
      <c r="O695" s="513"/>
      <c r="P695" s="513"/>
      <c r="Q695" s="513"/>
    </row>
    <row r="696" spans="1:17">
      <c r="A696" s="513"/>
      <c r="B696" s="513"/>
      <c r="C696" s="513"/>
      <c r="D696" s="513"/>
      <c r="E696" s="513"/>
      <c r="F696" s="513"/>
      <c r="G696" s="513"/>
      <c r="H696" s="513"/>
      <c r="I696" s="513"/>
      <c r="J696" s="513"/>
      <c r="K696" s="513"/>
      <c r="L696" s="513"/>
      <c r="M696" s="513"/>
      <c r="N696" s="513"/>
      <c r="O696" s="513"/>
      <c r="P696" s="513"/>
      <c r="Q696" s="513"/>
    </row>
    <row r="697" spans="1:17">
      <c r="A697" s="513"/>
      <c r="B697" s="513"/>
      <c r="C697" s="513"/>
      <c r="D697" s="513"/>
      <c r="E697" s="513"/>
      <c r="F697" s="513"/>
      <c r="G697" s="513"/>
      <c r="H697" s="513"/>
      <c r="I697" s="513"/>
      <c r="J697" s="513"/>
      <c r="K697" s="513"/>
      <c r="L697" s="513"/>
      <c r="M697" s="513"/>
      <c r="N697" s="513"/>
      <c r="O697" s="513"/>
      <c r="P697" s="513"/>
      <c r="Q697" s="513"/>
    </row>
    <row r="698" spans="1:17">
      <c r="A698" s="513"/>
      <c r="B698" s="513"/>
      <c r="C698" s="513"/>
      <c r="D698" s="513"/>
      <c r="E698" s="513"/>
      <c r="F698" s="513"/>
      <c r="G698" s="513"/>
      <c r="H698" s="513"/>
      <c r="I698" s="513"/>
      <c r="J698" s="513"/>
      <c r="K698" s="513"/>
      <c r="L698" s="513"/>
      <c r="M698" s="513"/>
      <c r="N698" s="513"/>
      <c r="O698" s="513"/>
      <c r="P698" s="513"/>
      <c r="Q698" s="513"/>
    </row>
    <row r="699" spans="1:17">
      <c r="A699" s="513"/>
      <c r="B699" s="513"/>
      <c r="C699" s="513"/>
      <c r="D699" s="513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</row>
    <row r="700" spans="1:17">
      <c r="A700" s="513"/>
      <c r="B700" s="513"/>
      <c r="C700" s="513"/>
      <c r="D700" s="513"/>
      <c r="E700" s="513"/>
      <c r="F700" s="513"/>
      <c r="G700" s="513"/>
      <c r="H700" s="513"/>
      <c r="I700" s="513"/>
      <c r="J700" s="513"/>
      <c r="K700" s="513"/>
      <c r="L700" s="513"/>
      <c r="M700" s="513"/>
      <c r="N700" s="513"/>
      <c r="O700" s="513"/>
      <c r="P700" s="513"/>
      <c r="Q700" s="513"/>
    </row>
    <row r="701" spans="1:17">
      <c r="A701" s="513"/>
      <c r="B701" s="513"/>
      <c r="C701" s="513"/>
      <c r="D701" s="513"/>
      <c r="E701" s="513"/>
      <c r="F701" s="513"/>
      <c r="G701" s="513"/>
      <c r="H701" s="513"/>
      <c r="I701" s="513"/>
      <c r="J701" s="513"/>
      <c r="K701" s="513"/>
      <c r="L701" s="513"/>
      <c r="M701" s="513"/>
      <c r="N701" s="513"/>
      <c r="O701" s="513"/>
      <c r="P701" s="513"/>
      <c r="Q701" s="513"/>
    </row>
    <row r="702" spans="1:17">
      <c r="A702" s="513"/>
      <c r="B702" s="513"/>
      <c r="C702" s="513"/>
      <c r="D702" s="513"/>
      <c r="E702" s="513"/>
      <c r="F702" s="513"/>
      <c r="G702" s="513"/>
      <c r="H702" s="513"/>
      <c r="I702" s="513"/>
      <c r="J702" s="513"/>
      <c r="K702" s="513"/>
      <c r="L702" s="513"/>
      <c r="M702" s="513"/>
      <c r="N702" s="513"/>
      <c r="O702" s="513"/>
      <c r="P702" s="513"/>
      <c r="Q702" s="513"/>
    </row>
    <row r="703" spans="1:17">
      <c r="A703" s="513"/>
      <c r="B703" s="513"/>
      <c r="C703" s="513"/>
      <c r="D703" s="513"/>
      <c r="E703" s="513"/>
      <c r="F703" s="513"/>
      <c r="G703" s="513"/>
      <c r="H703" s="513"/>
      <c r="I703" s="513"/>
      <c r="J703" s="513"/>
      <c r="K703" s="513"/>
      <c r="L703" s="513"/>
      <c r="M703" s="513"/>
      <c r="N703" s="513"/>
      <c r="O703" s="513"/>
      <c r="P703" s="513"/>
      <c r="Q703" s="513"/>
    </row>
    <row r="704" spans="1:17">
      <c r="A704" s="513"/>
      <c r="B704" s="513"/>
      <c r="C704" s="513"/>
      <c r="D704" s="513"/>
      <c r="E704" s="513"/>
      <c r="F704" s="513"/>
      <c r="G704" s="513"/>
      <c r="H704" s="513"/>
      <c r="I704" s="513"/>
      <c r="J704" s="513"/>
      <c r="K704" s="513"/>
      <c r="L704" s="513"/>
      <c r="M704" s="513"/>
      <c r="N704" s="513"/>
      <c r="O704" s="513"/>
      <c r="P704" s="513"/>
      <c r="Q704" s="513"/>
    </row>
    <row r="705" spans="1:17">
      <c r="A705" s="513"/>
      <c r="B705" s="513"/>
      <c r="C705" s="513"/>
      <c r="D705" s="513"/>
      <c r="E705" s="513"/>
      <c r="F705" s="513"/>
      <c r="G705" s="513"/>
      <c r="H705" s="513"/>
      <c r="I705" s="513"/>
      <c r="J705" s="513"/>
      <c r="K705" s="513"/>
      <c r="L705" s="513"/>
      <c r="M705" s="513"/>
      <c r="N705" s="513"/>
      <c r="O705" s="513"/>
      <c r="P705" s="513"/>
      <c r="Q705" s="513"/>
    </row>
    <row r="706" spans="1:17">
      <c r="A706" s="513"/>
      <c r="B706" s="513"/>
      <c r="C706" s="513"/>
      <c r="D706" s="513"/>
      <c r="E706" s="513"/>
      <c r="F706" s="513"/>
      <c r="G706" s="513"/>
      <c r="H706" s="513"/>
      <c r="I706" s="513"/>
      <c r="J706" s="513"/>
      <c r="K706" s="513"/>
      <c r="L706" s="513"/>
      <c r="M706" s="513"/>
      <c r="N706" s="513"/>
      <c r="O706" s="513"/>
      <c r="P706" s="513"/>
      <c r="Q706" s="513"/>
    </row>
    <row r="707" spans="1:17">
      <c r="A707" s="513"/>
      <c r="B707" s="513"/>
      <c r="C707" s="513"/>
      <c r="D707" s="513"/>
      <c r="E707" s="513"/>
      <c r="F707" s="513"/>
      <c r="G707" s="513"/>
      <c r="H707" s="513"/>
      <c r="I707" s="513"/>
      <c r="J707" s="513"/>
      <c r="K707" s="513"/>
      <c r="L707" s="513"/>
      <c r="M707" s="513"/>
      <c r="N707" s="513"/>
      <c r="O707" s="513"/>
      <c r="P707" s="513"/>
      <c r="Q707" s="513"/>
    </row>
    <row r="708" spans="1:17">
      <c r="A708" s="513"/>
      <c r="B708" s="513"/>
      <c r="C708" s="513"/>
      <c r="D708" s="513"/>
      <c r="E708" s="513"/>
      <c r="F708" s="513"/>
      <c r="G708" s="513"/>
      <c r="H708" s="513"/>
      <c r="I708" s="513"/>
      <c r="J708" s="513"/>
      <c r="K708" s="513"/>
      <c r="L708" s="513"/>
      <c r="M708" s="513"/>
      <c r="N708" s="513"/>
      <c r="O708" s="513"/>
      <c r="P708" s="513"/>
      <c r="Q708" s="513"/>
    </row>
    <row r="709" spans="1:17">
      <c r="A709" s="513"/>
      <c r="B709" s="513"/>
      <c r="C709" s="513"/>
      <c r="D709" s="513"/>
      <c r="E709" s="513"/>
      <c r="F709" s="513"/>
      <c r="G709" s="513"/>
      <c r="H709" s="513"/>
      <c r="I709" s="513"/>
      <c r="J709" s="513"/>
      <c r="K709" s="513"/>
      <c r="L709" s="513"/>
      <c r="M709" s="513"/>
      <c r="N709" s="513"/>
      <c r="O709" s="513"/>
      <c r="P709" s="513"/>
      <c r="Q709" s="513"/>
    </row>
    <row r="710" spans="1:17">
      <c r="A710" s="513"/>
      <c r="B710" s="513"/>
      <c r="C710" s="513"/>
      <c r="D710" s="513"/>
      <c r="E710" s="513"/>
      <c r="F710" s="513"/>
      <c r="G710" s="513"/>
      <c r="H710" s="513"/>
      <c r="I710" s="513"/>
      <c r="J710" s="513"/>
      <c r="K710" s="513"/>
      <c r="L710" s="513"/>
      <c r="M710" s="513"/>
      <c r="N710" s="513"/>
      <c r="O710" s="513"/>
      <c r="P710" s="513"/>
      <c r="Q710" s="513"/>
    </row>
    <row r="711" spans="1:17">
      <c r="A711" s="513"/>
      <c r="B711" s="513"/>
      <c r="C711" s="513"/>
      <c r="D711" s="513"/>
      <c r="E711" s="513"/>
      <c r="F711" s="513"/>
      <c r="G711" s="513"/>
      <c r="H711" s="513"/>
      <c r="I711" s="513"/>
      <c r="J711" s="513"/>
      <c r="K711" s="513"/>
      <c r="L711" s="513"/>
      <c r="M711" s="513"/>
      <c r="N711" s="513"/>
      <c r="O711" s="513"/>
      <c r="P711" s="513"/>
      <c r="Q711" s="513"/>
    </row>
    <row r="712" spans="1:17">
      <c r="A712" s="513"/>
      <c r="B712" s="513"/>
      <c r="C712" s="513"/>
      <c r="D712" s="513"/>
      <c r="E712" s="513"/>
      <c r="F712" s="513"/>
      <c r="G712" s="513"/>
      <c r="H712" s="513"/>
      <c r="I712" s="513"/>
      <c r="J712" s="513"/>
      <c r="K712" s="513"/>
      <c r="L712" s="513"/>
      <c r="M712" s="513"/>
      <c r="N712" s="513"/>
      <c r="O712" s="513"/>
      <c r="P712" s="513"/>
      <c r="Q712" s="513"/>
    </row>
    <row r="713" spans="1:17">
      <c r="A713" s="513"/>
      <c r="B713" s="513"/>
      <c r="C713" s="513"/>
      <c r="D713" s="513"/>
      <c r="E713" s="513"/>
      <c r="F713" s="513"/>
      <c r="G713" s="513"/>
      <c r="H713" s="513"/>
      <c r="I713" s="513"/>
      <c r="J713" s="513"/>
      <c r="K713" s="513"/>
      <c r="L713" s="513"/>
      <c r="M713" s="513"/>
      <c r="N713" s="513"/>
      <c r="O713" s="513"/>
      <c r="P713" s="513"/>
      <c r="Q713" s="513"/>
    </row>
    <row r="714" spans="1:17">
      <c r="A714" s="513"/>
      <c r="B714" s="513"/>
      <c r="C714" s="513"/>
      <c r="D714" s="513"/>
      <c r="E714" s="513"/>
      <c r="F714" s="513"/>
      <c r="G714" s="513"/>
      <c r="H714" s="513"/>
      <c r="I714" s="513"/>
      <c r="J714" s="513"/>
      <c r="K714" s="513"/>
      <c r="L714" s="513"/>
      <c r="M714" s="513"/>
      <c r="N714" s="513"/>
      <c r="O714" s="513"/>
      <c r="P714" s="513"/>
      <c r="Q714" s="513"/>
    </row>
    <row r="715" spans="1:17">
      <c r="A715" s="513"/>
      <c r="B715" s="513"/>
      <c r="C715" s="513"/>
      <c r="D715" s="513"/>
      <c r="E715" s="513"/>
      <c r="F715" s="513"/>
      <c r="G715" s="513"/>
      <c r="H715" s="513"/>
      <c r="I715" s="513"/>
      <c r="J715" s="513"/>
      <c r="K715" s="513"/>
      <c r="L715" s="513"/>
      <c r="M715" s="513"/>
      <c r="N715" s="513"/>
      <c r="O715" s="513"/>
      <c r="P715" s="513"/>
      <c r="Q715" s="513"/>
    </row>
    <row r="716" spans="1:17">
      <c r="A716" s="513"/>
      <c r="B716" s="513"/>
      <c r="C716" s="513"/>
      <c r="D716" s="513"/>
      <c r="E716" s="513"/>
      <c r="F716" s="513"/>
      <c r="G716" s="513"/>
      <c r="H716" s="513"/>
      <c r="I716" s="513"/>
      <c r="J716" s="513"/>
      <c r="K716" s="513"/>
      <c r="L716" s="513"/>
      <c r="M716" s="513"/>
      <c r="N716" s="513"/>
      <c r="O716" s="513"/>
      <c r="P716" s="513"/>
      <c r="Q716" s="513"/>
    </row>
    <row r="717" spans="1:17">
      <c r="A717" s="513"/>
      <c r="B717" s="513"/>
      <c r="C717" s="513"/>
      <c r="D717" s="513"/>
      <c r="E717" s="513"/>
      <c r="F717" s="513"/>
      <c r="G717" s="513"/>
      <c r="H717" s="513"/>
      <c r="I717" s="513"/>
      <c r="J717" s="513"/>
      <c r="K717" s="513"/>
      <c r="L717" s="513"/>
      <c r="M717" s="513"/>
      <c r="N717" s="513"/>
      <c r="O717" s="513"/>
      <c r="P717" s="513"/>
      <c r="Q717" s="513"/>
    </row>
    <row r="718" spans="1:17">
      <c r="A718" s="513"/>
      <c r="B718" s="513"/>
      <c r="C718" s="513"/>
      <c r="D718" s="513"/>
      <c r="E718" s="513"/>
      <c r="F718" s="513"/>
      <c r="G718" s="513"/>
      <c r="H718" s="513"/>
      <c r="I718" s="513"/>
      <c r="J718" s="513"/>
      <c r="K718" s="513"/>
      <c r="L718" s="513"/>
      <c r="M718" s="513"/>
      <c r="N718" s="513"/>
      <c r="O718" s="513"/>
      <c r="P718" s="513"/>
      <c r="Q718" s="513"/>
    </row>
    <row r="719" spans="1:17">
      <c r="A719" s="513"/>
      <c r="B719" s="513"/>
      <c r="C719" s="513"/>
      <c r="D719" s="513"/>
      <c r="E719" s="513"/>
      <c r="F719" s="513"/>
      <c r="G719" s="513"/>
      <c r="H719" s="513"/>
      <c r="I719" s="513"/>
      <c r="J719" s="513"/>
      <c r="K719" s="513"/>
      <c r="L719" s="513"/>
      <c r="M719" s="513"/>
      <c r="N719" s="513"/>
      <c r="O719" s="513"/>
      <c r="P719" s="513"/>
      <c r="Q719" s="513"/>
    </row>
    <row r="720" spans="1:17">
      <c r="A720" s="513"/>
      <c r="B720" s="513"/>
      <c r="C720" s="513"/>
      <c r="D720" s="513"/>
      <c r="E720" s="513"/>
      <c r="F720" s="513"/>
      <c r="G720" s="513"/>
      <c r="H720" s="513"/>
      <c r="I720" s="513"/>
      <c r="J720" s="513"/>
      <c r="K720" s="513"/>
      <c r="L720" s="513"/>
      <c r="M720" s="513"/>
      <c r="N720" s="513"/>
      <c r="O720" s="513"/>
      <c r="P720" s="513"/>
      <c r="Q720" s="513"/>
    </row>
    <row r="721" spans="1:17">
      <c r="A721" s="513"/>
      <c r="B721" s="513"/>
      <c r="C721" s="513"/>
      <c r="D721" s="513"/>
      <c r="E721" s="513"/>
      <c r="F721" s="513"/>
      <c r="G721" s="513"/>
      <c r="H721" s="513"/>
      <c r="I721" s="513"/>
      <c r="J721" s="513"/>
      <c r="K721" s="513"/>
      <c r="L721" s="513"/>
      <c r="M721" s="513"/>
      <c r="N721" s="513"/>
      <c r="O721" s="513"/>
      <c r="P721" s="513"/>
      <c r="Q721" s="513"/>
    </row>
    <row r="722" spans="1:17">
      <c r="A722" s="513"/>
      <c r="B722" s="513"/>
      <c r="C722" s="513"/>
      <c r="D722" s="513"/>
      <c r="E722" s="513"/>
      <c r="F722" s="513"/>
      <c r="G722" s="513"/>
      <c r="H722" s="513"/>
      <c r="I722" s="513"/>
      <c r="J722" s="513"/>
      <c r="K722" s="513"/>
      <c r="L722" s="513"/>
      <c r="M722" s="513"/>
      <c r="N722" s="513"/>
      <c r="O722" s="513"/>
      <c r="P722" s="513"/>
      <c r="Q722" s="513"/>
    </row>
    <row r="723" spans="1:17">
      <c r="A723" s="513"/>
      <c r="B723" s="513"/>
      <c r="C723" s="513"/>
      <c r="D723" s="513"/>
      <c r="E723" s="513"/>
      <c r="F723" s="513"/>
      <c r="G723" s="513"/>
      <c r="H723" s="513"/>
      <c r="I723" s="513"/>
      <c r="J723" s="513"/>
      <c r="K723" s="513"/>
      <c r="L723" s="513"/>
      <c r="M723" s="513"/>
      <c r="N723" s="513"/>
      <c r="O723" s="513"/>
      <c r="P723" s="513"/>
      <c r="Q723" s="513"/>
    </row>
    <row r="724" spans="1:17">
      <c r="A724" s="513"/>
      <c r="B724" s="513"/>
      <c r="C724" s="513"/>
      <c r="D724" s="513"/>
      <c r="E724" s="513"/>
      <c r="F724" s="513"/>
      <c r="G724" s="513"/>
      <c r="H724" s="513"/>
      <c r="I724" s="513"/>
      <c r="J724" s="513"/>
      <c r="K724" s="513"/>
      <c r="L724" s="513"/>
      <c r="M724" s="513"/>
      <c r="N724" s="513"/>
      <c r="O724" s="513"/>
      <c r="P724" s="513"/>
      <c r="Q724" s="513"/>
    </row>
    <row r="725" spans="1:17">
      <c r="A725" s="513"/>
      <c r="B725" s="513"/>
      <c r="C725" s="513"/>
      <c r="D725" s="513"/>
      <c r="E725" s="513"/>
      <c r="F725" s="513"/>
      <c r="G725" s="513"/>
      <c r="H725" s="513"/>
      <c r="I725" s="513"/>
      <c r="J725" s="513"/>
      <c r="K725" s="513"/>
      <c r="L725" s="513"/>
      <c r="M725" s="513"/>
      <c r="N725" s="513"/>
      <c r="O725" s="513"/>
      <c r="P725" s="513"/>
      <c r="Q725" s="513"/>
    </row>
    <row r="726" spans="1:17">
      <c r="A726" s="513"/>
      <c r="B726" s="513"/>
      <c r="C726" s="513"/>
      <c r="D726" s="513"/>
      <c r="E726" s="513"/>
      <c r="F726" s="513"/>
      <c r="G726" s="513"/>
      <c r="H726" s="513"/>
      <c r="I726" s="513"/>
      <c r="J726" s="513"/>
      <c r="K726" s="513"/>
      <c r="L726" s="513"/>
      <c r="M726" s="513"/>
      <c r="N726" s="513"/>
      <c r="O726" s="513"/>
      <c r="P726" s="513"/>
      <c r="Q726" s="513"/>
    </row>
    <row r="727" spans="1:17">
      <c r="A727" s="513"/>
      <c r="B727" s="513"/>
      <c r="C727" s="513"/>
      <c r="D727" s="513"/>
      <c r="E727" s="513"/>
      <c r="F727" s="513"/>
      <c r="G727" s="513"/>
      <c r="H727" s="513"/>
      <c r="I727" s="513"/>
      <c r="J727" s="513"/>
      <c r="K727" s="513"/>
      <c r="L727" s="513"/>
      <c r="M727" s="513"/>
      <c r="N727" s="513"/>
      <c r="O727" s="513"/>
      <c r="P727" s="513"/>
      <c r="Q727" s="513"/>
    </row>
    <row r="728" spans="1:17">
      <c r="A728" s="513"/>
      <c r="B728" s="513"/>
      <c r="C728" s="513"/>
      <c r="D728" s="513"/>
      <c r="E728" s="513"/>
      <c r="F728" s="513"/>
      <c r="G728" s="513"/>
      <c r="H728" s="513"/>
      <c r="I728" s="513"/>
      <c r="J728" s="513"/>
      <c r="K728" s="513"/>
      <c r="L728" s="513"/>
      <c r="M728" s="513"/>
      <c r="N728" s="513"/>
      <c r="O728" s="513"/>
      <c r="P728" s="513"/>
      <c r="Q728" s="513"/>
    </row>
    <row r="729" spans="1:17">
      <c r="A729" s="513"/>
      <c r="B729" s="513"/>
      <c r="C729" s="513"/>
      <c r="D729" s="513"/>
      <c r="E729" s="513"/>
      <c r="F729" s="513"/>
      <c r="G729" s="513"/>
      <c r="H729" s="513"/>
      <c r="I729" s="513"/>
      <c r="J729" s="513"/>
      <c r="K729" s="513"/>
      <c r="L729" s="513"/>
      <c r="M729" s="513"/>
      <c r="N729" s="513"/>
      <c r="O729" s="513"/>
      <c r="P729" s="513"/>
      <c r="Q729" s="513"/>
    </row>
    <row r="730" spans="1:17">
      <c r="A730" s="513"/>
      <c r="B730" s="513"/>
      <c r="C730" s="513"/>
      <c r="D730" s="513"/>
      <c r="E730" s="513"/>
      <c r="F730" s="513"/>
      <c r="G730" s="513"/>
      <c r="H730" s="513"/>
      <c r="I730" s="513"/>
      <c r="J730" s="513"/>
      <c r="K730" s="513"/>
      <c r="L730" s="513"/>
      <c r="M730" s="513"/>
      <c r="N730" s="513"/>
      <c r="O730" s="513"/>
      <c r="P730" s="513"/>
      <c r="Q730" s="513"/>
    </row>
    <row r="731" spans="1:17">
      <c r="A731" s="513"/>
      <c r="B731" s="513"/>
      <c r="C731" s="513"/>
      <c r="D731" s="513"/>
      <c r="E731" s="513"/>
      <c r="F731" s="513"/>
      <c r="G731" s="513"/>
      <c r="H731" s="513"/>
      <c r="I731" s="513"/>
      <c r="J731" s="513"/>
      <c r="K731" s="513"/>
      <c r="L731" s="513"/>
      <c r="M731" s="513"/>
      <c r="N731" s="513"/>
      <c r="O731" s="513"/>
      <c r="P731" s="513"/>
      <c r="Q731" s="513"/>
    </row>
    <row r="732" spans="1:17">
      <c r="A732" s="513"/>
      <c r="B732" s="513"/>
      <c r="C732" s="51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3"/>
      <c r="P732" s="513"/>
      <c r="Q732" s="513"/>
    </row>
    <row r="733" spans="1:17">
      <c r="A733" s="513"/>
      <c r="B733" s="513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</row>
    <row r="734" spans="1:17">
      <c r="A734" s="513"/>
      <c r="B734" s="513"/>
      <c r="C734" s="51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3"/>
      <c r="P734" s="513"/>
      <c r="Q734" s="513"/>
    </row>
    <row r="735" spans="1:17">
      <c r="A735" s="513"/>
      <c r="B735" s="513"/>
      <c r="C735" s="51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3"/>
      <c r="P735" s="513"/>
      <c r="Q735" s="513"/>
    </row>
    <row r="736" spans="1:17">
      <c r="A736" s="513"/>
      <c r="B736" s="513"/>
      <c r="C736" s="51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3"/>
      <c r="P736" s="513"/>
      <c r="Q736" s="513"/>
    </row>
    <row r="737" spans="1:17">
      <c r="A737" s="513"/>
      <c r="B737" s="513"/>
      <c r="C737" s="51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3"/>
      <c r="P737" s="513"/>
      <c r="Q737" s="513"/>
    </row>
    <row r="738" spans="1:17">
      <c r="A738" s="513"/>
      <c r="B738" s="513"/>
      <c r="C738" s="51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3"/>
      <c r="P738" s="513"/>
      <c r="Q738" s="513"/>
    </row>
    <row r="739" spans="1:17">
      <c r="A739" s="513"/>
      <c r="B739" s="513"/>
      <c r="C739" s="51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3"/>
      <c r="P739" s="513"/>
      <c r="Q739" s="513"/>
    </row>
    <row r="740" spans="1:17">
      <c r="A740" s="513"/>
      <c r="B740" s="513"/>
      <c r="C740" s="51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3"/>
      <c r="P740" s="513"/>
      <c r="Q740" s="513"/>
    </row>
    <row r="741" spans="1:17">
      <c r="A741" s="513"/>
      <c r="B741" s="513"/>
      <c r="C741" s="51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3"/>
      <c r="P741" s="513"/>
      <c r="Q741" s="513"/>
    </row>
    <row r="742" spans="1:17">
      <c r="A742" s="513"/>
      <c r="B742" s="513"/>
      <c r="C742" s="51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3"/>
      <c r="P742" s="513"/>
      <c r="Q742" s="513"/>
    </row>
    <row r="743" spans="1:17">
      <c r="A743" s="513"/>
      <c r="B743" s="513"/>
      <c r="C743" s="51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3"/>
      <c r="P743" s="513"/>
      <c r="Q743" s="513"/>
    </row>
    <row r="744" spans="1:17">
      <c r="A744" s="513"/>
      <c r="B744" s="513"/>
      <c r="C744" s="51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3"/>
      <c r="P744" s="513"/>
      <c r="Q744" s="513"/>
    </row>
    <row r="745" spans="1:17">
      <c r="A745" s="513"/>
      <c r="B745" s="513"/>
      <c r="C745" s="51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3"/>
      <c r="P745" s="513"/>
      <c r="Q745" s="513"/>
    </row>
    <row r="746" spans="1:17">
      <c r="A746" s="513"/>
      <c r="B746" s="513"/>
      <c r="C746" s="51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3"/>
      <c r="P746" s="513"/>
      <c r="Q746" s="513"/>
    </row>
    <row r="747" spans="1:17">
      <c r="A747" s="513"/>
      <c r="B747" s="513"/>
      <c r="C747" s="513"/>
      <c r="D747" s="513"/>
      <c r="E747" s="513"/>
      <c r="F747" s="513"/>
      <c r="G747" s="513"/>
      <c r="H747" s="513"/>
      <c r="I747" s="513"/>
      <c r="J747" s="513"/>
      <c r="K747" s="513"/>
      <c r="L747" s="513"/>
      <c r="M747" s="513"/>
      <c r="N747" s="513"/>
      <c r="O747" s="513"/>
      <c r="P747" s="513"/>
      <c r="Q747" s="513"/>
    </row>
    <row r="748" spans="1:17">
      <c r="A748" s="513"/>
      <c r="B748" s="513"/>
      <c r="C748" s="513"/>
      <c r="D748" s="513"/>
      <c r="E748" s="513"/>
      <c r="F748" s="513"/>
      <c r="G748" s="513"/>
      <c r="H748" s="513"/>
      <c r="I748" s="513"/>
      <c r="J748" s="513"/>
      <c r="K748" s="513"/>
      <c r="L748" s="513"/>
      <c r="M748" s="513"/>
      <c r="N748" s="513"/>
      <c r="O748" s="513"/>
      <c r="P748" s="513"/>
      <c r="Q748" s="513"/>
    </row>
    <row r="749" spans="1:17">
      <c r="A749" s="513"/>
      <c r="B749" s="513"/>
      <c r="C749" s="513"/>
      <c r="D749" s="513"/>
      <c r="E749" s="513"/>
      <c r="F749" s="513"/>
      <c r="G749" s="513"/>
      <c r="H749" s="513"/>
      <c r="I749" s="513"/>
      <c r="J749" s="513"/>
      <c r="K749" s="513"/>
      <c r="L749" s="513"/>
      <c r="M749" s="513"/>
      <c r="N749" s="513"/>
      <c r="O749" s="513"/>
      <c r="P749" s="513"/>
      <c r="Q749" s="513"/>
    </row>
    <row r="750" spans="1:17">
      <c r="A750" s="513"/>
      <c r="B750" s="513"/>
      <c r="C750" s="513"/>
      <c r="D750" s="513"/>
      <c r="E750" s="513"/>
      <c r="F750" s="513"/>
      <c r="G750" s="513"/>
      <c r="H750" s="513"/>
      <c r="I750" s="513"/>
      <c r="J750" s="513"/>
      <c r="K750" s="513"/>
      <c r="L750" s="513"/>
      <c r="M750" s="513"/>
      <c r="N750" s="513"/>
      <c r="O750" s="513"/>
      <c r="P750" s="513"/>
      <c r="Q750" s="513"/>
    </row>
    <row r="751" spans="1:17">
      <c r="A751" s="513"/>
      <c r="B751" s="513"/>
      <c r="C751" s="513"/>
      <c r="D751" s="513"/>
      <c r="E751" s="513"/>
      <c r="F751" s="513"/>
      <c r="G751" s="513"/>
      <c r="H751" s="513"/>
      <c r="I751" s="513"/>
      <c r="J751" s="513"/>
      <c r="K751" s="513"/>
      <c r="L751" s="513"/>
      <c r="M751" s="513"/>
      <c r="N751" s="513"/>
      <c r="O751" s="513"/>
      <c r="P751" s="513"/>
      <c r="Q751" s="513"/>
    </row>
    <row r="752" spans="1:17">
      <c r="A752" s="513"/>
      <c r="B752" s="513"/>
      <c r="C752" s="513"/>
      <c r="D752" s="513"/>
      <c r="E752" s="513"/>
      <c r="F752" s="513"/>
      <c r="G752" s="513"/>
      <c r="H752" s="513"/>
      <c r="I752" s="513"/>
      <c r="J752" s="513"/>
      <c r="K752" s="513"/>
      <c r="L752" s="513"/>
      <c r="M752" s="513"/>
      <c r="N752" s="513"/>
      <c r="O752" s="513"/>
      <c r="P752" s="513"/>
      <c r="Q752" s="513"/>
    </row>
    <row r="753" spans="1:17">
      <c r="A753" s="513"/>
      <c r="B753" s="513"/>
      <c r="C753" s="513"/>
      <c r="D753" s="513"/>
      <c r="E753" s="513"/>
      <c r="F753" s="513"/>
      <c r="G753" s="513"/>
      <c r="H753" s="513"/>
      <c r="I753" s="513"/>
      <c r="J753" s="513"/>
      <c r="K753" s="513"/>
      <c r="L753" s="513"/>
      <c r="M753" s="513"/>
      <c r="N753" s="513"/>
      <c r="O753" s="513"/>
      <c r="P753" s="513"/>
      <c r="Q753" s="513"/>
    </row>
    <row r="754" spans="1:17">
      <c r="A754" s="513"/>
      <c r="B754" s="513"/>
      <c r="C754" s="513"/>
      <c r="D754" s="513"/>
      <c r="E754" s="513"/>
      <c r="F754" s="513"/>
      <c r="G754" s="513"/>
      <c r="H754" s="513"/>
      <c r="I754" s="513"/>
      <c r="J754" s="513"/>
      <c r="K754" s="513"/>
      <c r="L754" s="513"/>
      <c r="M754" s="513"/>
      <c r="N754" s="513"/>
      <c r="O754" s="513"/>
      <c r="P754" s="513"/>
      <c r="Q754" s="513"/>
    </row>
    <row r="755" spans="1:17">
      <c r="A755" s="513"/>
      <c r="B755" s="513"/>
      <c r="C755" s="513"/>
      <c r="D755" s="513"/>
      <c r="E755" s="513"/>
      <c r="F755" s="513"/>
      <c r="G755" s="513"/>
      <c r="H755" s="513"/>
      <c r="I755" s="513"/>
      <c r="J755" s="513"/>
      <c r="K755" s="513"/>
      <c r="L755" s="513"/>
      <c r="M755" s="513"/>
      <c r="N755" s="513"/>
      <c r="O755" s="513"/>
      <c r="P755" s="513"/>
      <c r="Q755" s="513"/>
    </row>
    <row r="756" spans="1:17">
      <c r="A756" s="513"/>
      <c r="B756" s="513"/>
      <c r="C756" s="513"/>
      <c r="D756" s="513"/>
      <c r="E756" s="513"/>
      <c r="F756" s="513"/>
      <c r="G756" s="513"/>
      <c r="H756" s="513"/>
      <c r="I756" s="513"/>
      <c r="J756" s="513"/>
      <c r="K756" s="513"/>
      <c r="L756" s="513"/>
      <c r="M756" s="513"/>
      <c r="N756" s="513"/>
      <c r="O756" s="513"/>
      <c r="P756" s="513"/>
      <c r="Q756" s="513"/>
    </row>
    <row r="757" spans="1:17">
      <c r="A757" s="513"/>
      <c r="B757" s="513"/>
      <c r="C757" s="513"/>
      <c r="D757" s="513"/>
      <c r="E757" s="513"/>
      <c r="F757" s="513"/>
      <c r="G757" s="513"/>
      <c r="H757" s="513"/>
      <c r="I757" s="513"/>
      <c r="J757" s="513"/>
      <c r="K757" s="513"/>
      <c r="L757" s="513"/>
      <c r="M757" s="513"/>
      <c r="N757" s="513"/>
      <c r="O757" s="513"/>
      <c r="P757" s="513"/>
      <c r="Q757" s="513"/>
    </row>
    <row r="758" spans="1:17">
      <c r="A758" s="513"/>
      <c r="B758" s="513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</row>
    <row r="759" spans="1:17">
      <c r="A759" s="513"/>
      <c r="B759" s="513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</row>
    <row r="760" spans="1:17">
      <c r="A760" s="513"/>
      <c r="B760" s="513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</row>
    <row r="761" spans="1:17">
      <c r="A761" s="513"/>
      <c r="B761" s="513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</row>
    <row r="762" spans="1:17">
      <c r="A762" s="513"/>
      <c r="B762" s="513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</row>
    <row r="763" spans="1:17">
      <c r="A763" s="513"/>
      <c r="B763" s="513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</row>
    <row r="764" spans="1:17">
      <c r="A764" s="513"/>
      <c r="B764" s="513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</row>
    <row r="765" spans="1:17">
      <c r="A765" s="513"/>
      <c r="B765" s="513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</row>
    <row r="766" spans="1:17">
      <c r="A766" s="513"/>
      <c r="B766" s="513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</row>
    <row r="767" spans="1:17">
      <c r="A767" s="513"/>
      <c r="B767" s="513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</row>
    <row r="768" spans="1:17">
      <c r="A768" s="513"/>
      <c r="B768" s="513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</row>
    <row r="769" spans="1:17">
      <c r="A769" s="513"/>
      <c r="B769" s="513"/>
      <c r="C769" s="513"/>
      <c r="D769" s="513"/>
      <c r="E769" s="513"/>
      <c r="F769" s="513"/>
      <c r="G769" s="513"/>
      <c r="H769" s="513"/>
      <c r="I769" s="513"/>
      <c r="J769" s="513"/>
      <c r="K769" s="513"/>
      <c r="L769" s="513"/>
      <c r="M769" s="513"/>
      <c r="N769" s="513"/>
      <c r="O769" s="513"/>
      <c r="P769" s="513"/>
      <c r="Q769" s="513"/>
    </row>
    <row r="770" spans="1:17">
      <c r="A770" s="513"/>
      <c r="B770" s="513"/>
      <c r="C770" s="513"/>
      <c r="D770" s="513"/>
      <c r="E770" s="513"/>
      <c r="F770" s="513"/>
      <c r="G770" s="513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</row>
    <row r="771" spans="1:17">
      <c r="A771" s="513"/>
      <c r="B771" s="513"/>
      <c r="C771" s="513"/>
      <c r="D771" s="513"/>
      <c r="E771" s="513"/>
      <c r="F771" s="513"/>
      <c r="G771" s="513"/>
      <c r="H771" s="513"/>
      <c r="I771" s="513"/>
      <c r="J771" s="513"/>
      <c r="K771" s="513"/>
      <c r="L771" s="513"/>
      <c r="M771" s="513"/>
      <c r="N771" s="513"/>
      <c r="O771" s="513"/>
      <c r="P771" s="513"/>
      <c r="Q771" s="513"/>
    </row>
    <row r="772" spans="1:17">
      <c r="A772" s="513"/>
      <c r="B772" s="513"/>
      <c r="C772" s="513"/>
      <c r="D772" s="513"/>
      <c r="E772" s="513"/>
      <c r="F772" s="513"/>
      <c r="G772" s="513"/>
      <c r="H772" s="513"/>
      <c r="I772" s="513"/>
      <c r="J772" s="513"/>
      <c r="K772" s="513"/>
      <c r="L772" s="513"/>
      <c r="M772" s="513"/>
      <c r="N772" s="513"/>
      <c r="O772" s="513"/>
      <c r="P772" s="513"/>
      <c r="Q772" s="513"/>
    </row>
    <row r="773" spans="1:17">
      <c r="A773" s="513"/>
      <c r="B773" s="513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</row>
    <row r="774" spans="1:17">
      <c r="A774" s="513"/>
      <c r="B774" s="513"/>
      <c r="C774" s="513"/>
      <c r="D774" s="513"/>
      <c r="E774" s="513"/>
      <c r="F774" s="513"/>
      <c r="G774" s="513"/>
      <c r="H774" s="513"/>
      <c r="I774" s="513"/>
      <c r="J774" s="513"/>
      <c r="K774" s="513"/>
      <c r="L774" s="513"/>
      <c r="M774" s="513"/>
      <c r="N774" s="513"/>
      <c r="O774" s="513"/>
      <c r="P774" s="513"/>
      <c r="Q774" s="513"/>
    </row>
    <row r="775" spans="1:17">
      <c r="A775" s="513"/>
      <c r="B775" s="513"/>
      <c r="C775" s="513"/>
      <c r="D775" s="513"/>
      <c r="E775" s="513"/>
      <c r="F775" s="513"/>
      <c r="G775" s="513"/>
      <c r="H775" s="513"/>
      <c r="I775" s="513"/>
      <c r="J775" s="513"/>
      <c r="K775" s="513"/>
      <c r="L775" s="513"/>
      <c r="M775" s="513"/>
      <c r="N775" s="513"/>
      <c r="O775" s="513"/>
      <c r="P775" s="513"/>
      <c r="Q775" s="513"/>
    </row>
    <row r="776" spans="1:17">
      <c r="A776" s="513"/>
      <c r="B776" s="513"/>
      <c r="C776" s="513"/>
      <c r="D776" s="513"/>
      <c r="E776" s="513"/>
      <c r="F776" s="513"/>
      <c r="G776" s="513"/>
      <c r="H776" s="513"/>
      <c r="I776" s="513"/>
      <c r="J776" s="513"/>
      <c r="K776" s="513"/>
      <c r="L776" s="513"/>
      <c r="M776" s="513"/>
      <c r="N776" s="513"/>
      <c r="O776" s="513"/>
      <c r="P776" s="513"/>
      <c r="Q776" s="513"/>
    </row>
    <row r="777" spans="1:17">
      <c r="A777" s="513"/>
      <c r="B777" s="513"/>
      <c r="C777" s="513"/>
      <c r="D777" s="513"/>
      <c r="E777" s="513"/>
      <c r="F777" s="513"/>
      <c r="G777" s="513"/>
      <c r="H777" s="513"/>
      <c r="I777" s="513"/>
      <c r="J777" s="513"/>
      <c r="K777" s="513"/>
      <c r="L777" s="513"/>
      <c r="M777" s="513"/>
      <c r="N777" s="513"/>
      <c r="O777" s="513"/>
      <c r="P777" s="513"/>
      <c r="Q777" s="513"/>
    </row>
    <row r="778" spans="1:17">
      <c r="A778" s="513"/>
      <c r="B778" s="513"/>
      <c r="C778" s="513"/>
      <c r="D778" s="513"/>
      <c r="E778" s="513"/>
      <c r="F778" s="513"/>
      <c r="G778" s="513"/>
      <c r="H778" s="513"/>
      <c r="I778" s="513"/>
      <c r="J778" s="513"/>
      <c r="K778" s="513"/>
      <c r="L778" s="513"/>
      <c r="M778" s="513"/>
      <c r="N778" s="513"/>
      <c r="O778" s="513"/>
      <c r="P778" s="513"/>
      <c r="Q778" s="513"/>
    </row>
    <row r="779" spans="1:17">
      <c r="A779" s="513"/>
      <c r="B779" s="513"/>
      <c r="C779" s="513"/>
      <c r="D779" s="513"/>
      <c r="E779" s="513"/>
      <c r="F779" s="513"/>
      <c r="G779" s="513"/>
      <c r="H779" s="513"/>
      <c r="I779" s="513"/>
      <c r="J779" s="513"/>
      <c r="K779" s="513"/>
      <c r="L779" s="513"/>
      <c r="M779" s="513"/>
      <c r="N779" s="513"/>
      <c r="O779" s="513"/>
      <c r="P779" s="513"/>
      <c r="Q779" s="513"/>
    </row>
    <row r="780" spans="1:17">
      <c r="A780" s="513"/>
      <c r="B780" s="513"/>
      <c r="C780" s="513"/>
      <c r="D780" s="513"/>
      <c r="E780" s="513"/>
      <c r="F780" s="513"/>
      <c r="G780" s="513"/>
      <c r="H780" s="513"/>
      <c r="I780" s="513"/>
      <c r="J780" s="513"/>
      <c r="K780" s="513"/>
      <c r="L780" s="513"/>
      <c r="M780" s="513"/>
      <c r="N780" s="513"/>
      <c r="O780" s="513"/>
      <c r="P780" s="513"/>
      <c r="Q780" s="513"/>
    </row>
    <row r="781" spans="1:17">
      <c r="A781" s="513"/>
      <c r="B781" s="513"/>
      <c r="C781" s="513"/>
      <c r="D781" s="513"/>
      <c r="E781" s="513"/>
      <c r="F781" s="513"/>
      <c r="G781" s="513"/>
      <c r="H781" s="513"/>
      <c r="I781" s="513"/>
      <c r="J781" s="513"/>
      <c r="K781" s="513"/>
      <c r="L781" s="513"/>
      <c r="M781" s="513"/>
      <c r="N781" s="513"/>
      <c r="O781" s="513"/>
      <c r="P781" s="513"/>
      <c r="Q781" s="513"/>
    </row>
    <row r="782" spans="1:17">
      <c r="A782" s="513"/>
      <c r="B782" s="513"/>
      <c r="C782" s="513"/>
      <c r="D782" s="513"/>
      <c r="E782" s="513"/>
      <c r="F782" s="513"/>
      <c r="G782" s="513"/>
      <c r="H782" s="513"/>
      <c r="I782" s="513"/>
      <c r="J782" s="513"/>
      <c r="K782" s="513"/>
      <c r="L782" s="513"/>
      <c r="M782" s="513"/>
      <c r="N782" s="513"/>
      <c r="O782" s="513"/>
      <c r="P782" s="513"/>
      <c r="Q782" s="513"/>
    </row>
    <row r="783" spans="1:17">
      <c r="A783" s="513"/>
      <c r="B783" s="513"/>
      <c r="C783" s="513"/>
      <c r="D783" s="513"/>
      <c r="E783" s="513"/>
      <c r="F783" s="513"/>
      <c r="G783" s="513"/>
      <c r="H783" s="513"/>
      <c r="I783" s="513"/>
      <c r="J783" s="513"/>
      <c r="K783" s="513"/>
      <c r="L783" s="513"/>
      <c r="M783" s="513"/>
      <c r="N783" s="513"/>
      <c r="O783" s="513"/>
      <c r="P783" s="513"/>
      <c r="Q783" s="513"/>
    </row>
    <row r="784" spans="1:17">
      <c r="A784" s="513"/>
      <c r="B784" s="513"/>
      <c r="C784" s="513"/>
      <c r="D784" s="513"/>
      <c r="E784" s="513"/>
      <c r="F784" s="513"/>
      <c r="G784" s="513"/>
      <c r="H784" s="513"/>
      <c r="I784" s="513"/>
      <c r="J784" s="513"/>
      <c r="K784" s="513"/>
      <c r="L784" s="513"/>
      <c r="M784" s="513"/>
      <c r="N784" s="513"/>
      <c r="O784" s="513"/>
      <c r="P784" s="513"/>
      <c r="Q784" s="513"/>
    </row>
    <row r="785" spans="1:17">
      <c r="A785" s="513"/>
      <c r="B785" s="513"/>
      <c r="C785" s="513"/>
      <c r="D785" s="513"/>
      <c r="E785" s="513"/>
      <c r="F785" s="513"/>
      <c r="G785" s="513"/>
      <c r="H785" s="513"/>
      <c r="I785" s="513"/>
      <c r="J785" s="513"/>
      <c r="K785" s="513"/>
      <c r="L785" s="513"/>
      <c r="M785" s="513"/>
      <c r="N785" s="513"/>
      <c r="O785" s="513"/>
      <c r="P785" s="513"/>
      <c r="Q785" s="513"/>
    </row>
    <row r="786" spans="1:17">
      <c r="A786" s="513"/>
      <c r="B786" s="513"/>
      <c r="C786" s="513"/>
      <c r="D786" s="513"/>
      <c r="E786" s="513"/>
      <c r="F786" s="513"/>
      <c r="G786" s="513"/>
      <c r="H786" s="513"/>
      <c r="I786" s="513"/>
      <c r="J786" s="513"/>
      <c r="K786" s="513"/>
      <c r="L786" s="513"/>
      <c r="M786" s="513"/>
      <c r="N786" s="513"/>
      <c r="O786" s="513"/>
      <c r="P786" s="513"/>
      <c r="Q786" s="513"/>
    </row>
    <row r="787" spans="1:17">
      <c r="A787" s="513"/>
      <c r="B787" s="513"/>
      <c r="C787" s="513"/>
      <c r="D787" s="513"/>
      <c r="E787" s="513"/>
      <c r="F787" s="513"/>
      <c r="G787" s="513"/>
      <c r="H787" s="513"/>
      <c r="I787" s="513"/>
      <c r="J787" s="513"/>
      <c r="K787" s="513"/>
      <c r="L787" s="513"/>
      <c r="M787" s="513"/>
      <c r="N787" s="513"/>
      <c r="O787" s="513"/>
      <c r="P787" s="513"/>
      <c r="Q787" s="513"/>
    </row>
    <row r="788" spans="1:17">
      <c r="A788" s="513"/>
      <c r="B788" s="513"/>
      <c r="C788" s="513"/>
      <c r="D788" s="513"/>
      <c r="E788" s="513"/>
      <c r="F788" s="513"/>
      <c r="G788" s="513"/>
      <c r="H788" s="513"/>
      <c r="I788" s="513"/>
      <c r="J788" s="513"/>
      <c r="K788" s="513"/>
      <c r="L788" s="513"/>
      <c r="M788" s="513"/>
      <c r="N788" s="513"/>
      <c r="O788" s="513"/>
      <c r="P788" s="513"/>
      <c r="Q788" s="513"/>
    </row>
    <row r="789" spans="1:17">
      <c r="A789" s="513"/>
      <c r="B789" s="513"/>
      <c r="C789" s="513"/>
      <c r="D789" s="513"/>
      <c r="E789" s="513"/>
      <c r="F789" s="513"/>
      <c r="G789" s="513"/>
      <c r="H789" s="513"/>
      <c r="I789" s="513"/>
      <c r="J789" s="513"/>
      <c r="K789" s="513"/>
      <c r="L789" s="513"/>
      <c r="M789" s="513"/>
      <c r="N789" s="513"/>
      <c r="O789" s="513"/>
      <c r="P789" s="513"/>
      <c r="Q789" s="513"/>
    </row>
    <row r="790" spans="1:17">
      <c r="A790" s="513"/>
      <c r="B790" s="513"/>
      <c r="C790" s="513"/>
      <c r="D790" s="513"/>
      <c r="E790" s="513"/>
      <c r="F790" s="513"/>
      <c r="G790" s="513"/>
      <c r="H790" s="513"/>
      <c r="I790" s="513"/>
      <c r="J790" s="513"/>
      <c r="K790" s="513"/>
      <c r="L790" s="513"/>
      <c r="M790" s="513"/>
      <c r="N790" s="513"/>
      <c r="O790" s="513"/>
      <c r="P790" s="513"/>
      <c r="Q790" s="513"/>
    </row>
    <row r="791" spans="1:17">
      <c r="A791" s="513"/>
      <c r="B791" s="513"/>
      <c r="C791" s="513"/>
      <c r="D791" s="513"/>
      <c r="E791" s="513"/>
      <c r="F791" s="513"/>
      <c r="G791" s="513"/>
      <c r="H791" s="513"/>
      <c r="I791" s="513"/>
      <c r="J791" s="513"/>
      <c r="K791" s="513"/>
      <c r="L791" s="513"/>
      <c r="M791" s="513"/>
      <c r="N791" s="513"/>
      <c r="O791" s="513"/>
      <c r="P791" s="513"/>
      <c r="Q791" s="513"/>
    </row>
    <row r="792" spans="1:17">
      <c r="A792" s="513"/>
      <c r="B792" s="513"/>
      <c r="C792" s="513"/>
      <c r="D792" s="513"/>
      <c r="E792" s="513"/>
      <c r="F792" s="513"/>
      <c r="G792" s="513"/>
      <c r="H792" s="513"/>
      <c r="I792" s="513"/>
      <c r="J792" s="513"/>
      <c r="K792" s="513"/>
      <c r="L792" s="513"/>
      <c r="M792" s="513"/>
      <c r="N792" s="513"/>
      <c r="O792" s="513"/>
      <c r="P792" s="513"/>
      <c r="Q792" s="513"/>
    </row>
    <row r="793" spans="1:17">
      <c r="A793" s="513"/>
      <c r="B793" s="513"/>
      <c r="C793" s="513"/>
      <c r="D793" s="513"/>
      <c r="E793" s="513"/>
      <c r="F793" s="513"/>
      <c r="G793" s="513"/>
      <c r="H793" s="513"/>
      <c r="I793" s="513"/>
      <c r="J793" s="513"/>
      <c r="K793" s="513"/>
      <c r="L793" s="513"/>
      <c r="M793" s="513"/>
      <c r="N793" s="513"/>
      <c r="O793" s="513"/>
      <c r="P793" s="513"/>
      <c r="Q793" s="513"/>
    </row>
    <row r="794" spans="1:17">
      <c r="A794" s="513"/>
      <c r="B794" s="513"/>
      <c r="C794" s="513"/>
      <c r="D794" s="513"/>
      <c r="E794" s="513"/>
      <c r="F794" s="513"/>
      <c r="G794" s="513"/>
      <c r="H794" s="513"/>
      <c r="I794" s="513"/>
      <c r="J794" s="513"/>
      <c r="K794" s="513"/>
      <c r="L794" s="513"/>
      <c r="M794" s="513"/>
      <c r="N794" s="513"/>
      <c r="O794" s="513"/>
      <c r="P794" s="513"/>
      <c r="Q794" s="513"/>
    </row>
    <row r="795" spans="1:17">
      <c r="A795" s="513"/>
      <c r="B795" s="513"/>
      <c r="C795" s="513"/>
      <c r="D795" s="513"/>
      <c r="E795" s="513"/>
      <c r="F795" s="513"/>
      <c r="G795" s="513"/>
      <c r="H795" s="513"/>
      <c r="I795" s="513"/>
      <c r="J795" s="513"/>
      <c r="K795" s="513"/>
      <c r="L795" s="513"/>
      <c r="M795" s="513"/>
      <c r="N795" s="513"/>
      <c r="O795" s="513"/>
      <c r="P795" s="513"/>
      <c r="Q795" s="513"/>
    </row>
    <row r="796" spans="1:17">
      <c r="A796" s="513"/>
      <c r="B796" s="513"/>
      <c r="C796" s="513"/>
      <c r="D796" s="513"/>
      <c r="E796" s="513"/>
      <c r="F796" s="513"/>
      <c r="G796" s="513"/>
      <c r="H796" s="513"/>
      <c r="I796" s="513"/>
      <c r="J796" s="513"/>
      <c r="K796" s="513"/>
      <c r="L796" s="513"/>
      <c r="M796" s="513"/>
      <c r="N796" s="513"/>
      <c r="O796" s="513"/>
      <c r="P796" s="513"/>
      <c r="Q796" s="513"/>
    </row>
    <row r="797" spans="1:17">
      <c r="A797" s="513"/>
      <c r="B797" s="513"/>
      <c r="C797" s="513"/>
      <c r="D797" s="513"/>
      <c r="E797" s="513"/>
      <c r="F797" s="513"/>
      <c r="G797" s="513"/>
      <c r="H797" s="513"/>
      <c r="I797" s="513"/>
      <c r="J797" s="513"/>
      <c r="K797" s="513"/>
      <c r="L797" s="513"/>
      <c r="M797" s="513"/>
      <c r="N797" s="513"/>
      <c r="O797" s="513"/>
      <c r="P797" s="513"/>
      <c r="Q797" s="513"/>
    </row>
    <row r="798" spans="1:17">
      <c r="A798" s="513"/>
      <c r="B798" s="513"/>
      <c r="C798" s="513"/>
      <c r="D798" s="513"/>
      <c r="E798" s="513"/>
      <c r="F798" s="513"/>
      <c r="G798" s="513"/>
      <c r="H798" s="513"/>
      <c r="I798" s="513"/>
      <c r="J798" s="513"/>
      <c r="K798" s="513"/>
      <c r="L798" s="513"/>
      <c r="M798" s="513"/>
      <c r="N798" s="513"/>
      <c r="O798" s="513"/>
      <c r="P798" s="513"/>
      <c r="Q798" s="513"/>
    </row>
    <row r="799" spans="1:17">
      <c r="A799" s="513"/>
      <c r="B799" s="513"/>
      <c r="C799" s="513"/>
      <c r="D799" s="513"/>
      <c r="E799" s="513"/>
      <c r="F799" s="513"/>
      <c r="G799" s="513"/>
      <c r="H799" s="513"/>
      <c r="I799" s="513"/>
      <c r="J799" s="513"/>
      <c r="K799" s="513"/>
      <c r="L799" s="513"/>
      <c r="M799" s="513"/>
      <c r="N799" s="513"/>
      <c r="O799" s="513"/>
      <c r="P799" s="513"/>
      <c r="Q799" s="513"/>
    </row>
    <row r="800" spans="1:17">
      <c r="A800" s="513"/>
      <c r="B800" s="513"/>
      <c r="C800" s="513"/>
      <c r="D800" s="513"/>
      <c r="E800" s="513"/>
      <c r="F800" s="513"/>
      <c r="G800" s="513"/>
      <c r="H800" s="513"/>
      <c r="I800" s="513"/>
      <c r="J800" s="513"/>
      <c r="K800" s="513"/>
      <c r="L800" s="513"/>
      <c r="M800" s="513"/>
      <c r="N800" s="513"/>
      <c r="O800" s="513"/>
      <c r="P800" s="513"/>
      <c r="Q800" s="513"/>
    </row>
    <row r="801" spans="1:17">
      <c r="A801" s="513"/>
      <c r="B801" s="513"/>
      <c r="C801" s="513"/>
      <c r="D801" s="513"/>
      <c r="E801" s="513"/>
      <c r="F801" s="513"/>
      <c r="G801" s="513"/>
      <c r="H801" s="513"/>
      <c r="I801" s="513"/>
      <c r="J801" s="513"/>
      <c r="K801" s="513"/>
      <c r="L801" s="513"/>
      <c r="M801" s="513"/>
      <c r="N801" s="513"/>
      <c r="O801" s="513"/>
      <c r="P801" s="513"/>
      <c r="Q801" s="513"/>
    </row>
    <row r="802" spans="1:17">
      <c r="A802" s="513"/>
      <c r="B802" s="513"/>
      <c r="C802" s="513"/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</row>
    <row r="803" spans="1:17">
      <c r="A803" s="513"/>
      <c r="B803" s="513"/>
      <c r="C803" s="513"/>
      <c r="D803" s="513"/>
      <c r="E803" s="513"/>
      <c r="F803" s="513"/>
      <c r="G803" s="513"/>
      <c r="H803" s="513"/>
      <c r="I803" s="513"/>
      <c r="J803" s="513"/>
      <c r="K803" s="513"/>
      <c r="L803" s="513"/>
      <c r="M803" s="513"/>
      <c r="N803" s="513"/>
      <c r="O803" s="513"/>
      <c r="P803" s="513"/>
      <c r="Q803" s="513"/>
    </row>
    <row r="804" spans="1:17">
      <c r="A804" s="513"/>
      <c r="B804" s="513"/>
      <c r="C804" s="513"/>
      <c r="D804" s="513"/>
      <c r="E804" s="513"/>
      <c r="F804" s="513"/>
      <c r="G804" s="513"/>
      <c r="H804" s="513"/>
      <c r="I804" s="513"/>
      <c r="J804" s="513"/>
      <c r="K804" s="513"/>
      <c r="L804" s="513"/>
      <c r="M804" s="513"/>
      <c r="N804" s="513"/>
      <c r="O804" s="513"/>
      <c r="P804" s="513"/>
      <c r="Q804" s="513"/>
    </row>
    <row r="805" spans="1:17">
      <c r="A805" s="513"/>
      <c r="B805" s="513"/>
      <c r="C805" s="513"/>
      <c r="D805" s="513"/>
      <c r="E805" s="513"/>
      <c r="F805" s="513"/>
      <c r="G805" s="513"/>
      <c r="H805" s="513"/>
      <c r="I805" s="513"/>
      <c r="J805" s="513"/>
      <c r="K805" s="513"/>
      <c r="L805" s="513"/>
      <c r="M805" s="513"/>
      <c r="N805" s="513"/>
      <c r="O805" s="513"/>
      <c r="P805" s="513"/>
      <c r="Q805" s="513"/>
    </row>
    <row r="806" spans="1:17">
      <c r="A806" s="513"/>
      <c r="B806" s="513"/>
      <c r="C806" s="513"/>
      <c r="D806" s="513"/>
      <c r="E806" s="513"/>
      <c r="F806" s="513"/>
      <c r="G806" s="513"/>
      <c r="H806" s="513"/>
      <c r="I806" s="513"/>
      <c r="J806" s="513"/>
      <c r="K806" s="513"/>
      <c r="L806" s="513"/>
      <c r="M806" s="513"/>
      <c r="N806" s="513"/>
      <c r="O806" s="513"/>
      <c r="P806" s="513"/>
      <c r="Q806" s="513"/>
    </row>
    <row r="807" spans="1:17">
      <c r="A807" s="513"/>
      <c r="B807" s="513"/>
      <c r="C807" s="513"/>
      <c r="D807" s="513"/>
      <c r="E807" s="513"/>
      <c r="F807" s="513"/>
      <c r="G807" s="513"/>
      <c r="H807" s="513"/>
      <c r="I807" s="513"/>
      <c r="J807" s="513"/>
      <c r="K807" s="513"/>
      <c r="L807" s="513"/>
      <c r="M807" s="513"/>
      <c r="N807" s="513"/>
      <c r="O807" s="513"/>
      <c r="P807" s="513"/>
      <c r="Q807" s="513"/>
    </row>
    <row r="808" spans="1:17">
      <c r="A808" s="513"/>
      <c r="B808" s="513"/>
      <c r="C808" s="513"/>
      <c r="D808" s="513"/>
      <c r="E808" s="513"/>
      <c r="F808" s="513"/>
      <c r="G808" s="513"/>
      <c r="H808" s="513"/>
      <c r="I808" s="513"/>
      <c r="J808" s="513"/>
      <c r="K808" s="513"/>
      <c r="L808" s="513"/>
      <c r="M808" s="513"/>
      <c r="N808" s="513"/>
      <c r="O808" s="513"/>
      <c r="P808" s="513"/>
      <c r="Q808" s="513"/>
    </row>
    <row r="809" spans="1:17">
      <c r="A809" s="513"/>
      <c r="B809" s="513"/>
      <c r="C809" s="513"/>
      <c r="D809" s="513"/>
      <c r="E809" s="513"/>
      <c r="F809" s="513"/>
      <c r="G809" s="513"/>
      <c r="H809" s="513"/>
      <c r="I809" s="513"/>
      <c r="J809" s="513"/>
      <c r="K809" s="513"/>
      <c r="L809" s="513"/>
      <c r="M809" s="513"/>
      <c r="N809" s="513"/>
      <c r="O809" s="513"/>
      <c r="P809" s="513"/>
      <c r="Q809" s="513"/>
    </row>
    <row r="810" spans="1:17">
      <c r="A810" s="513"/>
      <c r="B810" s="513"/>
      <c r="C810" s="513"/>
      <c r="D810" s="513"/>
      <c r="E810" s="513"/>
      <c r="F810" s="513"/>
      <c r="G810" s="513"/>
      <c r="H810" s="513"/>
      <c r="I810" s="513"/>
      <c r="J810" s="513"/>
      <c r="K810" s="513"/>
      <c r="L810" s="513"/>
      <c r="M810" s="513"/>
      <c r="N810" s="513"/>
      <c r="O810" s="513"/>
      <c r="P810" s="513"/>
      <c r="Q810" s="513"/>
    </row>
    <row r="811" spans="1:17">
      <c r="A811" s="513"/>
      <c r="B811" s="513"/>
      <c r="C811" s="513"/>
      <c r="D811" s="513"/>
      <c r="E811" s="513"/>
      <c r="F811" s="513"/>
      <c r="G811" s="513"/>
      <c r="H811" s="513"/>
      <c r="I811" s="513"/>
      <c r="J811" s="513"/>
      <c r="K811" s="513"/>
      <c r="L811" s="513"/>
      <c r="M811" s="513"/>
      <c r="N811" s="513"/>
      <c r="O811" s="513"/>
      <c r="P811" s="513"/>
      <c r="Q811" s="513"/>
    </row>
    <row r="812" spans="1:17">
      <c r="A812" s="513"/>
      <c r="B812" s="513"/>
      <c r="C812" s="513"/>
      <c r="D812" s="513"/>
      <c r="E812" s="513"/>
      <c r="F812" s="513"/>
      <c r="G812" s="513"/>
      <c r="H812" s="513"/>
      <c r="I812" s="513"/>
      <c r="J812" s="513"/>
      <c r="K812" s="513"/>
      <c r="L812" s="513"/>
      <c r="M812" s="513"/>
      <c r="N812" s="513"/>
      <c r="O812" s="513"/>
      <c r="P812" s="513"/>
      <c r="Q812" s="513"/>
    </row>
    <row r="813" spans="1:17">
      <c r="A813" s="513"/>
      <c r="B813" s="513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</row>
    <row r="814" spans="1:17">
      <c r="A814" s="513"/>
      <c r="B814" s="513"/>
      <c r="C814" s="513"/>
      <c r="D814" s="513"/>
      <c r="E814" s="513"/>
      <c r="F814" s="513"/>
      <c r="G814" s="513"/>
      <c r="H814" s="513"/>
      <c r="I814" s="513"/>
      <c r="J814" s="513"/>
      <c r="K814" s="513"/>
      <c r="L814" s="513"/>
      <c r="M814" s="513"/>
      <c r="N814" s="513"/>
      <c r="O814" s="513"/>
      <c r="P814" s="513"/>
      <c r="Q814" s="513"/>
    </row>
    <row r="815" spans="1:17">
      <c r="A815" s="513"/>
      <c r="B815" s="513"/>
      <c r="C815" s="513"/>
      <c r="D815" s="513"/>
      <c r="E815" s="513"/>
      <c r="F815" s="513"/>
      <c r="G815" s="513"/>
      <c r="H815" s="513"/>
      <c r="I815" s="513"/>
      <c r="J815" s="513"/>
      <c r="K815" s="513"/>
      <c r="L815" s="513"/>
      <c r="M815" s="513"/>
      <c r="N815" s="513"/>
      <c r="O815" s="513"/>
      <c r="P815" s="513"/>
      <c r="Q815" s="513"/>
    </row>
    <row r="816" spans="1:17">
      <c r="A816" s="513"/>
      <c r="B816" s="513"/>
      <c r="C816" s="513"/>
      <c r="D816" s="513"/>
      <c r="E816" s="513"/>
      <c r="F816" s="513"/>
      <c r="G816" s="513"/>
      <c r="H816" s="513"/>
      <c r="I816" s="513"/>
      <c r="J816" s="513"/>
      <c r="K816" s="513"/>
      <c r="L816" s="513"/>
      <c r="M816" s="513"/>
      <c r="N816" s="513"/>
      <c r="O816" s="513"/>
      <c r="P816" s="513"/>
      <c r="Q816" s="513"/>
    </row>
    <row r="817" spans="1:17">
      <c r="A817" s="513"/>
      <c r="B817" s="513"/>
      <c r="C817" s="513"/>
      <c r="D817" s="513"/>
      <c r="E817" s="513"/>
      <c r="F817" s="513"/>
      <c r="G817" s="513"/>
      <c r="H817" s="513"/>
      <c r="I817" s="513"/>
      <c r="J817" s="513"/>
      <c r="K817" s="513"/>
      <c r="L817" s="513"/>
      <c r="M817" s="513"/>
      <c r="N817" s="513"/>
      <c r="O817" s="513"/>
      <c r="P817" s="513"/>
      <c r="Q817" s="513"/>
    </row>
    <row r="818" spans="1:17">
      <c r="A818" s="513"/>
      <c r="B818" s="513"/>
      <c r="C818" s="513"/>
      <c r="D818" s="513"/>
      <c r="E818" s="513"/>
      <c r="F818" s="513"/>
      <c r="G818" s="513"/>
      <c r="H818" s="513"/>
      <c r="I818" s="513"/>
      <c r="J818" s="513"/>
      <c r="K818" s="513"/>
      <c r="L818" s="513"/>
      <c r="M818" s="513"/>
      <c r="N818" s="513"/>
      <c r="O818" s="513"/>
      <c r="P818" s="513"/>
      <c r="Q818" s="513"/>
    </row>
    <row r="819" spans="1:17">
      <c r="A819" s="513"/>
      <c r="B819" s="513"/>
      <c r="C819" s="513"/>
      <c r="D819" s="513"/>
      <c r="E819" s="513"/>
      <c r="F819" s="513"/>
      <c r="G819" s="513"/>
      <c r="H819" s="513"/>
      <c r="I819" s="513"/>
      <c r="J819" s="513"/>
      <c r="K819" s="513"/>
      <c r="L819" s="513"/>
      <c r="M819" s="513"/>
      <c r="N819" s="513"/>
      <c r="O819" s="513"/>
      <c r="P819" s="513"/>
      <c r="Q819" s="513"/>
    </row>
    <row r="820" spans="1:17">
      <c r="A820" s="513"/>
      <c r="B820" s="513"/>
      <c r="C820" s="513"/>
      <c r="D820" s="513"/>
      <c r="E820" s="513"/>
      <c r="F820" s="513"/>
      <c r="G820" s="513"/>
      <c r="H820" s="513"/>
      <c r="I820" s="513"/>
      <c r="J820" s="513"/>
      <c r="K820" s="513"/>
      <c r="L820" s="513"/>
      <c r="M820" s="513"/>
      <c r="N820" s="513"/>
      <c r="O820" s="513"/>
      <c r="P820" s="513"/>
      <c r="Q820" s="513"/>
    </row>
    <row r="821" spans="1:17">
      <c r="A821" s="513"/>
      <c r="B821" s="513"/>
      <c r="C821" s="513"/>
      <c r="D821" s="513"/>
      <c r="E821" s="513"/>
      <c r="F821" s="513"/>
      <c r="G821" s="513"/>
      <c r="H821" s="513"/>
      <c r="I821" s="513"/>
      <c r="J821" s="513"/>
      <c r="K821" s="513"/>
      <c r="L821" s="513"/>
      <c r="M821" s="513"/>
      <c r="N821" s="513"/>
      <c r="O821" s="513"/>
      <c r="P821" s="513"/>
      <c r="Q821" s="513"/>
    </row>
    <row r="822" spans="1:17">
      <c r="A822" s="513"/>
      <c r="B822" s="513"/>
      <c r="C822" s="513"/>
      <c r="D822" s="513"/>
      <c r="E822" s="513"/>
      <c r="F822" s="513"/>
      <c r="G822" s="513"/>
      <c r="H822" s="513"/>
      <c r="I822" s="513"/>
      <c r="J822" s="513"/>
      <c r="K822" s="513"/>
      <c r="L822" s="513"/>
      <c r="M822" s="513"/>
      <c r="N822" s="513"/>
      <c r="O822" s="513"/>
      <c r="P822" s="513"/>
      <c r="Q822" s="513"/>
    </row>
    <row r="823" spans="1:17">
      <c r="A823" s="513"/>
      <c r="B823" s="513"/>
      <c r="C823" s="513"/>
      <c r="D823" s="513"/>
      <c r="E823" s="513"/>
      <c r="F823" s="513"/>
      <c r="G823" s="513"/>
      <c r="H823" s="513"/>
      <c r="I823" s="513"/>
      <c r="J823" s="513"/>
      <c r="K823" s="513"/>
      <c r="L823" s="513"/>
      <c r="M823" s="513"/>
      <c r="N823" s="513"/>
      <c r="O823" s="513"/>
      <c r="P823" s="513"/>
      <c r="Q823" s="513"/>
    </row>
    <row r="824" spans="1:17">
      <c r="A824" s="513"/>
      <c r="B824" s="513"/>
      <c r="C824" s="513"/>
      <c r="D824" s="513"/>
      <c r="E824" s="513"/>
      <c r="F824" s="513"/>
      <c r="G824" s="513"/>
      <c r="H824" s="513"/>
      <c r="I824" s="513"/>
      <c r="J824" s="513"/>
      <c r="K824" s="513"/>
      <c r="L824" s="513"/>
      <c r="M824" s="513"/>
      <c r="N824" s="513"/>
      <c r="O824" s="513"/>
      <c r="P824" s="513"/>
      <c r="Q824" s="513"/>
    </row>
    <row r="825" spans="1:17">
      <c r="A825" s="513"/>
      <c r="B825" s="513"/>
      <c r="C825" s="513"/>
      <c r="D825" s="513"/>
      <c r="E825" s="513"/>
      <c r="F825" s="513"/>
      <c r="G825" s="513"/>
      <c r="H825" s="513"/>
      <c r="I825" s="513"/>
      <c r="J825" s="513"/>
      <c r="K825" s="513"/>
      <c r="L825" s="513"/>
      <c r="M825" s="513"/>
      <c r="N825" s="513"/>
      <c r="O825" s="513"/>
      <c r="P825" s="513"/>
      <c r="Q825" s="513"/>
    </row>
    <row r="826" spans="1:17">
      <c r="A826" s="513"/>
      <c r="B826" s="513"/>
      <c r="C826" s="513"/>
      <c r="D826" s="513"/>
      <c r="E826" s="513"/>
      <c r="F826" s="513"/>
      <c r="G826" s="513"/>
      <c r="H826" s="513"/>
      <c r="I826" s="513"/>
      <c r="J826" s="513"/>
      <c r="K826" s="513"/>
      <c r="L826" s="513"/>
      <c r="M826" s="513"/>
      <c r="N826" s="513"/>
      <c r="O826" s="513"/>
      <c r="P826" s="513"/>
      <c r="Q826" s="513"/>
    </row>
    <row r="827" spans="1:17">
      <c r="A827" s="513"/>
      <c r="B827" s="513"/>
      <c r="C827" s="513"/>
      <c r="D827" s="513"/>
      <c r="E827" s="513"/>
      <c r="F827" s="513"/>
      <c r="G827" s="513"/>
      <c r="H827" s="513"/>
      <c r="I827" s="513"/>
      <c r="J827" s="513"/>
      <c r="K827" s="513"/>
      <c r="L827" s="513"/>
      <c r="M827" s="513"/>
      <c r="N827" s="513"/>
      <c r="O827" s="513"/>
      <c r="P827" s="513"/>
      <c r="Q827" s="513"/>
    </row>
    <row r="828" spans="1:17">
      <c r="A828" s="513"/>
      <c r="B828" s="513"/>
      <c r="C828" s="513"/>
      <c r="D828" s="513"/>
      <c r="E828" s="513"/>
      <c r="F828" s="513"/>
      <c r="G828" s="513"/>
      <c r="H828" s="513"/>
      <c r="I828" s="513"/>
      <c r="J828" s="513"/>
      <c r="K828" s="513"/>
      <c r="L828" s="513"/>
      <c r="M828" s="513"/>
      <c r="N828" s="513"/>
      <c r="O828" s="513"/>
      <c r="P828" s="513"/>
      <c r="Q828" s="513"/>
    </row>
    <row r="829" spans="1:17">
      <c r="A829" s="513"/>
      <c r="B829" s="513"/>
      <c r="C829" s="513"/>
      <c r="D829" s="513"/>
      <c r="E829" s="513"/>
      <c r="F829" s="513"/>
      <c r="G829" s="513"/>
      <c r="H829" s="513"/>
      <c r="I829" s="513"/>
      <c r="J829" s="513"/>
      <c r="K829" s="513"/>
      <c r="L829" s="513"/>
      <c r="M829" s="513"/>
      <c r="N829" s="513"/>
      <c r="O829" s="513"/>
      <c r="P829" s="513"/>
      <c r="Q829" s="513"/>
    </row>
    <row r="830" spans="1:17">
      <c r="A830" s="513"/>
      <c r="B830" s="513"/>
      <c r="C830" s="513"/>
      <c r="D830" s="513"/>
      <c r="E830" s="513"/>
      <c r="F830" s="513"/>
      <c r="G830" s="513"/>
      <c r="H830" s="513"/>
      <c r="I830" s="513"/>
      <c r="J830" s="513"/>
      <c r="K830" s="513"/>
      <c r="L830" s="513"/>
      <c r="M830" s="513"/>
      <c r="N830" s="513"/>
      <c r="O830" s="513"/>
      <c r="P830" s="513"/>
      <c r="Q830" s="513"/>
    </row>
    <row r="831" spans="1:17">
      <c r="A831" s="513"/>
      <c r="B831" s="513"/>
      <c r="C831" s="513"/>
      <c r="D831" s="513"/>
      <c r="E831" s="513"/>
      <c r="F831" s="513"/>
      <c r="G831" s="513"/>
      <c r="H831" s="513"/>
      <c r="I831" s="513"/>
      <c r="J831" s="513"/>
      <c r="K831" s="513"/>
      <c r="L831" s="513"/>
      <c r="M831" s="513"/>
      <c r="N831" s="513"/>
      <c r="O831" s="513"/>
      <c r="P831" s="513"/>
      <c r="Q831" s="513"/>
    </row>
    <row r="832" spans="1:17">
      <c r="A832" s="513"/>
      <c r="B832" s="513"/>
      <c r="C832" s="513"/>
      <c r="D832" s="513"/>
      <c r="E832" s="513"/>
      <c r="F832" s="513"/>
      <c r="G832" s="513"/>
      <c r="H832" s="513"/>
      <c r="I832" s="513"/>
      <c r="J832" s="513"/>
      <c r="K832" s="513"/>
      <c r="L832" s="513"/>
      <c r="M832" s="513"/>
      <c r="N832" s="513"/>
      <c r="O832" s="513"/>
      <c r="P832" s="513"/>
      <c r="Q832" s="513"/>
    </row>
    <row r="833" spans="1:17">
      <c r="A833" s="513"/>
      <c r="B833" s="513"/>
      <c r="C833" s="513"/>
      <c r="D833" s="513"/>
      <c r="E833" s="513"/>
      <c r="F833" s="513"/>
      <c r="G833" s="513"/>
      <c r="H833" s="513"/>
      <c r="I833" s="513"/>
      <c r="J833" s="513"/>
      <c r="K833" s="513"/>
      <c r="L833" s="513"/>
      <c r="M833" s="513"/>
      <c r="N833" s="513"/>
      <c r="O833" s="513"/>
      <c r="P833" s="513"/>
      <c r="Q833" s="513"/>
    </row>
    <row r="834" spans="1:17">
      <c r="A834" s="513"/>
      <c r="B834" s="513"/>
      <c r="C834" s="513"/>
      <c r="D834" s="513"/>
      <c r="E834" s="513"/>
      <c r="F834" s="513"/>
      <c r="G834" s="513"/>
      <c r="H834" s="513"/>
      <c r="I834" s="513"/>
      <c r="J834" s="513"/>
      <c r="K834" s="513"/>
      <c r="L834" s="513"/>
      <c r="M834" s="513"/>
      <c r="N834" s="513"/>
      <c r="O834" s="513"/>
      <c r="P834" s="513"/>
      <c r="Q834" s="513"/>
    </row>
    <row r="835" spans="1:17">
      <c r="A835" s="513"/>
      <c r="B835" s="513"/>
      <c r="C835" s="513"/>
      <c r="D835" s="513"/>
      <c r="E835" s="513"/>
      <c r="F835" s="513"/>
      <c r="G835" s="513"/>
      <c r="H835" s="513"/>
      <c r="I835" s="513"/>
      <c r="J835" s="513"/>
      <c r="K835" s="513"/>
      <c r="L835" s="513"/>
      <c r="M835" s="513"/>
      <c r="N835" s="513"/>
      <c r="O835" s="513"/>
      <c r="P835" s="513"/>
      <c r="Q835" s="513"/>
    </row>
    <row r="836" spans="1:17">
      <c r="A836" s="513"/>
      <c r="B836" s="513"/>
      <c r="C836" s="513"/>
      <c r="D836" s="513"/>
      <c r="E836" s="513"/>
      <c r="F836" s="513"/>
      <c r="G836" s="513"/>
      <c r="H836" s="513"/>
      <c r="I836" s="513"/>
      <c r="J836" s="513"/>
      <c r="K836" s="513"/>
      <c r="L836" s="513"/>
      <c r="M836" s="513"/>
      <c r="N836" s="513"/>
      <c r="O836" s="513"/>
      <c r="P836" s="513"/>
      <c r="Q836" s="513"/>
    </row>
    <row r="837" spans="1:17">
      <c r="A837" s="513"/>
      <c r="B837" s="513"/>
      <c r="C837" s="513"/>
      <c r="D837" s="513"/>
      <c r="E837" s="513"/>
      <c r="F837" s="513"/>
      <c r="G837" s="513"/>
      <c r="H837" s="513"/>
      <c r="I837" s="513"/>
      <c r="J837" s="513"/>
      <c r="K837" s="513"/>
      <c r="L837" s="513"/>
      <c r="M837" s="513"/>
      <c r="N837" s="513"/>
      <c r="O837" s="513"/>
      <c r="P837" s="513"/>
      <c r="Q837" s="513"/>
    </row>
    <row r="838" spans="1:17">
      <c r="A838" s="513"/>
      <c r="B838" s="513"/>
      <c r="C838" s="513"/>
      <c r="D838" s="513"/>
      <c r="E838" s="513"/>
      <c r="F838" s="513"/>
      <c r="G838" s="513"/>
      <c r="H838" s="513"/>
      <c r="I838" s="513"/>
      <c r="J838" s="513"/>
      <c r="K838" s="513"/>
      <c r="L838" s="513"/>
      <c r="M838" s="513"/>
      <c r="N838" s="513"/>
      <c r="O838" s="513"/>
      <c r="P838" s="513"/>
      <c r="Q838" s="513"/>
    </row>
    <row r="839" spans="1:17">
      <c r="A839" s="513"/>
      <c r="B839" s="513"/>
      <c r="C839" s="513"/>
      <c r="D839" s="513"/>
      <c r="E839" s="513"/>
      <c r="F839" s="513"/>
      <c r="G839" s="513"/>
      <c r="H839" s="513"/>
      <c r="I839" s="513"/>
      <c r="J839" s="513"/>
      <c r="K839" s="513"/>
      <c r="L839" s="513"/>
      <c r="M839" s="513"/>
      <c r="N839" s="513"/>
      <c r="O839" s="513"/>
      <c r="P839" s="513"/>
      <c r="Q839" s="513"/>
    </row>
    <row r="840" spans="1:17">
      <c r="A840" s="513"/>
      <c r="B840" s="513"/>
      <c r="C840" s="513"/>
      <c r="D840" s="513"/>
      <c r="E840" s="513"/>
      <c r="F840" s="513"/>
      <c r="G840" s="513"/>
      <c r="H840" s="513"/>
      <c r="I840" s="513"/>
      <c r="J840" s="513"/>
      <c r="K840" s="513"/>
      <c r="L840" s="513"/>
      <c r="M840" s="513"/>
      <c r="N840" s="513"/>
      <c r="O840" s="513"/>
      <c r="P840" s="513"/>
      <c r="Q840" s="513"/>
    </row>
    <row r="841" spans="1:17">
      <c r="A841" s="513"/>
      <c r="B841" s="513"/>
      <c r="C841" s="513"/>
      <c r="D841" s="513"/>
      <c r="E841" s="513"/>
      <c r="F841" s="513"/>
      <c r="G841" s="513"/>
      <c r="H841" s="513"/>
      <c r="I841" s="513"/>
      <c r="J841" s="513"/>
      <c r="K841" s="513"/>
      <c r="L841" s="513"/>
      <c r="M841" s="513"/>
      <c r="N841" s="513"/>
      <c r="O841" s="513"/>
      <c r="P841" s="513"/>
      <c r="Q841" s="513"/>
    </row>
    <row r="842" spans="1:17">
      <c r="A842" s="513"/>
      <c r="B842" s="513"/>
      <c r="C842" s="513"/>
      <c r="D842" s="513"/>
      <c r="E842" s="513"/>
      <c r="F842" s="513"/>
      <c r="G842" s="513"/>
      <c r="H842" s="513"/>
      <c r="I842" s="513"/>
      <c r="J842" s="513"/>
      <c r="K842" s="513"/>
      <c r="L842" s="513"/>
      <c r="M842" s="513"/>
      <c r="N842" s="513"/>
      <c r="O842" s="513"/>
      <c r="P842" s="513"/>
      <c r="Q842" s="513"/>
    </row>
    <row r="843" spans="1:17">
      <c r="A843" s="513"/>
      <c r="B843" s="513"/>
      <c r="C843" s="513"/>
      <c r="D843" s="513"/>
      <c r="E843" s="513"/>
      <c r="F843" s="513"/>
      <c r="G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</row>
    <row r="844" spans="1:17">
      <c r="A844" s="513"/>
      <c r="B844" s="513"/>
      <c r="C844" s="513"/>
      <c r="D844" s="513"/>
      <c r="E844" s="513"/>
      <c r="F844" s="513"/>
      <c r="G844" s="513"/>
      <c r="H844" s="513"/>
      <c r="I844" s="513"/>
      <c r="J844" s="513"/>
      <c r="K844" s="513"/>
      <c r="L844" s="513"/>
      <c r="M844" s="513"/>
      <c r="N844" s="513"/>
      <c r="O844" s="513"/>
      <c r="P844" s="513"/>
      <c r="Q844" s="513"/>
    </row>
    <row r="845" spans="1:17">
      <c r="A845" s="513"/>
      <c r="B845" s="513"/>
      <c r="C845" s="513"/>
      <c r="D845" s="513"/>
      <c r="E845" s="513"/>
      <c r="F845" s="513"/>
      <c r="G845" s="513"/>
      <c r="H845" s="513"/>
      <c r="I845" s="513"/>
      <c r="J845" s="513"/>
      <c r="K845" s="513"/>
      <c r="L845" s="513"/>
      <c r="M845" s="513"/>
      <c r="N845" s="513"/>
      <c r="O845" s="513"/>
      <c r="P845" s="513"/>
      <c r="Q845" s="513"/>
    </row>
    <row r="846" spans="1:17">
      <c r="A846" s="513"/>
      <c r="B846" s="513"/>
      <c r="C846" s="513"/>
      <c r="D846" s="513"/>
      <c r="E846" s="513"/>
      <c r="F846" s="513"/>
      <c r="G846" s="513"/>
      <c r="H846" s="513"/>
      <c r="I846" s="513"/>
      <c r="J846" s="513"/>
      <c r="K846" s="513"/>
      <c r="L846" s="513"/>
      <c r="M846" s="513"/>
      <c r="N846" s="513"/>
      <c r="O846" s="513"/>
      <c r="P846" s="513"/>
      <c r="Q846" s="513"/>
    </row>
    <row r="847" spans="1:17">
      <c r="A847" s="513"/>
      <c r="B847" s="513"/>
      <c r="C847" s="513"/>
      <c r="D847" s="513"/>
      <c r="E847" s="513"/>
      <c r="F847" s="513"/>
      <c r="G847" s="513"/>
      <c r="H847" s="513"/>
      <c r="I847" s="513"/>
      <c r="J847" s="513"/>
      <c r="K847" s="513"/>
      <c r="L847" s="513"/>
      <c r="M847" s="513"/>
      <c r="N847" s="513"/>
      <c r="O847" s="513"/>
      <c r="P847" s="513"/>
      <c r="Q847" s="513"/>
    </row>
    <row r="848" spans="1:17">
      <c r="A848" s="513"/>
      <c r="B848" s="513"/>
      <c r="C848" s="513"/>
      <c r="D848" s="513"/>
      <c r="E848" s="513"/>
      <c r="F848" s="513"/>
      <c r="G848" s="513"/>
      <c r="H848" s="513"/>
      <c r="I848" s="513"/>
      <c r="J848" s="513"/>
      <c r="K848" s="513"/>
      <c r="L848" s="513"/>
      <c r="M848" s="513"/>
      <c r="N848" s="513"/>
      <c r="O848" s="513"/>
      <c r="P848" s="513"/>
      <c r="Q848" s="513"/>
    </row>
    <row r="849" spans="1:17">
      <c r="A849" s="513"/>
      <c r="B849" s="513"/>
      <c r="C849" s="513"/>
      <c r="D849" s="513"/>
      <c r="E849" s="513"/>
      <c r="F849" s="513"/>
      <c r="G849" s="513"/>
      <c r="H849" s="513"/>
      <c r="I849" s="513"/>
      <c r="J849" s="513"/>
      <c r="K849" s="513"/>
      <c r="L849" s="513"/>
      <c r="M849" s="513"/>
      <c r="N849" s="513"/>
      <c r="O849" s="513"/>
      <c r="P849" s="513"/>
      <c r="Q849" s="513"/>
    </row>
    <row r="850" spans="1:17">
      <c r="A850" s="513"/>
      <c r="B850" s="513"/>
      <c r="C850" s="513"/>
      <c r="D850" s="513"/>
      <c r="E850" s="513"/>
      <c r="F850" s="513"/>
      <c r="G850" s="513"/>
      <c r="H850" s="513"/>
      <c r="I850" s="513"/>
      <c r="J850" s="513"/>
      <c r="K850" s="513"/>
      <c r="L850" s="513"/>
      <c r="M850" s="513"/>
      <c r="N850" s="513"/>
      <c r="O850" s="513"/>
      <c r="P850" s="513"/>
      <c r="Q850" s="513"/>
    </row>
    <row r="851" spans="1:17">
      <c r="A851" s="513"/>
      <c r="B851" s="513"/>
      <c r="C851" s="513"/>
      <c r="D851" s="513"/>
      <c r="E851" s="513"/>
      <c r="F851" s="513"/>
      <c r="G851" s="513"/>
      <c r="H851" s="513"/>
      <c r="I851" s="513"/>
      <c r="J851" s="513"/>
      <c r="K851" s="513"/>
      <c r="L851" s="513"/>
      <c r="M851" s="513"/>
      <c r="N851" s="513"/>
      <c r="O851" s="513"/>
      <c r="P851" s="513"/>
      <c r="Q851" s="513"/>
    </row>
    <row r="852" spans="1:17">
      <c r="A852" s="513"/>
      <c r="B852" s="513"/>
      <c r="C852" s="513"/>
      <c r="D852" s="513"/>
      <c r="E852" s="513"/>
      <c r="F852" s="513"/>
      <c r="G852" s="513"/>
      <c r="H852" s="513"/>
      <c r="I852" s="513"/>
      <c r="J852" s="513"/>
      <c r="K852" s="513"/>
      <c r="L852" s="513"/>
      <c r="M852" s="513"/>
      <c r="N852" s="513"/>
      <c r="O852" s="513"/>
      <c r="P852" s="513"/>
      <c r="Q852" s="513"/>
    </row>
    <row r="853" spans="1:17">
      <c r="A853" s="513"/>
      <c r="B853" s="513"/>
      <c r="C853" s="513"/>
      <c r="D853" s="513"/>
      <c r="E853" s="513"/>
      <c r="F853" s="513"/>
      <c r="G853" s="513"/>
      <c r="H853" s="513"/>
      <c r="I853" s="513"/>
      <c r="J853" s="513"/>
      <c r="K853" s="513"/>
      <c r="L853" s="513"/>
      <c r="M853" s="513"/>
      <c r="N853" s="513"/>
      <c r="O853" s="513"/>
      <c r="P853" s="513"/>
      <c r="Q853" s="513"/>
    </row>
    <row r="854" spans="1:17">
      <c r="A854" s="513"/>
      <c r="B854" s="513"/>
      <c r="C854" s="513"/>
      <c r="D854" s="513"/>
      <c r="E854" s="513"/>
      <c r="F854" s="513"/>
      <c r="G854" s="513"/>
      <c r="H854" s="513"/>
      <c r="I854" s="513"/>
      <c r="J854" s="513"/>
      <c r="K854" s="513"/>
      <c r="L854" s="513"/>
      <c r="M854" s="513"/>
      <c r="N854" s="513"/>
      <c r="O854" s="513"/>
      <c r="P854" s="513"/>
      <c r="Q854" s="513"/>
    </row>
    <row r="855" spans="1:17">
      <c r="A855" s="513"/>
      <c r="B855" s="513"/>
      <c r="C855" s="513"/>
      <c r="D855" s="513"/>
      <c r="E855" s="513"/>
      <c r="F855" s="513"/>
      <c r="G855" s="513"/>
      <c r="H855" s="513"/>
      <c r="I855" s="513"/>
      <c r="J855" s="513"/>
      <c r="K855" s="513"/>
      <c r="L855" s="513"/>
      <c r="M855" s="513"/>
      <c r="N855" s="513"/>
      <c r="O855" s="513"/>
      <c r="P855" s="513"/>
      <c r="Q855" s="513"/>
    </row>
    <row r="856" spans="1:17">
      <c r="A856" s="513"/>
      <c r="B856" s="513"/>
      <c r="C856" s="513"/>
      <c r="D856" s="513"/>
      <c r="E856" s="513"/>
      <c r="F856" s="513"/>
      <c r="G856" s="513"/>
      <c r="H856" s="513"/>
      <c r="I856" s="513"/>
      <c r="J856" s="513"/>
      <c r="K856" s="513"/>
      <c r="L856" s="513"/>
      <c r="M856" s="513"/>
      <c r="N856" s="513"/>
      <c r="O856" s="513"/>
      <c r="P856" s="513"/>
      <c r="Q856" s="513"/>
    </row>
    <row r="857" spans="1:17">
      <c r="A857" s="513"/>
      <c r="B857" s="513"/>
      <c r="C857" s="513"/>
      <c r="D857" s="513"/>
      <c r="E857" s="513"/>
      <c r="F857" s="513"/>
      <c r="G857" s="513"/>
      <c r="H857" s="513"/>
      <c r="I857" s="513"/>
      <c r="J857" s="513"/>
      <c r="K857" s="513"/>
      <c r="L857" s="513"/>
      <c r="M857" s="513"/>
      <c r="N857" s="513"/>
      <c r="O857" s="513"/>
      <c r="P857" s="513"/>
      <c r="Q857" s="513"/>
    </row>
    <row r="858" spans="1:17">
      <c r="A858" s="513"/>
      <c r="B858" s="513"/>
      <c r="C858" s="513"/>
      <c r="D858" s="513"/>
      <c r="E858" s="513"/>
      <c r="F858" s="513"/>
      <c r="G858" s="513"/>
      <c r="H858" s="513"/>
      <c r="I858" s="513"/>
      <c r="J858" s="513"/>
      <c r="K858" s="513"/>
      <c r="L858" s="513"/>
      <c r="M858" s="513"/>
      <c r="N858" s="513"/>
      <c r="O858" s="513"/>
      <c r="P858" s="513"/>
      <c r="Q858" s="513"/>
    </row>
    <row r="859" spans="1:17">
      <c r="A859" s="513"/>
      <c r="B859" s="513"/>
      <c r="C859" s="513"/>
      <c r="D859" s="513"/>
      <c r="E859" s="513"/>
      <c r="F859" s="513"/>
      <c r="G859" s="513"/>
      <c r="H859" s="513"/>
      <c r="I859" s="513"/>
      <c r="J859" s="513"/>
      <c r="K859" s="513"/>
      <c r="L859" s="513"/>
      <c r="M859" s="513"/>
      <c r="N859" s="513"/>
      <c r="O859" s="513"/>
      <c r="P859" s="513"/>
      <c r="Q859" s="513"/>
    </row>
    <row r="860" spans="1:17">
      <c r="A860" s="513"/>
      <c r="B860" s="513"/>
      <c r="C860" s="513"/>
      <c r="D860" s="513"/>
      <c r="E860" s="513"/>
      <c r="F860" s="513"/>
      <c r="G860" s="513"/>
      <c r="H860" s="513"/>
      <c r="I860" s="513"/>
      <c r="J860" s="513"/>
      <c r="K860" s="513"/>
      <c r="L860" s="513"/>
      <c r="M860" s="513"/>
      <c r="N860" s="513"/>
      <c r="O860" s="513"/>
      <c r="P860" s="513"/>
      <c r="Q860" s="513"/>
    </row>
    <row r="861" spans="1:17">
      <c r="A861" s="513"/>
      <c r="B861" s="513"/>
      <c r="C861" s="513"/>
      <c r="D861" s="513"/>
      <c r="E861" s="513"/>
      <c r="F861" s="513"/>
      <c r="G861" s="513"/>
      <c r="H861" s="513"/>
      <c r="I861" s="513"/>
      <c r="J861" s="513"/>
      <c r="K861" s="513"/>
      <c r="L861" s="513"/>
      <c r="M861" s="513"/>
      <c r="N861" s="513"/>
      <c r="O861" s="513"/>
      <c r="P861" s="513"/>
      <c r="Q861" s="513"/>
    </row>
    <row r="862" spans="1:17">
      <c r="A862" s="513"/>
      <c r="B862" s="513"/>
      <c r="C862" s="513"/>
      <c r="D862" s="513"/>
      <c r="E862" s="513"/>
      <c r="F862" s="513"/>
      <c r="G862" s="513"/>
      <c r="H862" s="513"/>
      <c r="I862" s="513"/>
      <c r="J862" s="513"/>
      <c r="K862" s="513"/>
      <c r="L862" s="513"/>
      <c r="M862" s="513"/>
      <c r="N862" s="513"/>
      <c r="O862" s="513"/>
      <c r="P862" s="513"/>
      <c r="Q862" s="513"/>
    </row>
    <row r="863" spans="1:17">
      <c r="A863" s="513"/>
      <c r="B863" s="513"/>
      <c r="C863" s="513"/>
      <c r="D863" s="513"/>
      <c r="E863" s="513"/>
      <c r="F863" s="513"/>
      <c r="G863" s="513"/>
      <c r="H863" s="513"/>
      <c r="I863" s="513"/>
      <c r="J863" s="513"/>
      <c r="K863" s="513"/>
      <c r="L863" s="513"/>
      <c r="M863" s="513"/>
      <c r="N863" s="513"/>
      <c r="O863" s="513"/>
      <c r="P863" s="513"/>
      <c r="Q863" s="513"/>
    </row>
    <row r="864" spans="1:17">
      <c r="A864" s="513"/>
      <c r="B864" s="513"/>
      <c r="C864" s="513"/>
      <c r="D864" s="513"/>
      <c r="E864" s="513"/>
      <c r="F864" s="513"/>
      <c r="G864" s="513"/>
      <c r="H864" s="513"/>
      <c r="I864" s="513"/>
      <c r="J864" s="513"/>
      <c r="K864" s="513"/>
      <c r="L864" s="513"/>
      <c r="M864" s="513"/>
      <c r="N864" s="513"/>
      <c r="O864" s="513"/>
      <c r="P864" s="513"/>
      <c r="Q864" s="513"/>
    </row>
    <row r="865" spans="1:17">
      <c r="A865" s="513"/>
      <c r="B865" s="513"/>
      <c r="C865" s="513"/>
      <c r="D865" s="513"/>
      <c r="E865" s="513"/>
      <c r="F865" s="513"/>
      <c r="G865" s="513"/>
      <c r="H865" s="513"/>
      <c r="I865" s="513"/>
      <c r="J865" s="513"/>
      <c r="K865" s="513"/>
      <c r="L865" s="513"/>
      <c r="M865" s="513"/>
      <c r="N865" s="513"/>
      <c r="O865" s="513"/>
      <c r="P865" s="513"/>
      <c r="Q865" s="513"/>
    </row>
    <row r="866" spans="1:17">
      <c r="A866" s="513"/>
      <c r="B866" s="513"/>
      <c r="C866" s="513"/>
      <c r="D866" s="513"/>
      <c r="E866" s="513"/>
      <c r="F866" s="513"/>
      <c r="G866" s="513"/>
      <c r="H866" s="513"/>
      <c r="I866" s="513"/>
      <c r="J866" s="513"/>
      <c r="K866" s="513"/>
      <c r="L866" s="513"/>
      <c r="M866" s="513"/>
      <c r="N866" s="513"/>
      <c r="O866" s="513"/>
      <c r="P866" s="513"/>
      <c r="Q866" s="513"/>
    </row>
    <row r="867" spans="1:17">
      <c r="A867" s="513"/>
      <c r="B867" s="513"/>
      <c r="C867" s="513"/>
      <c r="D867" s="513"/>
      <c r="E867" s="513"/>
      <c r="F867" s="513"/>
      <c r="G867" s="513"/>
      <c r="H867" s="513"/>
      <c r="I867" s="513"/>
      <c r="J867" s="513"/>
      <c r="K867" s="513"/>
      <c r="L867" s="513"/>
      <c r="M867" s="513"/>
      <c r="N867" s="513"/>
      <c r="O867" s="513"/>
      <c r="P867" s="513"/>
      <c r="Q867" s="513"/>
    </row>
    <row r="868" spans="1:17">
      <c r="A868" s="513"/>
      <c r="B868" s="513"/>
      <c r="C868" s="513"/>
      <c r="D868" s="513"/>
      <c r="E868" s="513"/>
      <c r="F868" s="513"/>
      <c r="G868" s="513"/>
      <c r="H868" s="513"/>
      <c r="I868" s="513"/>
      <c r="J868" s="513"/>
      <c r="K868" s="513"/>
      <c r="L868" s="513"/>
      <c r="M868" s="513"/>
      <c r="N868" s="513"/>
      <c r="O868" s="513"/>
      <c r="P868" s="513"/>
      <c r="Q868" s="513"/>
    </row>
    <row r="869" spans="1:17">
      <c r="A869" s="513"/>
      <c r="B869" s="513"/>
      <c r="C869" s="513"/>
      <c r="D869" s="513"/>
      <c r="E869" s="513"/>
      <c r="F869" s="513"/>
      <c r="G869" s="513"/>
      <c r="H869" s="513"/>
      <c r="I869" s="513"/>
      <c r="J869" s="513"/>
      <c r="K869" s="513"/>
      <c r="L869" s="513"/>
      <c r="M869" s="513"/>
      <c r="N869" s="513"/>
      <c r="O869" s="513"/>
      <c r="P869" s="513"/>
      <c r="Q869" s="513"/>
    </row>
    <row r="870" spans="1:17">
      <c r="A870" s="513"/>
      <c r="B870" s="513"/>
      <c r="C870" s="513"/>
      <c r="D870" s="513"/>
      <c r="E870" s="513"/>
      <c r="F870" s="513"/>
      <c r="G870" s="513"/>
      <c r="H870" s="513"/>
      <c r="I870" s="513"/>
      <c r="J870" s="513"/>
      <c r="K870" s="513"/>
      <c r="L870" s="513"/>
      <c r="M870" s="513"/>
      <c r="N870" s="513"/>
      <c r="O870" s="513"/>
      <c r="P870" s="513"/>
      <c r="Q870" s="513"/>
    </row>
    <row r="871" spans="1:17">
      <c r="A871" s="513"/>
      <c r="B871" s="513"/>
      <c r="C871" s="513"/>
      <c r="D871" s="513"/>
      <c r="E871" s="513"/>
      <c r="F871" s="513"/>
      <c r="G871" s="513"/>
      <c r="H871" s="513"/>
      <c r="I871" s="513"/>
      <c r="J871" s="513"/>
      <c r="K871" s="513"/>
      <c r="L871" s="513"/>
      <c r="M871" s="513"/>
      <c r="N871" s="513"/>
      <c r="O871" s="513"/>
      <c r="P871" s="513"/>
      <c r="Q871" s="513"/>
    </row>
    <row r="872" spans="1:17">
      <c r="A872" s="513"/>
      <c r="B872" s="513"/>
      <c r="C872" s="513"/>
      <c r="D872" s="513"/>
      <c r="E872" s="513"/>
      <c r="F872" s="513"/>
      <c r="G872" s="513"/>
      <c r="H872" s="513"/>
      <c r="I872" s="513"/>
      <c r="J872" s="513"/>
      <c r="K872" s="513"/>
      <c r="L872" s="513"/>
      <c r="M872" s="513"/>
      <c r="N872" s="513"/>
      <c r="O872" s="513"/>
      <c r="P872" s="513"/>
      <c r="Q872" s="513"/>
    </row>
    <row r="873" spans="1:17">
      <c r="A873" s="513"/>
      <c r="B873" s="513"/>
      <c r="C873" s="513"/>
      <c r="D873" s="513"/>
      <c r="E873" s="513"/>
      <c r="F873" s="513"/>
      <c r="G873" s="513"/>
      <c r="H873" s="513"/>
      <c r="I873" s="513"/>
      <c r="J873" s="513"/>
      <c r="K873" s="513"/>
      <c r="L873" s="513"/>
      <c r="M873" s="513"/>
      <c r="N873" s="513"/>
      <c r="O873" s="513"/>
      <c r="P873" s="513"/>
      <c r="Q873" s="513"/>
    </row>
    <row r="874" spans="1:17">
      <c r="A874" s="513"/>
      <c r="B874" s="513"/>
      <c r="C874" s="513"/>
      <c r="D874" s="513"/>
      <c r="E874" s="513"/>
      <c r="F874" s="513"/>
      <c r="G874" s="513"/>
      <c r="H874" s="513"/>
      <c r="I874" s="513"/>
      <c r="J874" s="513"/>
      <c r="K874" s="513"/>
      <c r="L874" s="513"/>
      <c r="M874" s="513"/>
      <c r="N874" s="513"/>
      <c r="O874" s="513"/>
      <c r="P874" s="513"/>
      <c r="Q874" s="513"/>
    </row>
    <row r="875" spans="1:17">
      <c r="A875" s="513"/>
      <c r="B875" s="513"/>
      <c r="C875" s="513"/>
      <c r="D875" s="513"/>
      <c r="E875" s="513"/>
      <c r="F875" s="513"/>
      <c r="G875" s="513"/>
      <c r="H875" s="513"/>
      <c r="I875" s="513"/>
      <c r="J875" s="513"/>
      <c r="K875" s="513"/>
      <c r="L875" s="513"/>
      <c r="M875" s="513"/>
      <c r="N875" s="513"/>
      <c r="O875" s="513"/>
      <c r="P875" s="513"/>
      <c r="Q875" s="513"/>
    </row>
    <row r="876" spans="1:17">
      <c r="A876" s="513"/>
      <c r="B876" s="513"/>
      <c r="C876" s="513"/>
      <c r="D876" s="513"/>
      <c r="E876" s="513"/>
      <c r="F876" s="513"/>
      <c r="G876" s="513"/>
      <c r="H876" s="513"/>
      <c r="I876" s="513"/>
      <c r="J876" s="513"/>
      <c r="K876" s="513"/>
      <c r="L876" s="513"/>
      <c r="M876" s="513"/>
      <c r="N876" s="513"/>
      <c r="O876" s="513"/>
      <c r="P876" s="513"/>
      <c r="Q876" s="513"/>
    </row>
    <row r="877" spans="1:17">
      <c r="A877" s="513"/>
      <c r="B877" s="513"/>
      <c r="C877" s="513"/>
      <c r="D877" s="513"/>
      <c r="E877" s="513"/>
      <c r="F877" s="513"/>
      <c r="G877" s="513"/>
      <c r="H877" s="513"/>
      <c r="I877" s="513"/>
      <c r="J877" s="513"/>
      <c r="K877" s="513"/>
      <c r="L877" s="513"/>
      <c r="M877" s="513"/>
      <c r="N877" s="513"/>
      <c r="O877" s="513"/>
      <c r="P877" s="513"/>
      <c r="Q877" s="513"/>
    </row>
    <row r="878" spans="1:17">
      <c r="A878" s="513"/>
      <c r="B878" s="513"/>
      <c r="C878" s="513"/>
      <c r="D878" s="513"/>
      <c r="E878" s="513"/>
      <c r="F878" s="513"/>
      <c r="G878" s="513"/>
      <c r="H878" s="513"/>
      <c r="I878" s="513"/>
      <c r="J878" s="513"/>
      <c r="K878" s="513"/>
      <c r="L878" s="513"/>
      <c r="M878" s="513"/>
      <c r="N878" s="513"/>
      <c r="O878" s="513"/>
      <c r="P878" s="513"/>
      <c r="Q878" s="513"/>
    </row>
    <row r="879" spans="1:17">
      <c r="A879" s="513"/>
      <c r="B879" s="513"/>
      <c r="C879" s="513"/>
      <c r="D879" s="513"/>
      <c r="E879" s="513"/>
      <c r="F879" s="513"/>
      <c r="G879" s="513"/>
      <c r="H879" s="513"/>
      <c r="I879" s="513"/>
      <c r="J879" s="513"/>
      <c r="K879" s="513"/>
      <c r="L879" s="513"/>
      <c r="M879" s="513"/>
      <c r="N879" s="513"/>
      <c r="O879" s="513"/>
      <c r="P879" s="513"/>
      <c r="Q879" s="513"/>
    </row>
    <row r="880" spans="1:17">
      <c r="A880" s="513"/>
      <c r="B880" s="513"/>
      <c r="C880" s="513"/>
      <c r="D880" s="513"/>
      <c r="E880" s="513"/>
      <c r="F880" s="513"/>
      <c r="G880" s="513"/>
      <c r="H880" s="513"/>
      <c r="I880" s="513"/>
      <c r="J880" s="513"/>
      <c r="K880" s="513"/>
      <c r="L880" s="513"/>
      <c r="M880" s="513"/>
      <c r="N880" s="513"/>
      <c r="O880" s="513"/>
      <c r="P880" s="513"/>
      <c r="Q880" s="513"/>
    </row>
    <row r="881" spans="1:17">
      <c r="A881" s="513"/>
      <c r="B881" s="513"/>
      <c r="C881" s="513"/>
      <c r="D881" s="513"/>
      <c r="E881" s="513"/>
      <c r="F881" s="513"/>
      <c r="G881" s="513"/>
      <c r="H881" s="513"/>
      <c r="I881" s="513"/>
      <c r="J881" s="513"/>
      <c r="K881" s="513"/>
      <c r="L881" s="513"/>
      <c r="M881" s="513"/>
      <c r="N881" s="513"/>
      <c r="O881" s="513"/>
      <c r="P881" s="513"/>
      <c r="Q881" s="513"/>
    </row>
    <row r="882" spans="1:17">
      <c r="A882" s="513"/>
      <c r="B882" s="513"/>
      <c r="C882" s="513"/>
      <c r="D882" s="513"/>
      <c r="E882" s="513"/>
      <c r="F882" s="513"/>
      <c r="G882" s="513"/>
      <c r="H882" s="513"/>
      <c r="I882" s="513"/>
      <c r="J882" s="513"/>
      <c r="K882" s="513"/>
      <c r="L882" s="513"/>
      <c r="M882" s="513"/>
      <c r="N882" s="513"/>
      <c r="O882" s="513"/>
      <c r="P882" s="513"/>
      <c r="Q882" s="513"/>
    </row>
    <row r="883" spans="1:17">
      <c r="A883" s="513"/>
      <c r="B883" s="513"/>
      <c r="C883" s="513"/>
      <c r="D883" s="513"/>
      <c r="E883" s="513"/>
      <c r="F883" s="513"/>
      <c r="G883" s="513"/>
      <c r="H883" s="513"/>
      <c r="I883" s="513"/>
      <c r="J883" s="513"/>
      <c r="K883" s="513"/>
      <c r="L883" s="513"/>
      <c r="M883" s="513"/>
      <c r="N883" s="513"/>
      <c r="O883" s="513"/>
      <c r="P883" s="513"/>
      <c r="Q883" s="513"/>
    </row>
    <row r="884" spans="1:17">
      <c r="A884" s="513"/>
      <c r="B884" s="513"/>
      <c r="C884" s="513"/>
      <c r="D884" s="513"/>
      <c r="E884" s="513"/>
      <c r="F884" s="513"/>
      <c r="G884" s="513"/>
      <c r="H884" s="513"/>
      <c r="I884" s="513"/>
      <c r="J884" s="513"/>
      <c r="K884" s="513"/>
      <c r="L884" s="513"/>
      <c r="M884" s="513"/>
      <c r="N884" s="513"/>
      <c r="O884" s="513"/>
      <c r="P884" s="513"/>
      <c r="Q884" s="513"/>
    </row>
    <row r="885" spans="1:17">
      <c r="A885" s="513"/>
      <c r="B885" s="513"/>
      <c r="C885" s="513"/>
      <c r="D885" s="513"/>
      <c r="E885" s="513"/>
      <c r="F885" s="513"/>
      <c r="G885" s="513"/>
      <c r="H885" s="513"/>
      <c r="I885" s="513"/>
      <c r="J885" s="513"/>
      <c r="K885" s="513"/>
      <c r="L885" s="513"/>
      <c r="M885" s="513"/>
      <c r="N885" s="513"/>
      <c r="O885" s="513"/>
      <c r="P885" s="513"/>
      <c r="Q885" s="513"/>
    </row>
    <row r="886" spans="1:17">
      <c r="A886" s="513"/>
      <c r="B886" s="513"/>
      <c r="C886" s="513"/>
      <c r="D886" s="513"/>
      <c r="E886" s="513"/>
      <c r="F886" s="513"/>
      <c r="G886" s="513"/>
      <c r="H886" s="513"/>
      <c r="I886" s="513"/>
      <c r="J886" s="513"/>
      <c r="K886" s="513"/>
      <c r="L886" s="513"/>
      <c r="M886" s="513"/>
      <c r="N886" s="513"/>
      <c r="O886" s="513"/>
      <c r="P886" s="513"/>
      <c r="Q886" s="513"/>
    </row>
    <row r="887" spans="1:17">
      <c r="A887" s="513"/>
      <c r="B887" s="513"/>
      <c r="C887" s="513"/>
      <c r="D887" s="513"/>
      <c r="E887" s="513"/>
      <c r="F887" s="513"/>
      <c r="G887" s="513"/>
      <c r="H887" s="513"/>
      <c r="I887" s="513"/>
      <c r="J887" s="513"/>
      <c r="K887" s="513"/>
      <c r="L887" s="513"/>
      <c r="M887" s="513"/>
      <c r="N887" s="513"/>
      <c r="O887" s="513"/>
      <c r="P887" s="513"/>
      <c r="Q887" s="513"/>
    </row>
    <row r="888" spans="1:17">
      <c r="A888" s="513"/>
      <c r="B888" s="513"/>
      <c r="C888" s="513"/>
      <c r="D888" s="513"/>
      <c r="E888" s="513"/>
      <c r="F888" s="513"/>
      <c r="G888" s="513"/>
      <c r="H888" s="513"/>
      <c r="I888" s="513"/>
      <c r="J888" s="513"/>
      <c r="K888" s="513"/>
      <c r="L888" s="513"/>
      <c r="M888" s="513"/>
      <c r="N888" s="513"/>
      <c r="O888" s="513"/>
      <c r="P888" s="513"/>
      <c r="Q888" s="513"/>
    </row>
    <row r="889" spans="1:17">
      <c r="A889" s="513"/>
      <c r="B889" s="513"/>
      <c r="C889" s="513"/>
      <c r="D889" s="513"/>
      <c r="E889" s="513"/>
      <c r="F889" s="513"/>
      <c r="G889" s="513"/>
      <c r="H889" s="513"/>
      <c r="I889" s="513"/>
      <c r="J889" s="513"/>
      <c r="K889" s="513"/>
      <c r="L889" s="513"/>
      <c r="M889" s="513"/>
      <c r="N889" s="513"/>
      <c r="O889" s="513"/>
      <c r="P889" s="513"/>
      <c r="Q889" s="513"/>
    </row>
    <row r="890" spans="1:17">
      <c r="A890" s="513"/>
      <c r="B890" s="513"/>
      <c r="C890" s="513"/>
      <c r="D890" s="513"/>
      <c r="E890" s="513"/>
      <c r="F890" s="513"/>
      <c r="G890" s="513"/>
      <c r="I890" s="513"/>
      <c r="J890" s="513"/>
      <c r="K890" s="513"/>
      <c r="L890" s="513"/>
      <c r="M890" s="513"/>
      <c r="N890" s="513"/>
      <c r="O890" s="513"/>
      <c r="P890" s="513"/>
      <c r="Q890" s="513"/>
    </row>
    <row r="891" spans="1:17">
      <c r="A891" s="513"/>
      <c r="B891" s="513"/>
      <c r="C891" s="513"/>
      <c r="D891" s="513"/>
      <c r="E891" s="513"/>
      <c r="F891" s="513"/>
      <c r="G891" s="513"/>
      <c r="I891" s="513"/>
      <c r="J891" s="513"/>
      <c r="K891" s="513"/>
      <c r="L891" s="513"/>
      <c r="M891" s="513"/>
      <c r="N891" s="513"/>
      <c r="O891" s="513"/>
      <c r="P891" s="513"/>
      <c r="Q891" s="513"/>
    </row>
    <row r="892" spans="1:17">
      <c r="A892" s="513"/>
      <c r="B892" s="513"/>
      <c r="C892" s="513"/>
      <c r="D892" s="513"/>
      <c r="E892" s="513"/>
      <c r="F892" s="513"/>
      <c r="G892" s="513"/>
      <c r="I892" s="513"/>
      <c r="J892" s="513"/>
      <c r="K892" s="513"/>
      <c r="L892" s="513"/>
      <c r="M892" s="513"/>
      <c r="N892" s="513"/>
      <c r="O892" s="513"/>
      <c r="P892" s="513"/>
      <c r="Q892" s="513"/>
    </row>
    <row r="893" spans="1:17">
      <c r="A893" s="513"/>
      <c r="B893" s="513"/>
      <c r="C893" s="513"/>
      <c r="D893" s="513"/>
      <c r="E893" s="513"/>
      <c r="F893" s="513"/>
      <c r="G893" s="513"/>
      <c r="I893" s="513"/>
      <c r="J893" s="513"/>
      <c r="K893" s="513"/>
      <c r="L893" s="513"/>
      <c r="M893" s="513"/>
      <c r="N893" s="513"/>
      <c r="O893" s="513"/>
      <c r="P893" s="513"/>
      <c r="Q893" s="513"/>
    </row>
    <row r="894" spans="1:17">
      <c r="A894" s="513"/>
      <c r="B894" s="513"/>
      <c r="C894" s="513"/>
      <c r="D894" s="513"/>
      <c r="E894" s="513"/>
      <c r="F894" s="513"/>
      <c r="G894" s="513"/>
      <c r="I894" s="513"/>
      <c r="J894" s="513"/>
      <c r="K894" s="513"/>
      <c r="L894" s="513"/>
      <c r="M894" s="513"/>
      <c r="N894" s="513"/>
      <c r="O894" s="513"/>
      <c r="P894" s="513"/>
      <c r="Q894" s="513"/>
    </row>
    <row r="895" spans="1:17">
      <c r="A895" s="513"/>
      <c r="B895" s="513"/>
      <c r="C895" s="513"/>
      <c r="D895" s="513"/>
      <c r="E895" s="513"/>
      <c r="F895" s="513"/>
      <c r="G895" s="513"/>
      <c r="I895" s="513"/>
      <c r="J895" s="513"/>
      <c r="K895" s="513"/>
      <c r="L895" s="513"/>
      <c r="M895" s="513"/>
      <c r="N895" s="513"/>
      <c r="O895" s="513"/>
      <c r="P895" s="513"/>
      <c r="Q895" s="513"/>
    </row>
    <row r="896" spans="1:17">
      <c r="A896" s="513"/>
      <c r="B896" s="513"/>
      <c r="C896" s="513"/>
      <c r="D896" s="513"/>
      <c r="E896" s="513"/>
      <c r="F896" s="513"/>
      <c r="G896" s="513"/>
      <c r="I896" s="513"/>
      <c r="J896" s="513"/>
      <c r="K896" s="513"/>
      <c r="L896" s="513"/>
      <c r="M896" s="513"/>
      <c r="N896" s="513"/>
      <c r="O896" s="513"/>
      <c r="P896" s="513"/>
      <c r="Q896" s="513"/>
    </row>
    <row r="897" spans="1:17">
      <c r="A897" s="513"/>
      <c r="B897" s="513"/>
      <c r="C897" s="513"/>
      <c r="D897" s="513"/>
      <c r="E897" s="513"/>
      <c r="F897" s="513"/>
      <c r="G897" s="513"/>
      <c r="I897" s="513"/>
      <c r="J897" s="513"/>
      <c r="K897" s="513"/>
      <c r="L897" s="513"/>
      <c r="M897" s="513"/>
      <c r="N897" s="513"/>
      <c r="O897" s="513"/>
      <c r="P897" s="513"/>
      <c r="Q897" s="513"/>
    </row>
    <row r="898" spans="1:17">
      <c r="A898" s="513"/>
      <c r="B898" s="513"/>
      <c r="C898" s="513"/>
      <c r="D898" s="513"/>
      <c r="E898" s="513"/>
      <c r="F898" s="513"/>
      <c r="G898" s="513"/>
      <c r="I898" s="513"/>
      <c r="J898" s="513"/>
      <c r="K898" s="513"/>
      <c r="L898" s="513"/>
      <c r="M898" s="513"/>
      <c r="N898" s="513"/>
      <c r="O898" s="513"/>
      <c r="P898" s="513"/>
      <c r="Q898" s="513"/>
    </row>
    <row r="899" spans="1:17">
      <c r="A899" s="513"/>
      <c r="B899" s="513"/>
      <c r="C899" s="513"/>
      <c r="D899" s="513"/>
      <c r="E899" s="513"/>
      <c r="F899" s="513"/>
      <c r="G899" s="513"/>
      <c r="I899" s="513"/>
      <c r="J899" s="513"/>
      <c r="K899" s="513"/>
      <c r="L899" s="513"/>
      <c r="M899" s="513"/>
      <c r="N899" s="513"/>
      <c r="O899" s="513"/>
      <c r="P899" s="513"/>
      <c r="Q899" s="513"/>
    </row>
    <row r="900" spans="1:17">
      <c r="A900" s="513"/>
      <c r="B900" s="513"/>
      <c r="C900" s="513"/>
      <c r="D900" s="513"/>
      <c r="E900" s="513"/>
      <c r="F900" s="513"/>
      <c r="G900" s="513"/>
      <c r="I900" s="513"/>
      <c r="J900" s="513"/>
      <c r="K900" s="513"/>
      <c r="L900" s="513"/>
      <c r="M900" s="513"/>
      <c r="N900" s="513"/>
      <c r="O900" s="513"/>
      <c r="P900" s="513"/>
      <c r="Q900" s="513"/>
    </row>
    <row r="901" spans="1:17">
      <c r="A901" s="513"/>
      <c r="B901" s="513"/>
      <c r="C901" s="513"/>
      <c r="D901" s="513"/>
      <c r="E901" s="513"/>
      <c r="F901" s="513"/>
      <c r="G901" s="513"/>
      <c r="I901" s="513"/>
      <c r="J901" s="513"/>
      <c r="K901" s="513"/>
      <c r="L901" s="513"/>
      <c r="M901" s="513"/>
      <c r="N901" s="513"/>
      <c r="O901" s="513"/>
      <c r="P901" s="513"/>
      <c r="Q901" s="513"/>
    </row>
    <row r="902" spans="1:17">
      <c r="A902" s="513"/>
      <c r="B902" s="513"/>
      <c r="C902" s="513"/>
      <c r="D902" s="513"/>
      <c r="E902" s="513"/>
      <c r="F902" s="513"/>
      <c r="G902" s="513"/>
      <c r="I902" s="513"/>
      <c r="J902" s="513"/>
      <c r="K902" s="513"/>
      <c r="L902" s="513"/>
      <c r="M902" s="513"/>
      <c r="N902" s="513"/>
      <c r="O902" s="513"/>
      <c r="P902" s="513"/>
      <c r="Q902" s="513"/>
    </row>
    <row r="903" spans="1:17">
      <c r="A903" s="513"/>
      <c r="B903" s="513"/>
      <c r="C903" s="513"/>
      <c r="D903" s="513"/>
      <c r="E903" s="513"/>
      <c r="F903" s="513"/>
      <c r="G903" s="513"/>
      <c r="I903" s="513"/>
      <c r="J903" s="513"/>
      <c r="K903" s="513"/>
      <c r="L903" s="513"/>
      <c r="M903" s="513"/>
      <c r="N903" s="513"/>
      <c r="O903" s="513"/>
      <c r="P903" s="513"/>
      <c r="Q903" s="513"/>
    </row>
    <row r="904" spans="1:17">
      <c r="A904" s="513"/>
      <c r="B904" s="513"/>
      <c r="C904" s="513"/>
      <c r="D904" s="513"/>
      <c r="E904" s="513"/>
      <c r="F904" s="513"/>
      <c r="G904" s="513"/>
      <c r="I904" s="513"/>
      <c r="J904" s="513"/>
      <c r="K904" s="513"/>
      <c r="L904" s="513"/>
      <c r="M904" s="513"/>
      <c r="N904" s="513"/>
      <c r="O904" s="513"/>
      <c r="P904" s="513"/>
      <c r="Q904" s="513"/>
    </row>
    <row r="905" spans="1:17">
      <c r="A905" s="513"/>
      <c r="B905" s="513"/>
      <c r="C905" s="513"/>
      <c r="D905" s="513"/>
      <c r="E905" s="513"/>
      <c r="F905" s="513"/>
      <c r="G905" s="513"/>
      <c r="I905" s="513"/>
      <c r="J905" s="513"/>
      <c r="K905" s="513"/>
      <c r="L905" s="513"/>
      <c r="M905" s="513"/>
      <c r="N905" s="513"/>
      <c r="O905" s="513"/>
      <c r="P905" s="513"/>
      <c r="Q905" s="513"/>
    </row>
    <row r="906" spans="1:17">
      <c r="A906" s="513"/>
      <c r="B906" s="513"/>
      <c r="C906" s="513"/>
      <c r="D906" s="513"/>
      <c r="E906" s="513"/>
      <c r="F906" s="513"/>
      <c r="G906" s="513"/>
      <c r="I906" s="513"/>
      <c r="J906" s="513"/>
      <c r="K906" s="513"/>
      <c r="L906" s="513"/>
      <c r="M906" s="513"/>
      <c r="N906" s="513"/>
      <c r="O906" s="513"/>
      <c r="P906" s="513"/>
      <c r="Q906" s="513"/>
    </row>
    <row r="907" spans="1:17">
      <c r="A907" s="513"/>
      <c r="B907" s="513"/>
      <c r="C907" s="513"/>
      <c r="D907" s="513"/>
      <c r="E907" s="513"/>
      <c r="F907" s="513"/>
      <c r="G907" s="513"/>
      <c r="I907" s="513"/>
      <c r="J907" s="513"/>
      <c r="K907" s="513"/>
      <c r="L907" s="513"/>
      <c r="M907" s="513"/>
      <c r="N907" s="513"/>
      <c r="O907" s="513"/>
      <c r="P907" s="513"/>
      <c r="Q907" s="513"/>
    </row>
    <row r="908" spans="1:17">
      <c r="A908" s="513"/>
      <c r="B908" s="513"/>
      <c r="C908" s="513"/>
      <c r="D908" s="513"/>
      <c r="E908" s="513"/>
      <c r="F908" s="513"/>
      <c r="G908" s="513"/>
      <c r="I908" s="513"/>
      <c r="J908" s="513"/>
      <c r="K908" s="513"/>
      <c r="L908" s="513"/>
      <c r="M908" s="513"/>
      <c r="N908" s="513"/>
      <c r="O908" s="513"/>
      <c r="P908" s="513"/>
      <c r="Q908" s="513"/>
    </row>
    <row r="909" spans="1:17">
      <c r="A909" s="513"/>
      <c r="B909" s="513"/>
      <c r="C909" s="513"/>
      <c r="D909" s="513"/>
      <c r="E909" s="513"/>
      <c r="F909" s="513"/>
      <c r="G909" s="513"/>
      <c r="I909" s="513"/>
      <c r="J909" s="513"/>
      <c r="K909" s="513"/>
      <c r="L909" s="513"/>
      <c r="M909" s="513"/>
      <c r="N909" s="513"/>
      <c r="O909" s="513"/>
      <c r="P909" s="513"/>
      <c r="Q909" s="513"/>
    </row>
    <row r="910" spans="1:17">
      <c r="A910" s="513"/>
      <c r="B910" s="513"/>
      <c r="C910" s="513"/>
      <c r="D910" s="513"/>
      <c r="E910" s="513"/>
      <c r="F910" s="513"/>
      <c r="G910" s="513"/>
      <c r="I910" s="513"/>
      <c r="J910" s="513"/>
      <c r="K910" s="513"/>
      <c r="L910" s="513"/>
      <c r="M910" s="513"/>
      <c r="N910" s="513"/>
      <c r="O910" s="513"/>
      <c r="P910" s="513"/>
      <c r="Q910" s="513"/>
    </row>
    <row r="911" spans="1:17">
      <c r="A911" s="513"/>
      <c r="B911" s="513"/>
      <c r="C911" s="513"/>
      <c r="D911" s="513"/>
      <c r="E911" s="513"/>
      <c r="F911" s="513"/>
      <c r="G911" s="513"/>
      <c r="I911" s="513"/>
      <c r="J911" s="513"/>
      <c r="K911" s="513"/>
      <c r="L911" s="513"/>
      <c r="M911" s="513"/>
      <c r="N911" s="513"/>
      <c r="O911" s="513"/>
      <c r="P911" s="513"/>
      <c r="Q911" s="513"/>
    </row>
    <row r="912" spans="1:17">
      <c r="B912" s="513"/>
      <c r="C912" s="513"/>
      <c r="D912" s="513"/>
      <c r="E912" s="513"/>
      <c r="F912" s="513"/>
      <c r="G912" s="513"/>
      <c r="I912" s="513"/>
      <c r="J912" s="513"/>
      <c r="K912" s="513"/>
      <c r="L912" s="513"/>
      <c r="M912" s="513"/>
      <c r="N912" s="513"/>
      <c r="O912" s="513"/>
      <c r="P912" s="513"/>
      <c r="Q912" s="513"/>
    </row>
    <row r="913" spans="2:17">
      <c r="B913" s="513"/>
      <c r="C913" s="513"/>
      <c r="D913" s="513"/>
      <c r="E913" s="513"/>
      <c r="F913" s="513"/>
      <c r="G913" s="513"/>
      <c r="I913" s="513"/>
      <c r="J913" s="513"/>
      <c r="K913" s="513"/>
      <c r="L913" s="513"/>
      <c r="M913" s="513"/>
      <c r="N913" s="513"/>
      <c r="O913" s="513"/>
      <c r="P913" s="513"/>
      <c r="Q913" s="513"/>
    </row>
    <row r="914" spans="2:17">
      <c r="B914" s="513"/>
      <c r="C914" s="513"/>
      <c r="D914" s="513"/>
      <c r="E914" s="513"/>
      <c r="F914" s="513"/>
      <c r="G914" s="513"/>
      <c r="I914" s="513"/>
      <c r="J914" s="513"/>
      <c r="K914" s="513"/>
      <c r="L914" s="513"/>
      <c r="M914" s="513"/>
      <c r="N914" s="513"/>
      <c r="O914" s="513"/>
      <c r="P914" s="513"/>
      <c r="Q914" s="513"/>
    </row>
    <row r="915" spans="2:17">
      <c r="B915" s="513"/>
      <c r="C915" s="513"/>
      <c r="D915" s="513"/>
      <c r="E915" s="513"/>
      <c r="F915" s="513"/>
      <c r="G915" s="513"/>
      <c r="I915" s="513"/>
      <c r="J915" s="513"/>
      <c r="K915" s="513"/>
      <c r="L915" s="513"/>
      <c r="M915" s="513"/>
      <c r="N915" s="513"/>
      <c r="O915" s="513"/>
      <c r="P915" s="513"/>
      <c r="Q915" s="513"/>
    </row>
    <row r="916" spans="2:17">
      <c r="B916" s="513"/>
      <c r="C916" s="513"/>
      <c r="D916" s="513"/>
      <c r="E916" s="513"/>
      <c r="F916" s="513"/>
      <c r="G916" s="513"/>
      <c r="I916" s="513"/>
      <c r="J916" s="513"/>
      <c r="K916" s="513"/>
      <c r="L916" s="513"/>
      <c r="M916" s="513"/>
      <c r="N916" s="513"/>
      <c r="O916" s="513"/>
      <c r="P916" s="513"/>
      <c r="Q916" s="513"/>
    </row>
    <row r="917" spans="2:17">
      <c r="B917" s="513"/>
      <c r="C917" s="513"/>
      <c r="D917" s="513"/>
      <c r="E917" s="513"/>
      <c r="F917" s="513"/>
      <c r="G917" s="513"/>
      <c r="I917" s="513"/>
      <c r="J917" s="513"/>
      <c r="K917" s="513"/>
      <c r="L917" s="513"/>
      <c r="M917" s="513"/>
      <c r="N917" s="513"/>
      <c r="O917" s="513"/>
      <c r="P917" s="513"/>
      <c r="Q917" s="513"/>
    </row>
    <row r="918" spans="2:17">
      <c r="B918" s="513"/>
      <c r="C918" s="513"/>
      <c r="D918" s="513"/>
      <c r="E918" s="513"/>
      <c r="F918" s="513"/>
      <c r="G918" s="513"/>
      <c r="I918" s="513"/>
      <c r="J918" s="513"/>
      <c r="K918" s="513"/>
      <c r="L918" s="513"/>
      <c r="M918" s="513"/>
      <c r="N918" s="513"/>
      <c r="O918" s="513"/>
      <c r="P918" s="513"/>
      <c r="Q918" s="513"/>
    </row>
    <row r="919" spans="2:17">
      <c r="B919" s="513"/>
      <c r="C919" s="513"/>
      <c r="D919" s="513"/>
      <c r="E919" s="513"/>
      <c r="F919" s="513"/>
      <c r="G919" s="513"/>
      <c r="I919" s="513"/>
      <c r="J919" s="513"/>
      <c r="K919" s="513"/>
      <c r="L919" s="513"/>
      <c r="M919" s="513"/>
      <c r="N919" s="513"/>
      <c r="O919" s="513"/>
      <c r="P919" s="513"/>
      <c r="Q919" s="513"/>
    </row>
    <row r="920" spans="2:17">
      <c r="B920" s="513"/>
      <c r="C920" s="513"/>
      <c r="D920" s="513"/>
      <c r="E920" s="513"/>
      <c r="F920" s="513"/>
      <c r="G920" s="513"/>
      <c r="I920" s="513"/>
      <c r="J920" s="513"/>
      <c r="K920" s="513"/>
      <c r="L920" s="513"/>
      <c r="M920" s="513"/>
      <c r="N920" s="513"/>
      <c r="O920" s="513"/>
      <c r="P920" s="513"/>
      <c r="Q920" s="513"/>
    </row>
    <row r="921" spans="2:17">
      <c r="B921" s="513"/>
      <c r="C921" s="513"/>
      <c r="D921" s="513"/>
      <c r="E921" s="513"/>
      <c r="F921" s="513"/>
      <c r="G921" s="513"/>
      <c r="I921" s="513"/>
      <c r="J921" s="513"/>
      <c r="K921" s="513"/>
      <c r="L921" s="513"/>
      <c r="M921" s="513"/>
      <c r="N921" s="513"/>
      <c r="O921" s="513"/>
      <c r="P921" s="513"/>
      <c r="Q921" s="513"/>
    </row>
    <row r="922" spans="2:17">
      <c r="B922" s="513"/>
      <c r="C922" s="513"/>
      <c r="D922" s="513"/>
      <c r="E922" s="513"/>
      <c r="F922" s="513"/>
      <c r="G922" s="513"/>
      <c r="I922" s="513"/>
      <c r="J922" s="513"/>
      <c r="K922" s="513"/>
      <c r="L922" s="513"/>
      <c r="M922" s="513"/>
      <c r="N922" s="513"/>
      <c r="O922" s="513"/>
      <c r="P922" s="513"/>
      <c r="Q922" s="513"/>
    </row>
    <row r="923" spans="2:17">
      <c r="B923" s="513"/>
      <c r="C923" s="513"/>
      <c r="D923" s="513"/>
      <c r="E923" s="513"/>
      <c r="F923" s="513"/>
      <c r="G923" s="513"/>
      <c r="I923" s="513"/>
      <c r="J923" s="513"/>
      <c r="K923" s="513"/>
      <c r="L923" s="513"/>
      <c r="M923" s="513"/>
      <c r="N923" s="513"/>
      <c r="O923" s="513"/>
      <c r="P923" s="513"/>
      <c r="Q923" s="513"/>
    </row>
    <row r="924" spans="2:17">
      <c r="B924" s="513"/>
      <c r="C924" s="513"/>
      <c r="D924" s="513"/>
      <c r="E924" s="513"/>
      <c r="F924" s="513"/>
      <c r="G924" s="513"/>
      <c r="I924" s="513"/>
      <c r="J924" s="513"/>
      <c r="K924" s="513"/>
      <c r="L924" s="513"/>
      <c r="M924" s="513"/>
      <c r="N924" s="513"/>
      <c r="O924" s="513"/>
      <c r="P924" s="513"/>
      <c r="Q924" s="513"/>
    </row>
    <row r="925" spans="2:17">
      <c r="B925" s="513"/>
      <c r="C925" s="513"/>
      <c r="D925" s="513"/>
      <c r="E925" s="513"/>
      <c r="F925" s="513"/>
      <c r="G925" s="513"/>
      <c r="I925" s="513"/>
      <c r="J925" s="513"/>
      <c r="K925" s="513"/>
      <c r="L925" s="513"/>
      <c r="M925" s="513"/>
      <c r="N925" s="513"/>
      <c r="O925" s="513"/>
      <c r="P925" s="513"/>
      <c r="Q925" s="513"/>
    </row>
    <row r="926" spans="2:17">
      <c r="B926" s="513"/>
      <c r="C926" s="513"/>
      <c r="D926" s="513"/>
      <c r="E926" s="513"/>
      <c r="F926" s="513"/>
      <c r="G926" s="513"/>
      <c r="I926" s="513"/>
      <c r="J926" s="513"/>
      <c r="K926" s="513"/>
      <c r="L926" s="513"/>
      <c r="M926" s="513"/>
      <c r="N926" s="513"/>
      <c r="O926" s="513"/>
      <c r="P926" s="513"/>
      <c r="Q926" s="513"/>
    </row>
    <row r="927" spans="2:17">
      <c r="B927" s="513"/>
      <c r="C927" s="513"/>
      <c r="D927" s="513"/>
      <c r="E927" s="513"/>
      <c r="F927" s="513"/>
      <c r="G927" s="513"/>
      <c r="I927" s="513"/>
      <c r="J927" s="513"/>
      <c r="K927" s="513"/>
      <c r="L927" s="513"/>
      <c r="M927" s="513"/>
      <c r="N927" s="513"/>
      <c r="O927" s="513"/>
      <c r="P927" s="513"/>
      <c r="Q927" s="513"/>
    </row>
    <row r="928" spans="2:17">
      <c r="B928" s="513"/>
      <c r="C928" s="513"/>
      <c r="D928" s="513"/>
      <c r="E928" s="513"/>
      <c r="F928" s="513"/>
      <c r="G928" s="513"/>
      <c r="I928" s="513"/>
      <c r="J928" s="513"/>
      <c r="K928" s="513"/>
      <c r="L928" s="513"/>
      <c r="M928" s="513"/>
      <c r="N928" s="513"/>
      <c r="O928" s="513"/>
      <c r="P928" s="513"/>
      <c r="Q928" s="513"/>
    </row>
    <row r="929" spans="2:17">
      <c r="B929" s="513"/>
      <c r="C929" s="513"/>
      <c r="D929" s="513"/>
      <c r="E929" s="513"/>
      <c r="F929" s="513"/>
      <c r="G929" s="513"/>
      <c r="I929" s="513"/>
      <c r="J929" s="513"/>
      <c r="K929" s="513"/>
      <c r="L929" s="513"/>
      <c r="M929" s="513"/>
      <c r="N929" s="513"/>
      <c r="O929" s="513"/>
      <c r="P929" s="513"/>
      <c r="Q929" s="513"/>
    </row>
    <row r="930" spans="2:17">
      <c r="B930" s="513"/>
      <c r="C930" s="513"/>
      <c r="D930" s="513"/>
      <c r="E930" s="513"/>
      <c r="F930" s="513"/>
      <c r="G930" s="513"/>
      <c r="I930" s="513"/>
      <c r="J930" s="513"/>
      <c r="K930" s="513"/>
      <c r="L930" s="513"/>
      <c r="M930" s="513"/>
      <c r="N930" s="513"/>
      <c r="O930" s="513"/>
      <c r="P930" s="513"/>
      <c r="Q930" s="513"/>
    </row>
    <row r="931" spans="2:17">
      <c r="B931" s="513"/>
      <c r="C931" s="513"/>
      <c r="D931" s="513"/>
      <c r="E931" s="513"/>
      <c r="F931" s="513"/>
      <c r="G931" s="513"/>
      <c r="I931" s="513"/>
      <c r="J931" s="513"/>
      <c r="K931" s="513"/>
      <c r="L931" s="513"/>
      <c r="M931" s="513"/>
      <c r="N931" s="513"/>
      <c r="O931" s="513"/>
      <c r="P931" s="513"/>
      <c r="Q931" s="513"/>
    </row>
    <row r="932" spans="2:17">
      <c r="B932" s="513"/>
      <c r="C932" s="513"/>
      <c r="D932" s="513"/>
      <c r="E932" s="513"/>
      <c r="F932" s="513"/>
      <c r="G932" s="513"/>
      <c r="I932" s="513"/>
      <c r="J932" s="513"/>
      <c r="K932" s="513"/>
      <c r="L932" s="513"/>
      <c r="M932" s="513"/>
      <c r="N932" s="513"/>
      <c r="O932" s="513"/>
      <c r="P932" s="513"/>
      <c r="Q932" s="513"/>
    </row>
    <row r="933" spans="2:17">
      <c r="B933" s="513"/>
      <c r="C933" s="513"/>
      <c r="D933" s="513"/>
      <c r="E933" s="513"/>
      <c r="F933" s="513"/>
      <c r="G933" s="513"/>
      <c r="I933" s="513"/>
      <c r="J933" s="513"/>
      <c r="K933" s="513"/>
      <c r="L933" s="513"/>
      <c r="M933" s="513"/>
      <c r="N933" s="513"/>
      <c r="O933" s="513"/>
      <c r="P933" s="513"/>
      <c r="Q933" s="513"/>
    </row>
    <row r="934" spans="2:17">
      <c r="B934" s="513"/>
      <c r="C934" s="513"/>
      <c r="D934" s="513"/>
      <c r="E934" s="513"/>
      <c r="F934" s="513"/>
      <c r="G934" s="513"/>
      <c r="I934" s="513"/>
      <c r="J934" s="513"/>
      <c r="K934" s="513"/>
      <c r="L934" s="513"/>
      <c r="M934" s="513"/>
      <c r="N934" s="513"/>
      <c r="O934" s="513"/>
      <c r="P934" s="513"/>
      <c r="Q934" s="513"/>
    </row>
    <row r="935" spans="2:17">
      <c r="B935" s="513"/>
      <c r="C935" s="513"/>
      <c r="D935" s="513"/>
      <c r="E935" s="513"/>
      <c r="F935" s="513"/>
      <c r="G935" s="513"/>
      <c r="I935" s="513"/>
      <c r="J935" s="513"/>
      <c r="K935" s="513"/>
      <c r="L935" s="513"/>
      <c r="M935" s="513"/>
      <c r="N935" s="513"/>
      <c r="O935" s="513"/>
      <c r="P935" s="513"/>
      <c r="Q935" s="513"/>
    </row>
    <row r="936" spans="2:17">
      <c r="B936" s="513"/>
      <c r="C936" s="513"/>
      <c r="D936" s="513"/>
      <c r="E936" s="513"/>
      <c r="F936" s="513"/>
      <c r="G936" s="513"/>
      <c r="I936" s="513"/>
      <c r="J936" s="513"/>
      <c r="K936" s="513"/>
      <c r="L936" s="513"/>
      <c r="M936" s="513"/>
      <c r="N936" s="513"/>
      <c r="O936" s="513"/>
      <c r="P936" s="513"/>
      <c r="Q936" s="513"/>
    </row>
    <row r="937" spans="2:17">
      <c r="B937" s="513"/>
      <c r="C937" s="513"/>
      <c r="D937" s="513"/>
      <c r="E937" s="513"/>
      <c r="F937" s="513"/>
      <c r="G937" s="513"/>
      <c r="I937" s="513"/>
      <c r="J937" s="513"/>
      <c r="K937" s="513"/>
      <c r="L937" s="513"/>
      <c r="M937" s="513"/>
      <c r="N937" s="513"/>
      <c r="O937" s="513"/>
      <c r="P937" s="513"/>
      <c r="Q937" s="513"/>
    </row>
    <row r="938" spans="2:17">
      <c r="B938" s="513"/>
      <c r="C938" s="513"/>
      <c r="D938" s="513"/>
      <c r="E938" s="513"/>
      <c r="F938" s="513"/>
      <c r="G938" s="513"/>
      <c r="I938" s="513"/>
      <c r="J938" s="513"/>
      <c r="K938" s="513"/>
      <c r="L938" s="513"/>
      <c r="M938" s="513"/>
      <c r="N938" s="513"/>
      <c r="O938" s="513"/>
      <c r="P938" s="513"/>
      <c r="Q938" s="513"/>
    </row>
    <row r="939" spans="2:17">
      <c r="B939" s="513"/>
      <c r="C939" s="513"/>
      <c r="D939" s="513"/>
      <c r="E939" s="513"/>
      <c r="F939" s="513"/>
      <c r="G939" s="513"/>
      <c r="I939" s="513"/>
      <c r="J939" s="513"/>
      <c r="K939" s="513"/>
      <c r="L939" s="513"/>
      <c r="M939" s="513"/>
      <c r="N939" s="513"/>
      <c r="O939" s="513"/>
      <c r="P939" s="513"/>
      <c r="Q939" s="513"/>
    </row>
    <row r="940" spans="2:17">
      <c r="B940" s="513"/>
      <c r="C940" s="513"/>
      <c r="D940" s="513"/>
      <c r="E940" s="513"/>
      <c r="F940" s="513"/>
      <c r="G940" s="513"/>
      <c r="I940" s="513"/>
      <c r="J940" s="513"/>
      <c r="K940" s="513"/>
      <c r="L940" s="513"/>
      <c r="M940" s="513"/>
      <c r="N940" s="513"/>
      <c r="O940" s="513"/>
      <c r="P940" s="513"/>
      <c r="Q940" s="513"/>
    </row>
    <row r="941" spans="2:17">
      <c r="B941" s="513"/>
      <c r="C941" s="513"/>
      <c r="D941" s="513"/>
      <c r="E941" s="513"/>
      <c r="F941" s="513"/>
      <c r="G941" s="513"/>
      <c r="I941" s="513"/>
      <c r="J941" s="513"/>
      <c r="K941" s="513"/>
      <c r="L941" s="513"/>
      <c r="M941" s="513"/>
      <c r="N941" s="513"/>
      <c r="O941" s="513"/>
      <c r="P941" s="513"/>
      <c r="Q941" s="513"/>
    </row>
    <row r="942" spans="2:17">
      <c r="B942" s="513"/>
      <c r="C942" s="513"/>
      <c r="D942" s="513"/>
      <c r="E942" s="513"/>
      <c r="F942" s="513"/>
      <c r="G942" s="513"/>
      <c r="I942" s="513"/>
      <c r="J942" s="513"/>
      <c r="K942" s="513"/>
      <c r="L942" s="513"/>
      <c r="M942" s="513"/>
      <c r="N942" s="513"/>
      <c r="O942" s="513"/>
      <c r="P942" s="513"/>
      <c r="Q942" s="513"/>
    </row>
    <row r="943" spans="2:17">
      <c r="B943" s="513"/>
      <c r="C943" s="513"/>
      <c r="D943" s="513"/>
      <c r="E943" s="513"/>
      <c r="F943" s="513"/>
      <c r="G943" s="513"/>
      <c r="I943" s="513"/>
      <c r="J943" s="513"/>
      <c r="K943" s="513"/>
      <c r="L943" s="513"/>
      <c r="M943" s="513"/>
      <c r="N943" s="513"/>
      <c r="O943" s="513"/>
      <c r="P943" s="513"/>
      <c r="Q943" s="513"/>
    </row>
    <row r="944" spans="2:17">
      <c r="B944" s="513"/>
      <c r="C944" s="513"/>
      <c r="D944" s="513"/>
      <c r="E944" s="513"/>
      <c r="F944" s="513"/>
      <c r="G944" s="513"/>
      <c r="I944" s="513"/>
      <c r="J944" s="513"/>
      <c r="K944" s="513"/>
      <c r="L944" s="513"/>
      <c r="M944" s="513"/>
      <c r="N944" s="513"/>
      <c r="O944" s="513"/>
      <c r="P944" s="513"/>
      <c r="Q944" s="513"/>
    </row>
    <row r="945" spans="2:17">
      <c r="B945" s="513"/>
      <c r="C945" s="513"/>
      <c r="D945" s="513"/>
      <c r="E945" s="513"/>
      <c r="F945" s="513"/>
      <c r="G945" s="513"/>
      <c r="I945" s="513"/>
      <c r="J945" s="513"/>
      <c r="K945" s="513"/>
      <c r="L945" s="513"/>
      <c r="M945" s="513"/>
      <c r="N945" s="513"/>
      <c r="O945" s="513"/>
      <c r="P945" s="513"/>
      <c r="Q945" s="513"/>
    </row>
    <row r="946" spans="2:17">
      <c r="B946" s="513"/>
      <c r="C946" s="513"/>
      <c r="D946" s="513"/>
      <c r="E946" s="513"/>
      <c r="F946" s="513"/>
      <c r="G946" s="513"/>
      <c r="I946" s="513"/>
      <c r="J946" s="513"/>
      <c r="K946" s="513"/>
      <c r="L946" s="513"/>
      <c r="M946" s="513"/>
      <c r="N946" s="513"/>
      <c r="O946" s="513"/>
      <c r="P946" s="513"/>
      <c r="Q946" s="513"/>
    </row>
    <row r="947" spans="2:17">
      <c r="B947" s="513"/>
      <c r="C947" s="513"/>
      <c r="D947" s="513"/>
      <c r="E947" s="513"/>
      <c r="F947" s="513"/>
      <c r="G947" s="513"/>
      <c r="I947" s="513"/>
      <c r="J947" s="513"/>
      <c r="K947" s="513"/>
      <c r="L947" s="513"/>
      <c r="M947" s="513"/>
      <c r="N947" s="513"/>
      <c r="O947" s="513"/>
      <c r="P947" s="513"/>
      <c r="Q947" s="513"/>
    </row>
    <row r="948" spans="2:17">
      <c r="B948" s="513"/>
      <c r="C948" s="513"/>
      <c r="D948" s="513"/>
      <c r="E948" s="513"/>
      <c r="F948" s="513"/>
      <c r="G948" s="513"/>
      <c r="I948" s="513"/>
      <c r="J948" s="513"/>
      <c r="K948" s="513"/>
      <c r="L948" s="513"/>
      <c r="M948" s="513"/>
      <c r="N948" s="513"/>
      <c r="O948" s="513"/>
      <c r="P948" s="513"/>
      <c r="Q948" s="513"/>
    </row>
    <row r="949" spans="2:17">
      <c r="B949" s="513"/>
      <c r="C949" s="513"/>
      <c r="D949" s="513"/>
      <c r="E949" s="513"/>
      <c r="F949" s="513"/>
      <c r="G949" s="513"/>
      <c r="I949" s="513"/>
      <c r="J949" s="513"/>
      <c r="K949" s="513"/>
      <c r="L949" s="513"/>
      <c r="M949" s="513"/>
      <c r="N949" s="513"/>
      <c r="O949" s="513"/>
      <c r="P949" s="513"/>
      <c r="Q949" s="513"/>
    </row>
    <row r="950" spans="2:17">
      <c r="B950" s="513"/>
      <c r="C950" s="513"/>
      <c r="D950" s="513"/>
      <c r="E950" s="513"/>
      <c r="F950" s="513"/>
      <c r="G950" s="513"/>
      <c r="I950" s="513"/>
      <c r="J950" s="513"/>
      <c r="K950" s="513"/>
      <c r="L950" s="513"/>
      <c r="M950" s="513"/>
      <c r="N950" s="513"/>
      <c r="O950" s="513"/>
      <c r="P950" s="513"/>
      <c r="Q950" s="513"/>
    </row>
    <row r="951" spans="2:17">
      <c r="B951" s="513"/>
      <c r="C951" s="513"/>
      <c r="D951" s="513"/>
      <c r="E951" s="513"/>
      <c r="F951" s="513"/>
      <c r="G951" s="513"/>
      <c r="I951" s="513"/>
      <c r="J951" s="513"/>
      <c r="K951" s="513"/>
      <c r="L951" s="513"/>
      <c r="M951" s="513"/>
      <c r="N951" s="513"/>
      <c r="O951" s="513"/>
      <c r="P951" s="513"/>
      <c r="Q951" s="513"/>
    </row>
    <row r="952" spans="2:17">
      <c r="B952" s="513"/>
      <c r="C952" s="513"/>
      <c r="D952" s="513"/>
      <c r="E952" s="513"/>
      <c r="F952" s="513"/>
      <c r="G952" s="513"/>
      <c r="I952" s="513"/>
      <c r="J952" s="513"/>
      <c r="K952" s="513"/>
      <c r="L952" s="513"/>
      <c r="M952" s="513"/>
      <c r="N952" s="513"/>
      <c r="O952" s="513"/>
      <c r="P952" s="513"/>
      <c r="Q952" s="513"/>
    </row>
    <row r="953" spans="2:17">
      <c r="B953" s="513"/>
      <c r="C953" s="513"/>
      <c r="D953" s="513"/>
      <c r="E953" s="513"/>
      <c r="F953" s="513"/>
      <c r="G953" s="513"/>
      <c r="I953" s="513"/>
      <c r="J953" s="513"/>
      <c r="K953" s="513"/>
      <c r="L953" s="513"/>
      <c r="M953" s="513"/>
      <c r="N953" s="513"/>
      <c r="O953" s="513"/>
      <c r="P953" s="513"/>
      <c r="Q953" s="513"/>
    </row>
    <row r="954" spans="2:17">
      <c r="B954" s="513"/>
      <c r="C954" s="513"/>
      <c r="D954" s="513"/>
      <c r="E954" s="513"/>
      <c r="F954" s="513"/>
      <c r="G954" s="513"/>
      <c r="I954" s="513"/>
      <c r="J954" s="513"/>
      <c r="K954" s="513"/>
      <c r="L954" s="513"/>
      <c r="M954" s="513"/>
      <c r="N954" s="513"/>
      <c r="O954" s="513"/>
      <c r="P954" s="513"/>
      <c r="Q954" s="513"/>
    </row>
    <row r="955" spans="2:17">
      <c r="B955" s="513"/>
      <c r="C955" s="513"/>
      <c r="D955" s="513"/>
      <c r="E955" s="513"/>
      <c r="F955" s="513"/>
      <c r="G955" s="513"/>
      <c r="I955" s="513"/>
      <c r="J955" s="513"/>
      <c r="K955" s="513"/>
      <c r="L955" s="513"/>
      <c r="M955" s="513"/>
      <c r="N955" s="513"/>
      <c r="O955" s="513"/>
      <c r="P955" s="513"/>
      <c r="Q955" s="513"/>
    </row>
    <row r="956" spans="2:17">
      <c r="B956" s="513"/>
      <c r="C956" s="513"/>
      <c r="D956" s="513"/>
      <c r="E956" s="513"/>
      <c r="F956" s="513"/>
      <c r="G956" s="513"/>
      <c r="I956" s="513"/>
      <c r="J956" s="513"/>
      <c r="K956" s="513"/>
      <c r="L956" s="513"/>
      <c r="M956" s="513"/>
      <c r="N956" s="513"/>
      <c r="O956" s="513"/>
      <c r="P956" s="513"/>
      <c r="Q956" s="513"/>
    </row>
    <row r="957" spans="2:17">
      <c r="B957" s="513"/>
      <c r="C957" s="513"/>
      <c r="D957" s="513"/>
      <c r="E957" s="513"/>
      <c r="F957" s="513"/>
      <c r="G957" s="513"/>
      <c r="I957" s="513"/>
      <c r="J957" s="513"/>
      <c r="K957" s="513"/>
      <c r="L957" s="513"/>
      <c r="M957" s="513"/>
      <c r="N957" s="513"/>
      <c r="O957" s="513"/>
      <c r="P957" s="513"/>
      <c r="Q957" s="513"/>
    </row>
    <row r="958" spans="2:17">
      <c r="B958" s="513"/>
      <c r="C958" s="513"/>
      <c r="D958" s="513"/>
      <c r="E958" s="513"/>
      <c r="F958" s="513"/>
      <c r="G958" s="513"/>
      <c r="I958" s="513"/>
      <c r="J958" s="513"/>
      <c r="K958" s="513"/>
      <c r="L958" s="513"/>
      <c r="M958" s="513"/>
      <c r="N958" s="513"/>
      <c r="O958" s="513"/>
      <c r="P958" s="513"/>
      <c r="Q958" s="513"/>
    </row>
    <row r="959" spans="2:17">
      <c r="B959" s="513"/>
      <c r="C959" s="513"/>
      <c r="D959" s="513"/>
      <c r="E959" s="513"/>
      <c r="F959" s="513"/>
      <c r="G959" s="513"/>
      <c r="I959" s="513"/>
      <c r="J959" s="513"/>
      <c r="K959" s="513"/>
      <c r="L959" s="513"/>
      <c r="M959" s="513"/>
      <c r="N959" s="513"/>
      <c r="O959" s="513"/>
      <c r="P959" s="513"/>
      <c r="Q959" s="513"/>
    </row>
    <row r="960" spans="2:17">
      <c r="B960" s="513"/>
      <c r="C960" s="513"/>
      <c r="D960" s="513"/>
      <c r="E960" s="513"/>
      <c r="F960" s="513"/>
      <c r="G960" s="513"/>
      <c r="I960" s="513"/>
      <c r="J960" s="513"/>
      <c r="K960" s="513"/>
      <c r="L960" s="513"/>
      <c r="M960" s="513"/>
      <c r="N960" s="513"/>
      <c r="O960" s="513"/>
      <c r="P960" s="513"/>
      <c r="Q960" s="513"/>
    </row>
    <row r="961" spans="2:17">
      <c r="B961" s="513"/>
      <c r="C961" s="513"/>
      <c r="D961" s="513"/>
      <c r="E961" s="513"/>
      <c r="F961" s="513"/>
      <c r="G961" s="513"/>
      <c r="I961" s="513"/>
      <c r="J961" s="513"/>
      <c r="K961" s="513"/>
      <c r="L961" s="513"/>
      <c r="M961" s="513"/>
      <c r="N961" s="513"/>
      <c r="O961" s="513"/>
      <c r="P961" s="513"/>
      <c r="Q961" s="513"/>
    </row>
    <row r="962" spans="2:17">
      <c r="B962" s="513"/>
      <c r="C962" s="513"/>
      <c r="D962" s="513"/>
      <c r="E962" s="513"/>
      <c r="F962" s="513"/>
      <c r="G962" s="513"/>
      <c r="I962" s="513"/>
      <c r="J962" s="513"/>
      <c r="K962" s="513"/>
      <c r="L962" s="513"/>
      <c r="M962" s="513"/>
      <c r="N962" s="513"/>
      <c r="O962" s="513"/>
      <c r="P962" s="513"/>
      <c r="Q962" s="513"/>
    </row>
    <row r="963" spans="2:17">
      <c r="B963" s="513"/>
      <c r="C963" s="513"/>
      <c r="D963" s="513"/>
      <c r="E963" s="513"/>
      <c r="F963" s="513"/>
      <c r="G963" s="513"/>
      <c r="K963" s="513"/>
      <c r="L963" s="513"/>
      <c r="M963" s="513"/>
      <c r="N963" s="513"/>
      <c r="O963" s="513"/>
      <c r="P963" s="513"/>
      <c r="Q963" s="513"/>
    </row>
    <row r="964" spans="2:17">
      <c r="B964" s="513"/>
      <c r="C964" s="513"/>
      <c r="D964" s="513"/>
      <c r="E964" s="513"/>
      <c r="F964" s="513"/>
      <c r="G964" s="513"/>
      <c r="K964" s="513"/>
      <c r="L964" s="513"/>
    </row>
    <row r="965" spans="2:17">
      <c r="B965" s="513"/>
      <c r="C965" s="513"/>
      <c r="D965" s="513"/>
      <c r="E965" s="513"/>
      <c r="F965" s="513"/>
      <c r="G965" s="513"/>
    </row>
    <row r="966" spans="2:17">
      <c r="B966" s="513"/>
      <c r="C966" s="513"/>
      <c r="D966" s="513"/>
      <c r="E966" s="513"/>
      <c r="F966" s="513"/>
      <c r="G966" s="513"/>
    </row>
    <row r="967" spans="2:17">
      <c r="B967" s="513"/>
      <c r="C967" s="513"/>
      <c r="D967" s="513"/>
      <c r="E967" s="513"/>
      <c r="F967" s="513"/>
      <c r="G967" s="513"/>
    </row>
    <row r="968" spans="2:17">
      <c r="B968" s="513"/>
      <c r="C968" s="513"/>
      <c r="D968" s="513"/>
      <c r="E968" s="513"/>
      <c r="F968" s="513"/>
      <c r="G968" s="513"/>
    </row>
    <row r="969" spans="2:17">
      <c r="B969" s="513"/>
      <c r="C969" s="513"/>
      <c r="D969" s="513"/>
      <c r="E969" s="513"/>
      <c r="F969" s="513"/>
      <c r="G969" s="513"/>
    </row>
    <row r="970" spans="2:17">
      <c r="B970" s="513"/>
      <c r="C970" s="513"/>
      <c r="D970" s="513"/>
      <c r="E970" s="513"/>
      <c r="F970" s="513"/>
      <c r="G970" s="513"/>
    </row>
    <row r="971" spans="2:17">
      <c r="B971" s="513"/>
      <c r="C971" s="513"/>
      <c r="D971" s="513"/>
      <c r="E971" s="513"/>
      <c r="F971" s="513"/>
      <c r="G971" s="513"/>
    </row>
    <row r="972" spans="2:17">
      <c r="B972" s="513"/>
      <c r="C972" s="513"/>
      <c r="D972" s="513"/>
      <c r="E972" s="513"/>
      <c r="F972" s="513"/>
      <c r="G972" s="513"/>
    </row>
    <row r="973" spans="2:17">
      <c r="B973" s="513"/>
      <c r="C973" s="513"/>
      <c r="D973" s="513"/>
      <c r="E973" s="513"/>
      <c r="F973" s="513"/>
      <c r="G973" s="513"/>
    </row>
  </sheetData>
  <sheetProtection formatCells="0"/>
  <mergeCells count="33">
    <mergeCell ref="A50:Q50"/>
    <mergeCell ref="O51:Q51"/>
    <mergeCell ref="A36:A37"/>
    <mergeCell ref="A38:A40"/>
    <mergeCell ref="A41:A43"/>
    <mergeCell ref="A44:A46"/>
    <mergeCell ref="A47:A49"/>
    <mergeCell ref="A26:Q26"/>
    <mergeCell ref="A27:A28"/>
    <mergeCell ref="A29:A31"/>
    <mergeCell ref="B29:B31"/>
    <mergeCell ref="A32:A34"/>
    <mergeCell ref="B32:B34"/>
    <mergeCell ref="A13:A15"/>
    <mergeCell ref="A16:A17"/>
    <mergeCell ref="B16:B17"/>
    <mergeCell ref="A18:A19"/>
    <mergeCell ref="B18:B19"/>
    <mergeCell ref="A6:Q6"/>
    <mergeCell ref="A8:A9"/>
    <mergeCell ref="B8:B9"/>
    <mergeCell ref="A10:A12"/>
    <mergeCell ref="B10:B12"/>
    <mergeCell ref="B1:C1"/>
    <mergeCell ref="A2:P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27:H27 G36:H36 G38:H38 G41:H41 G44:H44 G47:H47">
    <cfRule type="cellIs" dxfId="953" priority="108" operator="greaterThan">
      <formula>100</formula>
    </cfRule>
  </conditionalFormatting>
  <conditionalFormatting sqref="G27:H27 G36:H36 G38:H38 G41:H41 G44:H44 G47:H47">
    <cfRule type="cellIs" dxfId="952" priority="107" operator="lessThan">
      <formula>100</formula>
    </cfRule>
  </conditionalFormatting>
  <conditionalFormatting sqref="G27:H27 G36:H36 G38:H38 G41:H41 G44:H44 G47:H47">
    <cfRule type="cellIs" dxfId="951" priority="106" operator="equal">
      <formula>100</formula>
    </cfRule>
  </conditionalFormatting>
  <conditionalFormatting sqref="G36:G37 G47:G49">
    <cfRule type="cellIs" dxfId="950" priority="102" operator="greaterThan">
      <formula>100</formula>
    </cfRule>
  </conditionalFormatting>
  <conditionalFormatting sqref="G36:G37 G47:G49">
    <cfRule type="cellIs" dxfId="949" priority="101" operator="lessThan">
      <formula>100</formula>
    </cfRule>
  </conditionalFormatting>
  <conditionalFormatting sqref="G36:G37 G47:G49">
    <cfRule type="cellIs" dxfId="948" priority="100" operator="equal">
      <formula>100</formula>
    </cfRule>
  </conditionalFormatting>
  <conditionalFormatting sqref="G27:H27 G36:H41 G44:H49">
    <cfRule type="cellIs" dxfId="947" priority="93" operator="greaterThan">
      <formula>100</formula>
    </cfRule>
  </conditionalFormatting>
  <conditionalFormatting sqref="G38">
    <cfRule type="cellIs" dxfId="946" priority="109" operator="greaterThan">
      <formula>100</formula>
    </cfRule>
  </conditionalFormatting>
  <conditionalFormatting sqref="G38">
    <cfRule type="cellIs" dxfId="945" priority="92" operator="lessThan">
      <formula>100</formula>
    </cfRule>
  </conditionalFormatting>
  <conditionalFormatting sqref="G27:H27 G36:H41 G44:H49">
    <cfRule type="cellIs" dxfId="944" priority="110" operator="lessThan">
      <formula>100</formula>
    </cfRule>
  </conditionalFormatting>
  <conditionalFormatting sqref="G38">
    <cfRule type="cellIs" dxfId="943" priority="91" operator="equal">
      <formula>100</formula>
    </cfRule>
  </conditionalFormatting>
  <conditionalFormatting sqref="G27:H27 G36:H41 G44:H49">
    <cfRule type="cellIs" dxfId="942" priority="111" operator="equal">
      <formula>100</formula>
    </cfRule>
  </conditionalFormatting>
  <conditionalFormatting sqref="G41 G44">
    <cfRule type="cellIs" dxfId="941" priority="90" operator="greaterThan">
      <formula>100</formula>
    </cfRule>
  </conditionalFormatting>
  <conditionalFormatting sqref="G41 G44">
    <cfRule type="cellIs" dxfId="940" priority="89" operator="lessThan">
      <formula>100</formula>
    </cfRule>
  </conditionalFormatting>
  <conditionalFormatting sqref="G41 G44">
    <cfRule type="cellIs" dxfId="939" priority="88" operator="equal">
      <formula>100</formula>
    </cfRule>
  </conditionalFormatting>
  <conditionalFormatting sqref="G38:G40">
    <cfRule type="cellIs" dxfId="938" priority="87" operator="greaterThan">
      <formula>100</formula>
    </cfRule>
  </conditionalFormatting>
  <conditionalFormatting sqref="G38:G40">
    <cfRule type="cellIs" dxfId="937" priority="86" operator="lessThan">
      <formula>100</formula>
    </cfRule>
  </conditionalFormatting>
  <conditionalFormatting sqref="G38:G40">
    <cfRule type="cellIs" dxfId="936" priority="85" operator="equal">
      <formula>100</formula>
    </cfRule>
  </conditionalFormatting>
  <conditionalFormatting sqref="G41 G44:G46">
    <cfRule type="cellIs" dxfId="935" priority="84" operator="greaterThan">
      <formula>100</formula>
    </cfRule>
  </conditionalFormatting>
  <conditionalFormatting sqref="G41 G44:G46">
    <cfRule type="cellIs" dxfId="934" priority="83" operator="lessThan">
      <formula>100</formula>
    </cfRule>
  </conditionalFormatting>
  <conditionalFormatting sqref="G41 G44:G46">
    <cfRule type="cellIs" dxfId="933" priority="82" operator="equal">
      <formula>100</formula>
    </cfRule>
  </conditionalFormatting>
  <conditionalFormatting sqref="G19">
    <cfRule type="cellIs" dxfId="932" priority="81" operator="greaterThan">
      <formula>100</formula>
    </cfRule>
  </conditionalFormatting>
  <conditionalFormatting sqref="G19">
    <cfRule type="cellIs" dxfId="931" priority="80" operator="lessThan">
      <formula>100</formula>
    </cfRule>
  </conditionalFormatting>
  <conditionalFormatting sqref="G19">
    <cfRule type="cellIs" dxfId="930" priority="79" operator="equal">
      <formula>100</formula>
    </cfRule>
  </conditionalFormatting>
  <conditionalFormatting sqref="G9:H13 G16:H25">
    <cfRule type="cellIs" dxfId="929" priority="78" operator="greaterThan">
      <formula>100</formula>
    </cfRule>
  </conditionalFormatting>
  <conditionalFormatting sqref="G9:H13 G16:H25">
    <cfRule type="cellIs" dxfId="928" priority="77" operator="lessThan">
      <formula>100</formula>
    </cfRule>
  </conditionalFormatting>
  <conditionalFormatting sqref="G9:H13 G16:H25">
    <cfRule type="cellIs" dxfId="927" priority="76" operator="equal">
      <formula>100</formula>
    </cfRule>
  </conditionalFormatting>
  <conditionalFormatting sqref="G7:G9">
    <cfRule type="cellIs" dxfId="926" priority="75" operator="greaterThan">
      <formula>100</formula>
    </cfRule>
  </conditionalFormatting>
  <conditionalFormatting sqref="G8">
    <cfRule type="cellIs" dxfId="925" priority="112" operator="greaterThan">
      <formula>100</formula>
    </cfRule>
  </conditionalFormatting>
  <conditionalFormatting sqref="G9:G10">
    <cfRule type="cellIs" dxfId="924" priority="113" operator="greaterThan">
      <formula>100</formula>
    </cfRule>
  </conditionalFormatting>
  <conditionalFormatting sqref="G8">
    <cfRule type="cellIs" dxfId="923" priority="74" operator="lessThan">
      <formula>100</formula>
    </cfRule>
  </conditionalFormatting>
  <conditionalFormatting sqref="G7:G9">
    <cfRule type="cellIs" dxfId="922" priority="114" operator="lessThan">
      <formula>100</formula>
    </cfRule>
  </conditionalFormatting>
  <conditionalFormatting sqref="G9:G10">
    <cfRule type="cellIs" dxfId="921" priority="115" operator="lessThan">
      <formula>100</formula>
    </cfRule>
  </conditionalFormatting>
  <conditionalFormatting sqref="G7:G9">
    <cfRule type="cellIs" dxfId="920" priority="73" operator="equal">
      <formula>100</formula>
    </cfRule>
  </conditionalFormatting>
  <conditionalFormatting sqref="G9:G10">
    <cfRule type="cellIs" dxfId="919" priority="116" operator="equal">
      <formula>100</formula>
    </cfRule>
  </conditionalFormatting>
  <conditionalFormatting sqref="G8">
    <cfRule type="cellIs" dxfId="918" priority="117" operator="equal">
      <formula>100</formula>
    </cfRule>
  </conditionalFormatting>
  <conditionalFormatting sqref="H8">
    <cfRule type="cellIs" dxfId="917" priority="72" operator="greaterThan">
      <formula>100</formula>
    </cfRule>
  </conditionalFormatting>
  <conditionalFormatting sqref="H8">
    <cfRule type="cellIs" dxfId="916" priority="71" operator="lessThan">
      <formula>100</formula>
    </cfRule>
  </conditionalFormatting>
  <conditionalFormatting sqref="H8">
    <cfRule type="cellIs" dxfId="915" priority="70" operator="equal">
      <formula>100</formula>
    </cfRule>
  </conditionalFormatting>
  <conditionalFormatting sqref="G7">
    <cfRule type="cellIs" dxfId="914" priority="69" operator="greaterThan">
      <formula>100</formula>
    </cfRule>
  </conditionalFormatting>
  <conditionalFormatting sqref="G7">
    <cfRule type="cellIs" dxfId="913" priority="68" operator="lessThan">
      <formula>100</formula>
    </cfRule>
  </conditionalFormatting>
  <conditionalFormatting sqref="G7">
    <cfRule type="cellIs" dxfId="912" priority="67" operator="equal">
      <formula>100</formula>
    </cfRule>
  </conditionalFormatting>
  <conditionalFormatting sqref="H7">
    <cfRule type="cellIs" dxfId="911" priority="66" operator="greaterThan">
      <formula>100</formula>
    </cfRule>
  </conditionalFormatting>
  <conditionalFormatting sqref="H7">
    <cfRule type="cellIs" dxfId="910" priority="65" operator="lessThan">
      <formula>100</formula>
    </cfRule>
  </conditionalFormatting>
  <conditionalFormatting sqref="H7">
    <cfRule type="cellIs" dxfId="909" priority="64" operator="equal">
      <formula>100</formula>
    </cfRule>
  </conditionalFormatting>
  <conditionalFormatting sqref="G33 G35">
    <cfRule type="cellIs" dxfId="908" priority="63" operator="greaterThan">
      <formula>100</formula>
    </cfRule>
  </conditionalFormatting>
  <conditionalFormatting sqref="G33 G35">
    <cfRule type="cellIs" dxfId="907" priority="62" operator="lessThan">
      <formula>100</formula>
    </cfRule>
  </conditionalFormatting>
  <conditionalFormatting sqref="G33 G35">
    <cfRule type="cellIs" dxfId="906" priority="61" operator="equal">
      <formula>100</formula>
    </cfRule>
  </conditionalFormatting>
  <conditionalFormatting sqref="G30:H31 G33:H35">
    <cfRule type="cellIs" dxfId="905" priority="60" operator="greaterThan">
      <formula>100</formula>
    </cfRule>
  </conditionalFormatting>
  <conditionalFormatting sqref="G30:H31 G33:H35">
    <cfRule type="cellIs" dxfId="904" priority="59" operator="lessThan">
      <formula>100</formula>
    </cfRule>
  </conditionalFormatting>
  <conditionalFormatting sqref="G30:H31 G33:H35">
    <cfRule type="cellIs" dxfId="903" priority="58" operator="equal">
      <formula>100</formula>
    </cfRule>
  </conditionalFormatting>
  <conditionalFormatting sqref="G34">
    <cfRule type="cellIs" dxfId="902" priority="57" operator="greaterThan">
      <formula>100</formula>
    </cfRule>
  </conditionalFormatting>
  <conditionalFormatting sqref="G34">
    <cfRule type="cellIs" dxfId="901" priority="56" operator="lessThan">
      <formula>100</formula>
    </cfRule>
  </conditionalFormatting>
  <conditionalFormatting sqref="G34">
    <cfRule type="cellIs" dxfId="900" priority="55" operator="equal">
      <formula>100</formula>
    </cfRule>
  </conditionalFormatting>
  <conditionalFormatting sqref="G19">
    <cfRule type="cellIs" dxfId="899" priority="54" operator="greaterThan">
      <formula>100</formula>
    </cfRule>
  </conditionalFormatting>
  <conditionalFormatting sqref="G29">
    <cfRule type="cellIs" dxfId="898" priority="118" operator="greaterThan">
      <formula>100</formula>
    </cfRule>
  </conditionalFormatting>
  <conditionalFormatting sqref="G29">
    <cfRule type="cellIs" dxfId="897" priority="53" operator="lessThan">
      <formula>100</formula>
    </cfRule>
  </conditionalFormatting>
  <conditionalFormatting sqref="G19">
    <cfRule type="cellIs" dxfId="896" priority="119" operator="lessThan">
      <formula>100</formula>
    </cfRule>
  </conditionalFormatting>
  <conditionalFormatting sqref="G29">
    <cfRule type="cellIs" dxfId="895" priority="52" operator="equal">
      <formula>100</formula>
    </cfRule>
  </conditionalFormatting>
  <conditionalFormatting sqref="G19">
    <cfRule type="cellIs" dxfId="894" priority="120" operator="equal">
      <formula>100</formula>
    </cfRule>
  </conditionalFormatting>
  <conditionalFormatting sqref="H29">
    <cfRule type="cellIs" dxfId="893" priority="51" operator="greaterThan">
      <formula>100</formula>
    </cfRule>
  </conditionalFormatting>
  <conditionalFormatting sqref="G9:H12 G14:H25 G13">
    <cfRule type="cellIs" dxfId="892" priority="121" operator="greaterThan">
      <formula>100</formula>
    </cfRule>
  </conditionalFormatting>
  <conditionalFormatting sqref="H29">
    <cfRule type="cellIs" dxfId="891" priority="50" operator="lessThan">
      <formula>100</formula>
    </cfRule>
  </conditionalFormatting>
  <conditionalFormatting sqref="G9:H12 G14:H25 G13">
    <cfRule type="cellIs" dxfId="890" priority="122" operator="lessThan">
      <formula>100</formula>
    </cfRule>
  </conditionalFormatting>
  <conditionalFormatting sqref="H29">
    <cfRule type="cellIs" dxfId="889" priority="49" operator="equal">
      <formula>100</formula>
    </cfRule>
  </conditionalFormatting>
  <conditionalFormatting sqref="G9:H12 G14:H25 G13">
    <cfRule type="cellIs" dxfId="888" priority="123" operator="equal">
      <formula>100</formula>
    </cfRule>
  </conditionalFormatting>
  <conditionalFormatting sqref="G32">
    <cfRule type="cellIs" dxfId="887" priority="48" operator="greaterThan">
      <formula>100</formula>
    </cfRule>
  </conditionalFormatting>
  <conditionalFormatting sqref="G32">
    <cfRule type="cellIs" dxfId="886" priority="47" operator="lessThan">
      <formula>100</formula>
    </cfRule>
  </conditionalFormatting>
  <conditionalFormatting sqref="G32">
    <cfRule type="cellIs" dxfId="885" priority="46" operator="equal">
      <formula>100</formula>
    </cfRule>
  </conditionalFormatting>
  <conditionalFormatting sqref="H32">
    <cfRule type="cellIs" dxfId="884" priority="45" operator="greaterThan">
      <formula>100</formula>
    </cfRule>
  </conditionalFormatting>
  <conditionalFormatting sqref="H8">
    <cfRule type="cellIs" dxfId="883" priority="124" operator="greaterThan">
      <formula>100</formula>
    </cfRule>
  </conditionalFormatting>
  <conditionalFormatting sqref="H32">
    <cfRule type="cellIs" dxfId="882" priority="44" operator="lessThan">
      <formula>100</formula>
    </cfRule>
  </conditionalFormatting>
  <conditionalFormatting sqref="H8">
    <cfRule type="cellIs" dxfId="881" priority="125" operator="lessThan">
      <formula>100</formula>
    </cfRule>
  </conditionalFormatting>
  <conditionalFormatting sqref="H32">
    <cfRule type="cellIs" dxfId="880" priority="43" operator="equal">
      <formula>100</formula>
    </cfRule>
  </conditionalFormatting>
  <conditionalFormatting sqref="H8">
    <cfRule type="cellIs" dxfId="879" priority="126" operator="equal">
      <formula>100</formula>
    </cfRule>
  </conditionalFormatting>
  <conditionalFormatting sqref="G14:H15">
    <cfRule type="cellIs" dxfId="878" priority="42" operator="greaterThan">
      <formula>100</formula>
    </cfRule>
  </conditionalFormatting>
  <conditionalFormatting sqref="G14:H15">
    <cfRule type="cellIs" dxfId="877" priority="41" operator="lessThan">
      <formula>100</formula>
    </cfRule>
  </conditionalFormatting>
  <conditionalFormatting sqref="G14:H15">
    <cfRule type="cellIs" dxfId="876" priority="40" operator="equal">
      <formula>100</formula>
    </cfRule>
  </conditionalFormatting>
  <conditionalFormatting sqref="G28:H28">
    <cfRule type="cellIs" dxfId="875" priority="39" operator="greaterThan">
      <formula>100</formula>
    </cfRule>
  </conditionalFormatting>
  <conditionalFormatting sqref="H7">
    <cfRule type="cellIs" dxfId="874" priority="127" operator="greaterThan">
      <formula>100</formula>
    </cfRule>
  </conditionalFormatting>
  <conditionalFormatting sqref="H7">
    <cfRule type="cellIs" dxfId="873" priority="38" operator="lessThan">
      <formula>100</formula>
    </cfRule>
  </conditionalFormatting>
  <conditionalFormatting sqref="G28:H28">
    <cfRule type="cellIs" dxfId="872" priority="128" operator="lessThan">
      <formula>100</formula>
    </cfRule>
  </conditionalFormatting>
  <conditionalFormatting sqref="G28:H28">
    <cfRule type="cellIs" dxfId="871" priority="37" operator="equal">
      <formula>100</formula>
    </cfRule>
  </conditionalFormatting>
  <conditionalFormatting sqref="H7">
    <cfRule type="cellIs" dxfId="870" priority="129" operator="equal">
      <formula>100</formula>
    </cfRule>
  </conditionalFormatting>
  <conditionalFormatting sqref="G33 G35">
    <cfRule type="cellIs" dxfId="869" priority="36" operator="greaterThan">
      <formula>100</formula>
    </cfRule>
  </conditionalFormatting>
  <conditionalFormatting sqref="G37">
    <cfRule type="cellIs" dxfId="868" priority="130" operator="greaterThan">
      <formula>100</formula>
    </cfRule>
  </conditionalFormatting>
  <conditionalFormatting sqref="G37">
    <cfRule type="cellIs" dxfId="867" priority="35" operator="lessThan">
      <formula>100</formula>
    </cfRule>
  </conditionalFormatting>
  <conditionalFormatting sqref="G33 G35">
    <cfRule type="cellIs" dxfId="866" priority="131" operator="lessThan">
      <formula>100</formula>
    </cfRule>
  </conditionalFormatting>
  <conditionalFormatting sqref="G33 G35">
    <cfRule type="cellIs" dxfId="865" priority="34" operator="equal">
      <formula>100</formula>
    </cfRule>
  </conditionalFormatting>
  <conditionalFormatting sqref="G37">
    <cfRule type="cellIs" dxfId="864" priority="132" operator="equal">
      <formula>100</formula>
    </cfRule>
  </conditionalFormatting>
  <conditionalFormatting sqref="G37:H37">
    <cfRule type="cellIs" dxfId="863" priority="33" operator="greaterThan">
      <formula>100</formula>
    </cfRule>
  </conditionalFormatting>
  <conditionalFormatting sqref="G30:H31 G33:H35">
    <cfRule type="cellIs" dxfId="862" priority="133" operator="greaterThan">
      <formula>100</formula>
    </cfRule>
  </conditionalFormatting>
  <conditionalFormatting sqref="G30:H31 G33:H35">
    <cfRule type="cellIs" dxfId="861" priority="32" operator="lessThan">
      <formula>100</formula>
    </cfRule>
  </conditionalFormatting>
  <conditionalFormatting sqref="G37:H37">
    <cfRule type="cellIs" dxfId="860" priority="134" operator="lessThan">
      <formula>100</formula>
    </cfRule>
  </conditionalFormatting>
  <conditionalFormatting sqref="G30:H31 G33:H35">
    <cfRule type="cellIs" dxfId="859" priority="31" operator="equal">
      <formula>100</formula>
    </cfRule>
  </conditionalFormatting>
  <conditionalFormatting sqref="G37:H37">
    <cfRule type="cellIs" dxfId="858" priority="135" operator="equal">
      <formula>100</formula>
    </cfRule>
  </conditionalFormatting>
  <conditionalFormatting sqref="G39:H40">
    <cfRule type="cellIs" dxfId="857" priority="30" operator="greaterThan">
      <formula>100</formula>
    </cfRule>
  </conditionalFormatting>
  <conditionalFormatting sqref="G34">
    <cfRule type="cellIs" dxfId="856" priority="136" operator="greaterThan">
      <formula>100</formula>
    </cfRule>
  </conditionalFormatting>
  <conditionalFormatting sqref="G34">
    <cfRule type="cellIs" dxfId="855" priority="29" operator="lessThan">
      <formula>100</formula>
    </cfRule>
  </conditionalFormatting>
  <conditionalFormatting sqref="G39:H40">
    <cfRule type="cellIs" dxfId="854" priority="137" operator="lessThan">
      <formula>100</formula>
    </cfRule>
  </conditionalFormatting>
  <conditionalFormatting sqref="G39:H40">
    <cfRule type="cellIs" dxfId="853" priority="28" operator="equal">
      <formula>100</formula>
    </cfRule>
  </conditionalFormatting>
  <conditionalFormatting sqref="G34">
    <cfRule type="cellIs" dxfId="852" priority="138" operator="equal">
      <formula>100</formula>
    </cfRule>
  </conditionalFormatting>
  <conditionalFormatting sqref="G39:G40">
    <cfRule type="cellIs" dxfId="851" priority="27" operator="greaterThan">
      <formula>100</formula>
    </cfRule>
  </conditionalFormatting>
  <conditionalFormatting sqref="G29">
    <cfRule type="cellIs" dxfId="850" priority="139" operator="greaterThan">
      <formula>100</formula>
    </cfRule>
  </conditionalFormatting>
  <conditionalFormatting sqref="G29">
    <cfRule type="cellIs" dxfId="849" priority="26" operator="lessThan">
      <formula>100</formula>
    </cfRule>
  </conditionalFormatting>
  <conditionalFormatting sqref="G39:G40">
    <cfRule type="cellIs" dxfId="848" priority="140" operator="lessThan">
      <formula>100</formula>
    </cfRule>
  </conditionalFormatting>
  <conditionalFormatting sqref="G39:G40">
    <cfRule type="cellIs" dxfId="847" priority="25" operator="equal">
      <formula>100</formula>
    </cfRule>
  </conditionalFormatting>
  <conditionalFormatting sqref="G29">
    <cfRule type="cellIs" dxfId="846" priority="141" operator="equal">
      <formula>100</formula>
    </cfRule>
  </conditionalFormatting>
  <conditionalFormatting sqref="G42:H43">
    <cfRule type="cellIs" dxfId="845" priority="24" operator="greaterThan">
      <formula>100</formula>
    </cfRule>
  </conditionalFormatting>
  <conditionalFormatting sqref="H29">
    <cfRule type="cellIs" dxfId="844" priority="142" operator="greaterThan">
      <formula>100</formula>
    </cfRule>
  </conditionalFormatting>
  <conditionalFormatting sqref="H29">
    <cfRule type="cellIs" dxfId="843" priority="23" operator="lessThan">
      <formula>100</formula>
    </cfRule>
  </conditionalFormatting>
  <conditionalFormatting sqref="G42:H43">
    <cfRule type="cellIs" dxfId="842" priority="143" operator="lessThan">
      <formula>100</formula>
    </cfRule>
  </conditionalFormatting>
  <conditionalFormatting sqref="G42:H43">
    <cfRule type="cellIs" dxfId="841" priority="22" operator="equal">
      <formula>100</formula>
    </cfRule>
  </conditionalFormatting>
  <conditionalFormatting sqref="H29">
    <cfRule type="cellIs" dxfId="840" priority="144" operator="equal">
      <formula>100</formula>
    </cfRule>
  </conditionalFormatting>
  <conditionalFormatting sqref="G32">
    <cfRule type="cellIs" dxfId="839" priority="21" operator="greaterThan">
      <formula>100</formula>
    </cfRule>
  </conditionalFormatting>
  <conditionalFormatting sqref="G42:G43">
    <cfRule type="cellIs" dxfId="838" priority="145" operator="greaterThan">
      <formula>100</formula>
    </cfRule>
  </conditionalFormatting>
  <conditionalFormatting sqref="G32">
    <cfRule type="cellIs" dxfId="837" priority="20" operator="lessThan">
      <formula>100</formula>
    </cfRule>
  </conditionalFormatting>
  <conditionalFormatting sqref="G42:G43">
    <cfRule type="cellIs" dxfId="836" priority="146" operator="lessThan">
      <formula>100</formula>
    </cfRule>
  </conditionalFormatting>
  <conditionalFormatting sqref="G42:G43">
    <cfRule type="cellIs" dxfId="835" priority="19" operator="equal">
      <formula>100</formula>
    </cfRule>
  </conditionalFormatting>
  <conditionalFormatting sqref="G32">
    <cfRule type="cellIs" dxfId="834" priority="147" operator="equal">
      <formula>100</formula>
    </cfRule>
  </conditionalFormatting>
  <conditionalFormatting sqref="G42:G43">
    <cfRule type="cellIs" dxfId="833" priority="18" operator="greaterThan">
      <formula>100</formula>
    </cfRule>
  </conditionalFormatting>
  <conditionalFormatting sqref="H32">
    <cfRule type="cellIs" dxfId="832" priority="148" operator="greaterThan">
      <formula>100</formula>
    </cfRule>
  </conditionalFormatting>
  <conditionalFormatting sqref="G42:G43">
    <cfRule type="cellIs" dxfId="831" priority="17" operator="lessThan">
      <formula>100</formula>
    </cfRule>
  </conditionalFormatting>
  <conditionalFormatting sqref="H32">
    <cfRule type="cellIs" dxfId="830" priority="149" operator="lessThan">
      <formula>100</formula>
    </cfRule>
  </conditionalFormatting>
  <conditionalFormatting sqref="G42:G43">
    <cfRule type="cellIs" dxfId="829" priority="16" operator="equal">
      <formula>100</formula>
    </cfRule>
  </conditionalFormatting>
  <conditionalFormatting sqref="H32">
    <cfRule type="cellIs" dxfId="828" priority="150" operator="equal">
      <formula>100</formula>
    </cfRule>
  </conditionalFormatting>
  <conditionalFormatting sqref="G45:H46">
    <cfRule type="cellIs" dxfId="827" priority="15" operator="greaterThan">
      <formula>100</formula>
    </cfRule>
  </conditionalFormatting>
  <conditionalFormatting sqref="G46">
    <cfRule type="cellIs" dxfId="826" priority="151" operator="greaterThan">
      <formula>100</formula>
    </cfRule>
  </conditionalFormatting>
  <conditionalFormatting sqref="H13">
    <cfRule type="cellIs" dxfId="825" priority="152" operator="greaterThan">
      <formula>100</formula>
    </cfRule>
  </conditionalFormatting>
  <conditionalFormatting sqref="G46">
    <cfRule type="cellIs" dxfId="824" priority="14" operator="lessThan">
      <formula>100</formula>
    </cfRule>
  </conditionalFormatting>
  <conditionalFormatting sqref="G45:H46">
    <cfRule type="cellIs" dxfId="823" priority="153" operator="lessThan">
      <formula>100</formula>
    </cfRule>
  </conditionalFormatting>
  <conditionalFormatting sqref="H13">
    <cfRule type="cellIs" dxfId="822" priority="154" operator="lessThan">
      <formula>100</formula>
    </cfRule>
  </conditionalFormatting>
  <conditionalFormatting sqref="H13">
    <cfRule type="cellIs" dxfId="821" priority="13" operator="equal">
      <formula>100</formula>
    </cfRule>
  </conditionalFormatting>
  <conditionalFormatting sqref="G46">
    <cfRule type="cellIs" dxfId="820" priority="155" operator="equal">
      <formula>100</formula>
    </cfRule>
  </conditionalFormatting>
  <conditionalFormatting sqref="G45:H46">
    <cfRule type="cellIs" dxfId="819" priority="156" operator="equal">
      <formula>100</formula>
    </cfRule>
  </conditionalFormatting>
  <conditionalFormatting sqref="G45:G46">
    <cfRule type="cellIs" dxfId="818" priority="12" operator="greaterThan">
      <formula>100</formula>
    </cfRule>
  </conditionalFormatting>
  <conditionalFormatting sqref="G46">
    <cfRule type="cellIs" dxfId="817" priority="157" operator="greaterThan">
      <formula>100</formula>
    </cfRule>
  </conditionalFormatting>
  <conditionalFormatting sqref="G28:H28">
    <cfRule type="cellIs" dxfId="816" priority="158" operator="greaterThan">
      <formula>100</formula>
    </cfRule>
  </conditionalFormatting>
  <conditionalFormatting sqref="G46">
    <cfRule type="cellIs" dxfId="815" priority="11" operator="lessThan">
      <formula>100</formula>
    </cfRule>
  </conditionalFormatting>
  <conditionalFormatting sqref="G45:G46">
    <cfRule type="cellIs" dxfId="814" priority="159" operator="lessThan">
      <formula>100</formula>
    </cfRule>
  </conditionalFormatting>
  <conditionalFormatting sqref="G28:H28">
    <cfRule type="cellIs" dxfId="813" priority="160" operator="lessThan">
      <formula>100</formula>
    </cfRule>
  </conditionalFormatting>
  <conditionalFormatting sqref="G46">
    <cfRule type="cellIs" dxfId="812" priority="10" operator="equal">
      <formula>100</formula>
    </cfRule>
  </conditionalFormatting>
  <conditionalFormatting sqref="G45:G46">
    <cfRule type="cellIs" dxfId="811" priority="161" operator="equal">
      <formula>100</formula>
    </cfRule>
  </conditionalFormatting>
  <conditionalFormatting sqref="G28:H28">
    <cfRule type="cellIs" dxfId="810" priority="162" operator="equal">
      <formula>100</formula>
    </cfRule>
  </conditionalFormatting>
  <conditionalFormatting sqref="G42:H43">
    <cfRule type="cellIs" dxfId="809" priority="9" operator="greaterThan">
      <formula>100</formula>
    </cfRule>
  </conditionalFormatting>
  <conditionalFormatting sqref="G45:G46">
    <cfRule type="cellIs" dxfId="808" priority="163" operator="greaterThan">
      <formula>100</formula>
    </cfRule>
  </conditionalFormatting>
  <conditionalFormatting sqref="G46">
    <cfRule type="cellIs" dxfId="807" priority="164" operator="greaterThan">
      <formula>100</formula>
    </cfRule>
  </conditionalFormatting>
  <conditionalFormatting sqref="G45:G46">
    <cfRule type="cellIs" dxfId="806" priority="8" operator="lessThan">
      <formula>100</formula>
    </cfRule>
  </conditionalFormatting>
  <conditionalFormatting sqref="G42:H43">
    <cfRule type="cellIs" dxfId="805" priority="165" operator="lessThan">
      <formula>100</formula>
    </cfRule>
  </conditionalFormatting>
  <conditionalFormatting sqref="G46">
    <cfRule type="cellIs" dxfId="804" priority="166" operator="lessThan">
      <formula>100</formula>
    </cfRule>
  </conditionalFormatting>
  <conditionalFormatting sqref="G42:H43">
    <cfRule type="cellIs" dxfId="803" priority="7" operator="equal">
      <formula>100</formula>
    </cfRule>
  </conditionalFormatting>
  <conditionalFormatting sqref="G46">
    <cfRule type="cellIs" dxfId="802" priority="167" operator="equal">
      <formula>100</formula>
    </cfRule>
  </conditionalFormatting>
  <conditionalFormatting sqref="G45:G46">
    <cfRule type="cellIs" dxfId="801" priority="168" operator="equal">
      <formula>100</formula>
    </cfRule>
  </conditionalFormatting>
  <conditionalFormatting sqref="G48:G49">
    <cfRule type="cellIs" dxfId="800" priority="6" operator="greaterThan">
      <formula>100</formula>
    </cfRule>
  </conditionalFormatting>
  <conditionalFormatting sqref="G42:G43">
    <cfRule type="cellIs" dxfId="799" priority="169" operator="greaterThan">
      <formula>100</formula>
    </cfRule>
  </conditionalFormatting>
  <conditionalFormatting sqref="G48:G49">
    <cfRule type="cellIs" dxfId="798" priority="5" operator="lessThan">
      <formula>100</formula>
    </cfRule>
  </conditionalFormatting>
  <conditionalFormatting sqref="G42:G43">
    <cfRule type="cellIs" dxfId="797" priority="170" operator="lessThan">
      <formula>100</formula>
    </cfRule>
  </conditionalFormatting>
  <conditionalFormatting sqref="G48:G49">
    <cfRule type="cellIs" dxfId="796" priority="4" operator="equal">
      <formula>100</formula>
    </cfRule>
  </conditionalFormatting>
  <conditionalFormatting sqref="G42:G43">
    <cfRule type="cellIs" dxfId="795" priority="171" operator="equal">
      <formula>100</formula>
    </cfRule>
  </conditionalFormatting>
  <conditionalFormatting sqref="G42:G43">
    <cfRule type="cellIs" dxfId="794" priority="3" operator="greaterThan">
      <formula>100</formula>
    </cfRule>
  </conditionalFormatting>
  <conditionalFormatting sqref="G48:H49">
    <cfRule type="cellIs" dxfId="793" priority="172" operator="greaterThan">
      <formula>100</formula>
    </cfRule>
  </conditionalFormatting>
  <conditionalFormatting sqref="G42:G43">
    <cfRule type="cellIs" dxfId="792" priority="2" operator="lessThan">
      <formula>100</formula>
    </cfRule>
  </conditionalFormatting>
  <conditionalFormatting sqref="G48:H49">
    <cfRule type="cellIs" dxfId="791" priority="173" operator="lessThan">
      <formula>100</formula>
    </cfRule>
  </conditionalFormatting>
  <conditionalFormatting sqref="G42:G43">
    <cfRule type="cellIs" dxfId="790" priority="1" operator="equal">
      <formula>100</formula>
    </cfRule>
  </conditionalFormatting>
  <conditionalFormatting sqref="G48:H49">
    <cfRule type="cellIs" dxfId="789" priority="174" operator="equal">
      <formula>100</formula>
    </cfRule>
  </conditionalFormatting>
  <pageMargins left="0.70866141732283472" right="0.70866141732283472" top="0" bottom="0" header="0.31496062992125984" footer="0.31496062992125984"/>
  <pageSetup paperSize="9" scale="47" firstPageNumber="2147483648" fitToHeight="2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indexed="52"/>
    <pageSetUpPr fitToPage="1"/>
  </sheetPr>
  <dimension ref="A1:Q973"/>
  <sheetViews>
    <sheetView tabSelected="1" zoomScale="60" workbookViewId="0">
      <pane xSplit="3" ySplit="4" topLeftCell="D5" activePane="bottomRight" state="frozen"/>
      <selection activeCell="D41" sqref="D41:K49"/>
      <selection pane="topRight"/>
      <selection pane="bottomLeft"/>
      <selection pane="bottomRight" activeCell="D5" sqref="D5"/>
    </sheetView>
  </sheetViews>
  <sheetFormatPr defaultColWidth="14.42578125" defaultRowHeight="15.75"/>
  <cols>
    <col min="1" max="1" width="9.7109375" style="512" bestFit="1" customWidth="1"/>
    <col min="2" max="2" width="51.7109375" style="512" bestFit="1" customWidth="1"/>
    <col min="3" max="3" width="22" style="512" bestFit="1" customWidth="1"/>
    <col min="4" max="4" width="22" style="512" customWidth="1"/>
    <col min="5" max="6" width="18" style="512" bestFit="1" customWidth="1"/>
    <col min="7" max="8" width="15.28515625" style="512" bestFit="1" customWidth="1"/>
    <col min="9" max="9" width="21.42578125" style="512" customWidth="1"/>
    <col min="10" max="10" width="24" style="512" customWidth="1"/>
    <col min="11" max="11" width="23.7109375" style="512" customWidth="1"/>
    <col min="12" max="12" width="21.28515625" style="512" customWidth="1"/>
    <col min="13" max="13" width="23.140625" style="512" customWidth="1"/>
    <col min="14" max="14" width="25.28515625" style="512" customWidth="1"/>
    <col min="15" max="15" width="24.140625" style="512" customWidth="1"/>
    <col min="16" max="16" width="18.28515625" style="512" customWidth="1"/>
    <col min="17" max="17" width="20.7109375" style="512" customWidth="1"/>
    <col min="18" max="18" width="14.42578125" style="512" bestFit="1"/>
    <col min="19" max="16384" width="14.42578125" style="512"/>
  </cols>
  <sheetData>
    <row r="1" spans="1:17" ht="25.5">
      <c r="A1" s="513"/>
      <c r="B1" s="1512" t="s">
        <v>846</v>
      </c>
      <c r="C1" s="1512"/>
      <c r="D1" s="514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</row>
    <row r="2" spans="1:17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</row>
    <row r="3" spans="1:17" ht="15.6" customHeight="1">
      <c r="A3" s="1514" t="s">
        <v>183</v>
      </c>
      <c r="B3" s="1514" t="s">
        <v>216</v>
      </c>
      <c r="C3" s="1514" t="s">
        <v>424</v>
      </c>
      <c r="D3" s="1514" t="str">
        <f>Город!D3</f>
        <v xml:space="preserve"> 2021 год (факт)</v>
      </c>
      <c r="E3" s="1514" t="str">
        <f>Город!E3</f>
        <v>2022 год (факт)</v>
      </c>
      <c r="F3" s="1516"/>
      <c r="G3" s="1516"/>
      <c r="H3" s="1517"/>
      <c r="I3" s="1518" t="s">
        <v>299</v>
      </c>
      <c r="J3" s="1403"/>
      <c r="K3" s="1403"/>
      <c r="L3" s="1519"/>
      <c r="M3" s="1406" t="s">
        <v>300</v>
      </c>
      <c r="N3" s="1516"/>
      <c r="O3" s="1516"/>
      <c r="P3" s="1516"/>
      <c r="Q3" s="1517"/>
    </row>
    <row r="4" spans="1:17" ht="102" customHeight="1">
      <c r="A4" s="1515"/>
      <c r="B4" s="1515"/>
      <c r="C4" s="1515"/>
      <c r="D4" s="1515"/>
      <c r="E4" s="1515"/>
      <c r="F4" s="516" t="str">
        <f>Город!F4</f>
        <v xml:space="preserve"> 2023 г. (факт)</v>
      </c>
      <c r="G4" s="360" t="str">
        <f>Город!G4</f>
        <v>Темп роста 2023 г. к 2022 г.</v>
      </c>
      <c r="H4" s="360" t="str">
        <f>Город!H4</f>
        <v xml:space="preserve">Отношение к уровню предшествующего года в процентных пунктах </v>
      </c>
      <c r="I4" s="518" t="s">
        <v>307</v>
      </c>
      <c r="J4" s="518" t="s">
        <v>304</v>
      </c>
      <c r="K4" s="518" t="s">
        <v>430</v>
      </c>
      <c r="L4" s="518" t="s">
        <v>306</v>
      </c>
      <c r="M4" s="360" t="s">
        <v>307</v>
      </c>
      <c r="N4" s="360" t="s">
        <v>308</v>
      </c>
      <c r="O4" s="360" t="s">
        <v>309</v>
      </c>
      <c r="P4" s="360" t="s">
        <v>553</v>
      </c>
      <c r="Q4" s="360" t="s">
        <v>311</v>
      </c>
    </row>
    <row r="5" spans="1:17" ht="20.25" customHeight="1">
      <c r="A5" s="519"/>
      <c r="B5" s="520"/>
      <c r="C5" s="520"/>
      <c r="D5" s="520"/>
      <c r="E5" s="520"/>
      <c r="F5" s="521"/>
      <c r="G5" s="522"/>
      <c r="H5" s="522"/>
      <c r="I5" s="523"/>
      <c r="J5" s="523"/>
      <c r="K5" s="523"/>
      <c r="L5" s="523"/>
      <c r="M5" s="522"/>
      <c r="N5" s="522"/>
      <c r="O5" s="522"/>
      <c r="P5" s="522"/>
      <c r="Q5" s="524"/>
    </row>
    <row r="6" spans="1:17" ht="23.25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521"/>
      <c r="N6" s="1521"/>
      <c r="O6" s="1521"/>
      <c r="P6" s="1521"/>
      <c r="Q6" s="1522"/>
    </row>
    <row r="7" spans="1:17" ht="45" customHeight="1">
      <c r="A7" s="728"/>
      <c r="B7" s="526" t="s">
        <v>434</v>
      </c>
      <c r="C7" s="527" t="s">
        <v>554</v>
      </c>
      <c r="D7" s="527">
        <v>7971</v>
      </c>
      <c r="E7" s="1115">
        <v>7538</v>
      </c>
      <c r="F7" s="1116">
        <v>7455</v>
      </c>
      <c r="G7" s="529">
        <f t="shared" ref="G7:G9" si="0">F7/E7*100</f>
        <v>98.898912178296627</v>
      </c>
      <c r="H7" s="530">
        <f t="shared" ref="H7:H9" si="1">F7-E7</f>
        <v>-83</v>
      </c>
      <c r="I7" s="534"/>
      <c r="J7" s="534"/>
      <c r="K7" s="534"/>
      <c r="L7" s="534"/>
      <c r="M7" s="534" t="s">
        <v>847</v>
      </c>
      <c r="N7" s="534" t="s">
        <v>285</v>
      </c>
      <c r="O7" s="534" t="s">
        <v>180</v>
      </c>
      <c r="P7" s="534" t="s">
        <v>848</v>
      </c>
      <c r="Q7" s="733"/>
    </row>
    <row r="8" spans="1:17" ht="42" customHeight="1">
      <c r="A8" s="1616">
        <v>1</v>
      </c>
      <c r="B8" s="1620" t="s">
        <v>441</v>
      </c>
      <c r="C8" s="537" t="s">
        <v>442</v>
      </c>
      <c r="D8" s="537">
        <v>553</v>
      </c>
      <c r="E8" s="1077">
        <v>623</v>
      </c>
      <c r="F8" s="1183">
        <v>841</v>
      </c>
      <c r="G8" s="530">
        <f t="shared" si="0"/>
        <v>134.99197431781701</v>
      </c>
      <c r="H8" s="530">
        <f t="shared" si="1"/>
        <v>218</v>
      </c>
      <c r="I8" s="591" t="s">
        <v>849</v>
      </c>
      <c r="J8" s="543" t="s">
        <v>850</v>
      </c>
      <c r="K8" s="533" t="s">
        <v>851</v>
      </c>
      <c r="L8" s="533" t="s">
        <v>852</v>
      </c>
      <c r="M8" s="534" t="str">
        <f>'К-Агач'!M8</f>
        <v>Шымдыева Юлия Михайловна</v>
      </c>
      <c r="N8" s="534" t="str">
        <f>'К-Агач'!N8</f>
        <v>8 (38822) 2 55 38</v>
      </c>
      <c r="O8" s="534" t="s">
        <v>180</v>
      </c>
      <c r="P8" s="1119" t="s">
        <v>853</v>
      </c>
      <c r="Q8" s="534"/>
    </row>
    <row r="9" spans="1:17" ht="42" customHeight="1">
      <c r="A9" s="1617"/>
      <c r="B9" s="1622"/>
      <c r="C9" s="899" t="s">
        <v>444</v>
      </c>
      <c r="D9" s="1184">
        <f>D8/D7*1000</f>
        <v>69.376489775435957</v>
      </c>
      <c r="E9" s="1184">
        <f>E8/E7*1000</f>
        <v>82.647917219421586</v>
      </c>
      <c r="F9" s="1184">
        <f>F8/F7*1000</f>
        <v>112.81019450033534</v>
      </c>
      <c r="G9" s="556">
        <f t="shared" si="0"/>
        <v>136.4949030727974</v>
      </c>
      <c r="H9" s="530">
        <f t="shared" si="1"/>
        <v>30.162277280913756</v>
      </c>
      <c r="I9" s="591" t="s">
        <v>849</v>
      </c>
      <c r="J9" s="543" t="s">
        <v>850</v>
      </c>
      <c r="K9" s="533" t="s">
        <v>851</v>
      </c>
      <c r="L9" s="533" t="s">
        <v>852</v>
      </c>
      <c r="M9" s="544" t="str">
        <f>'К-Агач'!M9</f>
        <v>Шымдыева Юлия Михайловна</v>
      </c>
      <c r="N9" s="544" t="str">
        <f>'К-Агач'!N9</f>
        <v>8 (38822) 2 55 38</v>
      </c>
      <c r="O9" s="546" t="s">
        <v>180</v>
      </c>
      <c r="P9" s="547" t="s">
        <v>853</v>
      </c>
      <c r="Q9" s="546"/>
    </row>
    <row r="10" spans="1:17" ht="42" customHeight="1">
      <c r="A10" s="1620">
        <v>2</v>
      </c>
      <c r="B10" s="1620" t="s">
        <v>372</v>
      </c>
      <c r="C10" s="553" t="s">
        <v>445</v>
      </c>
      <c r="D10" s="1086">
        <v>9199</v>
      </c>
      <c r="E10" s="1077">
        <v>8355</v>
      </c>
      <c r="F10" s="1087">
        <v>59347</v>
      </c>
      <c r="G10" s="556">
        <f t="shared" ref="G10:G49" si="2">F10/E10*100</f>
        <v>710.31717534410529</v>
      </c>
      <c r="H10" s="530">
        <f t="shared" ref="H10:H49" si="3">F10-E10</f>
        <v>50992</v>
      </c>
      <c r="I10" s="543" t="s">
        <v>854</v>
      </c>
      <c r="J10" s="543" t="s">
        <v>850</v>
      </c>
      <c r="K10" s="533" t="s">
        <v>851</v>
      </c>
      <c r="L10" s="533" t="s">
        <v>852</v>
      </c>
      <c r="M10" s="544" t="str">
        <f>'К-Агач'!M10</f>
        <v>Мусихина Татьяна Алексеевна</v>
      </c>
      <c r="N10" s="544" t="str">
        <f>'К-Агач'!N10</f>
        <v>8 (38822) 29 5 11</v>
      </c>
      <c r="O10" s="909" t="s">
        <v>446</v>
      </c>
      <c r="P10" s="1124"/>
      <c r="Q10" s="546"/>
    </row>
    <row r="11" spans="1:17" ht="71.45" customHeight="1">
      <c r="A11" s="1621"/>
      <c r="B11" s="1621"/>
      <c r="C11" s="913" t="s">
        <v>566</v>
      </c>
      <c r="D11" s="550">
        <v>65.099999999999994</v>
      </c>
      <c r="E11" s="1026">
        <f>E10/D10*100</f>
        <v>90.825089683661261</v>
      </c>
      <c r="F11" s="1185">
        <f>F10/E10*100</f>
        <v>710.31717534410529</v>
      </c>
      <c r="G11" s="559">
        <f t="shared" si="2"/>
        <v>782.07153752129568</v>
      </c>
      <c r="H11" s="530">
        <f t="shared" si="3"/>
        <v>619.49208566044399</v>
      </c>
      <c r="I11" s="543" t="s">
        <v>854</v>
      </c>
      <c r="J11" s="543" t="s">
        <v>850</v>
      </c>
      <c r="K11" s="533" t="s">
        <v>851</v>
      </c>
      <c r="L11" s="533" t="s">
        <v>852</v>
      </c>
      <c r="M11" s="544" t="str">
        <f>'К-Агач'!M11</f>
        <v>Мусихина Татьяна Алексеевна</v>
      </c>
      <c r="N11" s="544" t="str">
        <f>'К-Агач'!N11</f>
        <v>8 (38822) 29 5 11</v>
      </c>
      <c r="O11" s="546"/>
      <c r="P11" s="547"/>
      <c r="Q11" s="546"/>
    </row>
    <row r="12" spans="1:17" ht="45" customHeight="1">
      <c r="A12" s="1622"/>
      <c r="B12" s="1622"/>
      <c r="C12" s="899" t="s">
        <v>449</v>
      </c>
      <c r="D12" s="1186">
        <v>1.1000000000000001</v>
      </c>
      <c r="E12" s="1187">
        <f>E10/E7</f>
        <v>1.1083841867869462</v>
      </c>
      <c r="F12" s="1188">
        <v>7.96</v>
      </c>
      <c r="G12" s="559">
        <f t="shared" si="2"/>
        <v>718.16253740275283</v>
      </c>
      <c r="H12" s="530">
        <f t="shared" si="3"/>
        <v>6.851615813213054</v>
      </c>
      <c r="I12" s="543" t="s">
        <v>854</v>
      </c>
      <c r="J12" s="543" t="s">
        <v>850</v>
      </c>
      <c r="K12" s="533" t="s">
        <v>851</v>
      </c>
      <c r="L12" s="533" t="s">
        <v>852</v>
      </c>
      <c r="M12" s="544" t="str">
        <f>'К-Агач'!M12</f>
        <v>Мусихина Татьяна Алексеевна</v>
      </c>
      <c r="N12" s="544" t="str">
        <f>'К-Агач'!N12</f>
        <v>8 (38822) 29 5 11</v>
      </c>
      <c r="O12" s="560"/>
      <c r="P12" s="547"/>
      <c r="Q12" s="560"/>
    </row>
    <row r="13" spans="1:17" ht="106.5" customHeight="1">
      <c r="A13" s="1620">
        <v>3</v>
      </c>
      <c r="B13" s="913" t="s">
        <v>451</v>
      </c>
      <c r="C13" s="899" t="s">
        <v>406</v>
      </c>
      <c r="D13" s="1189">
        <f>D14/D15*100</f>
        <v>56.954612005856518</v>
      </c>
      <c r="E13" s="1190">
        <f>E14/E15*100</f>
        <v>46.325301204819276</v>
      </c>
      <c r="F13" s="1190">
        <f>F14/F15*100</f>
        <v>20.657995409334355</v>
      </c>
      <c r="G13" s="559">
        <f t="shared" si="2"/>
        <v>44.59333209297143</v>
      </c>
      <c r="H13" s="562">
        <v>0.01</v>
      </c>
      <c r="I13" s="543" t="s">
        <v>855</v>
      </c>
      <c r="J13" s="543" t="s">
        <v>850</v>
      </c>
      <c r="K13" s="534"/>
      <c r="L13" s="534"/>
      <c r="M13" s="544" t="str">
        <f>'К-Агач'!M13</f>
        <v>Белеева Байсура Павловна</v>
      </c>
      <c r="N13" s="544"/>
      <c r="O13" s="546" t="s">
        <v>446</v>
      </c>
      <c r="P13" s="547" t="s">
        <v>856</v>
      </c>
      <c r="Q13" s="546" t="s">
        <v>457</v>
      </c>
    </row>
    <row r="14" spans="1:17" ht="46.5" customHeight="1">
      <c r="A14" s="1621"/>
      <c r="B14" s="563" t="s">
        <v>458</v>
      </c>
      <c r="C14" s="563" t="s">
        <v>459</v>
      </c>
      <c r="D14" s="563">
        <v>778</v>
      </c>
      <c r="E14" s="586">
        <v>769</v>
      </c>
      <c r="F14" s="586">
        <v>270</v>
      </c>
      <c r="G14" s="566">
        <f>F14/E14*H14*100</f>
        <v>12.327495387758068</v>
      </c>
      <c r="H14" s="775">
        <f t="shared" ref="H14:H15" si="4">F14/E14</f>
        <v>0.35110533159947982</v>
      </c>
      <c r="I14" s="543" t="s">
        <v>855</v>
      </c>
      <c r="J14" s="543" t="s">
        <v>850</v>
      </c>
      <c r="K14" s="534"/>
      <c r="L14" s="534"/>
      <c r="M14" s="544" t="str">
        <f>M13</f>
        <v>Белеева Байсура Павловна</v>
      </c>
      <c r="N14" s="544">
        <f t="shared" ref="N14:N15" si="5">N13</f>
        <v>0</v>
      </c>
      <c r="O14" s="546" t="s">
        <v>446</v>
      </c>
      <c r="P14" s="567" t="s">
        <v>856</v>
      </c>
      <c r="Q14" s="546" t="s">
        <v>457</v>
      </c>
    </row>
    <row r="15" spans="1:17" ht="47.25" customHeight="1">
      <c r="A15" s="1622"/>
      <c r="B15" s="563" t="s">
        <v>461</v>
      </c>
      <c r="C15" s="563" t="s">
        <v>459</v>
      </c>
      <c r="D15" s="563">
        <v>1366</v>
      </c>
      <c r="E15" s="586">
        <v>1660</v>
      </c>
      <c r="F15" s="586">
        <v>1307</v>
      </c>
      <c r="G15" s="566">
        <f t="shared" si="2"/>
        <v>78.734939759036152</v>
      </c>
      <c r="H15" s="775">
        <f t="shared" si="4"/>
        <v>0.78734939759036149</v>
      </c>
      <c r="I15" s="543" t="s">
        <v>855</v>
      </c>
      <c r="J15" s="543" t="s">
        <v>850</v>
      </c>
      <c r="K15" s="534"/>
      <c r="L15" s="534"/>
      <c r="M15" s="544" t="str">
        <f>M13</f>
        <v>Белеева Байсура Павловна</v>
      </c>
      <c r="N15" s="544">
        <f t="shared" si="5"/>
        <v>0</v>
      </c>
      <c r="O15" s="1035" t="s">
        <v>446</v>
      </c>
      <c r="P15" s="567" t="s">
        <v>856</v>
      </c>
      <c r="Q15" s="546" t="s">
        <v>457</v>
      </c>
    </row>
    <row r="16" spans="1:17" ht="62.25" customHeight="1">
      <c r="A16" s="1620">
        <v>4</v>
      </c>
      <c r="B16" s="1620" t="s">
        <v>462</v>
      </c>
      <c r="C16" s="568" t="s">
        <v>442</v>
      </c>
      <c r="D16" s="588"/>
      <c r="E16" s="570">
        <v>-26</v>
      </c>
      <c r="F16" s="571">
        <v>-8</v>
      </c>
      <c r="G16" s="559">
        <f t="shared" si="2"/>
        <v>30.76923076923077</v>
      </c>
      <c r="H16" s="530">
        <f t="shared" si="3"/>
        <v>18</v>
      </c>
      <c r="I16" s="543" t="s">
        <v>854</v>
      </c>
      <c r="J16" s="543" t="s">
        <v>850</v>
      </c>
      <c r="K16" s="1191" t="s">
        <v>851</v>
      </c>
      <c r="L16" s="543" t="s">
        <v>852</v>
      </c>
      <c r="M16" s="544" t="str">
        <f>'К-Агач'!M16</f>
        <v xml:space="preserve">Данилова Елена Алексеевна </v>
      </c>
      <c r="N16" s="544" t="str">
        <f>'К-Агач'!N16</f>
        <v>2-64-91</v>
      </c>
      <c r="O16" s="572" t="s">
        <v>180</v>
      </c>
      <c r="P16" s="573" t="s">
        <v>857</v>
      </c>
      <c r="Q16" s="774" t="s">
        <v>465</v>
      </c>
    </row>
    <row r="17" spans="1:17" ht="39.75" customHeight="1">
      <c r="A17" s="1622"/>
      <c r="B17" s="1622"/>
      <c r="C17" s="899" t="s">
        <v>444</v>
      </c>
      <c r="D17" s="592"/>
      <c r="E17" s="575">
        <v>-3.5</v>
      </c>
      <c r="F17" s="576">
        <v>-1.1000000000000001</v>
      </c>
      <c r="G17" s="559">
        <f t="shared" si="2"/>
        <v>31.428571428571434</v>
      </c>
      <c r="H17" s="530">
        <f t="shared" si="3"/>
        <v>2.4</v>
      </c>
      <c r="I17" s="543" t="s">
        <v>854</v>
      </c>
      <c r="J17" s="543" t="s">
        <v>850</v>
      </c>
      <c r="K17" s="1191" t="s">
        <v>851</v>
      </c>
      <c r="L17" s="543" t="s">
        <v>852</v>
      </c>
      <c r="M17" s="544" t="str">
        <f>'К-Агач'!M17</f>
        <v xml:space="preserve">Данилова Елена Алексеевна </v>
      </c>
      <c r="N17" s="544" t="str">
        <f>'К-Агач'!N17</f>
        <v>2-64-91</v>
      </c>
      <c r="O17" s="572" t="s">
        <v>180</v>
      </c>
      <c r="P17" s="573" t="s">
        <v>857</v>
      </c>
      <c r="Q17" s="774" t="s">
        <v>465</v>
      </c>
    </row>
    <row r="18" spans="1:17" ht="39.75" customHeight="1">
      <c r="A18" s="1620">
        <v>5</v>
      </c>
      <c r="B18" s="1620" t="s">
        <v>466</v>
      </c>
      <c r="C18" s="577" t="s">
        <v>467</v>
      </c>
      <c r="D18" s="1129">
        <v>2981</v>
      </c>
      <c r="E18" s="570">
        <v>2734</v>
      </c>
      <c r="F18" s="571">
        <v>3683</v>
      </c>
      <c r="G18" s="559">
        <f t="shared" si="2"/>
        <v>134.71104608632041</v>
      </c>
      <c r="H18" s="530">
        <f t="shared" si="3"/>
        <v>949</v>
      </c>
      <c r="I18" s="543" t="s">
        <v>854</v>
      </c>
      <c r="J18" s="543" t="s">
        <v>850</v>
      </c>
      <c r="K18" s="1191" t="s">
        <v>851</v>
      </c>
      <c r="L18" s="543" t="s">
        <v>852</v>
      </c>
      <c r="M18" s="544" t="str">
        <f>'К-Агач'!M18</f>
        <v>Темирханова Гульсая Айтеновна</v>
      </c>
      <c r="N18" s="544" t="str">
        <f>'К-Агач'!N18</f>
        <v>2-60-28</v>
      </c>
      <c r="O18" s="546" t="s">
        <v>446</v>
      </c>
      <c r="P18" s="547" t="s">
        <v>858</v>
      </c>
      <c r="Q18" s="546" t="s">
        <v>471</v>
      </c>
    </row>
    <row r="19" spans="1:17" ht="54" customHeight="1">
      <c r="A19" s="1622"/>
      <c r="B19" s="1622"/>
      <c r="C19" s="899" t="s">
        <v>472</v>
      </c>
      <c r="D19" s="1158">
        <f>D18/D7*1000</f>
        <v>373.98067996487265</v>
      </c>
      <c r="E19" s="1158">
        <f>E18/E7*1000</f>
        <v>362.69567524542316</v>
      </c>
      <c r="F19" s="1158">
        <f>F18/F7*1000</f>
        <v>494.03085177733061</v>
      </c>
      <c r="G19" s="559">
        <f t="shared" si="2"/>
        <v>136.21084713597361</v>
      </c>
      <c r="H19" s="530">
        <f t="shared" si="3"/>
        <v>131.33517653190745</v>
      </c>
      <c r="I19" s="543" t="s">
        <v>854</v>
      </c>
      <c r="J19" s="543" t="s">
        <v>850</v>
      </c>
      <c r="K19" s="1191" t="s">
        <v>851</v>
      </c>
      <c r="L19" s="543" t="s">
        <v>852</v>
      </c>
      <c r="M19" s="544" t="str">
        <f>'К-Агач'!M19</f>
        <v>Темирханова Гульсая Айтеновна</v>
      </c>
      <c r="N19" s="544" t="str">
        <f>'К-Агач'!N19</f>
        <v>2-60-28</v>
      </c>
      <c r="O19" s="544" t="s">
        <v>446</v>
      </c>
      <c r="P19" s="547" t="s">
        <v>858</v>
      </c>
      <c r="Q19" s="544" t="s">
        <v>471</v>
      </c>
    </row>
    <row r="20" spans="1:17" ht="242.25" customHeight="1">
      <c r="A20" s="899">
        <v>6</v>
      </c>
      <c r="B20" s="899" t="s">
        <v>473</v>
      </c>
      <c r="C20" s="926" t="s">
        <v>474</v>
      </c>
      <c r="D20" s="1130">
        <v>100</v>
      </c>
      <c r="E20" s="1192">
        <v>100</v>
      </c>
      <c r="F20" s="1192">
        <v>100</v>
      </c>
      <c r="G20" s="584">
        <f t="shared" si="2"/>
        <v>100</v>
      </c>
      <c r="H20" s="530">
        <f t="shared" si="3"/>
        <v>0</v>
      </c>
      <c r="I20" s="540" t="s">
        <v>859</v>
      </c>
      <c r="J20" s="541" t="s">
        <v>860</v>
      </c>
      <c r="K20" s="1193">
        <v>45456.680555555555</v>
      </c>
      <c r="L20" s="1194" t="s">
        <v>852</v>
      </c>
      <c r="M20" s="544" t="str">
        <f>'К-Агач'!M20</f>
        <v>Дейнека Оксана Викторовна</v>
      </c>
      <c r="N20" s="544" t="str">
        <f>'К-Агач'!N20</f>
        <v>8(38822)29173</v>
      </c>
      <c r="O20" s="544" t="s">
        <v>446</v>
      </c>
      <c r="P20" s="547" t="s">
        <v>479</v>
      </c>
      <c r="Q20" s="544" t="s">
        <v>457</v>
      </c>
    </row>
    <row r="21" spans="1:17" ht="84.75" customHeight="1">
      <c r="A21" s="586" t="s">
        <v>481</v>
      </c>
      <c r="B21" s="577" t="s">
        <v>482</v>
      </c>
      <c r="C21" s="587" t="s">
        <v>442</v>
      </c>
      <c r="D21" s="588">
        <v>436</v>
      </c>
      <c r="E21" s="589">
        <v>443</v>
      </c>
      <c r="F21" s="571">
        <v>409</v>
      </c>
      <c r="G21" s="584">
        <f t="shared" si="2"/>
        <v>92.325056433408577</v>
      </c>
      <c r="H21" s="530">
        <f t="shared" si="3"/>
        <v>-34</v>
      </c>
      <c r="I21" s="540" t="s">
        <v>859</v>
      </c>
      <c r="J21" s="541" t="s">
        <v>860</v>
      </c>
      <c r="K21" s="1195">
        <v>45456.681250000001</v>
      </c>
      <c r="L21" s="543" t="s">
        <v>852</v>
      </c>
      <c r="M21" s="544" t="str">
        <f>'К-Агач'!M21</f>
        <v>Дейнека Оксана Викторовна</v>
      </c>
      <c r="N21" s="544" t="str">
        <f>'К-Агач'!N21</f>
        <v>8(38822)29173</v>
      </c>
      <c r="O21" s="544" t="s">
        <v>446</v>
      </c>
      <c r="P21" s="544" t="s">
        <v>479</v>
      </c>
      <c r="Q21" s="544" t="s">
        <v>457</v>
      </c>
    </row>
    <row r="22" spans="1:17" ht="193.5" customHeight="1">
      <c r="A22" s="564" t="s">
        <v>483</v>
      </c>
      <c r="B22" s="590" t="s">
        <v>484</v>
      </c>
      <c r="C22" s="577" t="s">
        <v>442</v>
      </c>
      <c r="D22" s="588">
        <v>436</v>
      </c>
      <c r="E22" s="589">
        <v>443</v>
      </c>
      <c r="F22" s="571">
        <v>409</v>
      </c>
      <c r="G22" s="584">
        <f t="shared" si="2"/>
        <v>92.325056433408577</v>
      </c>
      <c r="H22" s="530">
        <f t="shared" si="3"/>
        <v>-34</v>
      </c>
      <c r="I22" s="540" t="s">
        <v>859</v>
      </c>
      <c r="J22" s="541" t="s">
        <v>860</v>
      </c>
      <c r="K22" s="1193">
        <v>45456.681250000001</v>
      </c>
      <c r="L22" s="591" t="s">
        <v>852</v>
      </c>
      <c r="M22" s="544" t="str">
        <f>'К-Агач'!M22</f>
        <v>Дейнека Оксана Викторовна</v>
      </c>
      <c r="N22" s="544" t="str">
        <f>'К-Агач'!N22</f>
        <v>8(38822)29173</v>
      </c>
      <c r="O22" s="544" t="s">
        <v>180</v>
      </c>
      <c r="P22" s="544" t="s">
        <v>479</v>
      </c>
      <c r="Q22" s="544" t="s">
        <v>457</v>
      </c>
    </row>
    <row r="23" spans="1:17" ht="104.25" customHeight="1">
      <c r="A23" s="899">
        <v>7</v>
      </c>
      <c r="B23" s="899" t="s">
        <v>485</v>
      </c>
      <c r="C23" s="936" t="s">
        <v>474</v>
      </c>
      <c r="D23" s="1196">
        <f>D24/D25*100</f>
        <v>98.573059360730596</v>
      </c>
      <c r="E23" s="1196">
        <f>E24/E25*100</f>
        <v>87.195828505214365</v>
      </c>
      <c r="F23" s="1196">
        <f>F24/F25*100</f>
        <v>86.768149882903984</v>
      </c>
      <c r="G23" s="530">
        <f t="shared" si="2"/>
        <v>99.509519400592879</v>
      </c>
      <c r="H23" s="530">
        <f t="shared" si="3"/>
        <v>-0.42767862231038123</v>
      </c>
      <c r="I23" s="540" t="s">
        <v>859</v>
      </c>
      <c r="J23" s="541" t="s">
        <v>860</v>
      </c>
      <c r="K23" s="1193">
        <v>45456.681944444441</v>
      </c>
      <c r="L23" s="543" t="s">
        <v>852</v>
      </c>
      <c r="M23" s="544" t="str">
        <f>'К-Агач'!M23</f>
        <v>Каменева Наталья Юрьевна</v>
      </c>
      <c r="N23" s="544" t="str">
        <f>'К-Агач'!N23</f>
        <v>8(38822)23722</v>
      </c>
      <c r="O23" s="544" t="s">
        <v>446</v>
      </c>
      <c r="P23" s="544" t="s">
        <v>861</v>
      </c>
      <c r="Q23" s="544"/>
    </row>
    <row r="24" spans="1:17" ht="96" customHeight="1">
      <c r="A24" s="564" t="s">
        <v>490</v>
      </c>
      <c r="B24" s="577" t="s">
        <v>385</v>
      </c>
      <c r="C24" s="577" t="s">
        <v>442</v>
      </c>
      <c r="D24" s="563">
        <v>1727</v>
      </c>
      <c r="E24" s="589">
        <v>1505</v>
      </c>
      <c r="F24" s="589">
        <v>1482</v>
      </c>
      <c r="G24" s="559">
        <f t="shared" si="2"/>
        <v>98.471760797342185</v>
      </c>
      <c r="H24" s="530">
        <f t="shared" si="3"/>
        <v>-23</v>
      </c>
      <c r="I24" s="540" t="s">
        <v>859</v>
      </c>
      <c r="J24" s="541" t="s">
        <v>860</v>
      </c>
      <c r="K24" s="1191" t="s">
        <v>851</v>
      </c>
      <c r="L24" s="543" t="s">
        <v>852</v>
      </c>
      <c r="M24" s="544" t="str">
        <f>'К-Агач'!M24</f>
        <v>Каменева Наталья Юрьевна</v>
      </c>
      <c r="N24" s="544" t="str">
        <f>'К-Агач'!N24</f>
        <v>8(38822)23722</v>
      </c>
      <c r="O24" s="544" t="s">
        <v>446</v>
      </c>
      <c r="P24" s="544" t="s">
        <v>861</v>
      </c>
      <c r="Q24" s="544"/>
    </row>
    <row r="25" spans="1:17" ht="120.75" customHeight="1">
      <c r="A25" s="564" t="s">
        <v>492</v>
      </c>
      <c r="B25" s="577" t="s">
        <v>33</v>
      </c>
      <c r="C25" s="577" t="s">
        <v>442</v>
      </c>
      <c r="D25" s="563">
        <v>1752</v>
      </c>
      <c r="E25" s="589">
        <v>1726</v>
      </c>
      <c r="F25" s="589">
        <v>1708</v>
      </c>
      <c r="G25" s="559">
        <f t="shared" si="2"/>
        <v>98.957126303592119</v>
      </c>
      <c r="H25" s="530">
        <f t="shared" si="3"/>
        <v>-18</v>
      </c>
      <c r="I25" s="540" t="s">
        <v>859</v>
      </c>
      <c r="J25" s="541" t="s">
        <v>860</v>
      </c>
      <c r="K25" s="1191" t="s">
        <v>851</v>
      </c>
      <c r="L25" s="543" t="s">
        <v>852</v>
      </c>
      <c r="M25" s="544" t="str">
        <f>'К-Агач'!M25</f>
        <v>Каменева Наталья Юрьевна</v>
      </c>
      <c r="N25" s="544" t="str">
        <f>'К-Агач'!N25</f>
        <v>8(38822)23722</v>
      </c>
      <c r="O25" s="544" t="s">
        <v>180</v>
      </c>
      <c r="P25" s="544" t="s">
        <v>861</v>
      </c>
      <c r="Q25" s="544"/>
    </row>
    <row r="26" spans="1:17" ht="25.5" customHeight="1">
      <c r="A26" s="1531" t="s">
        <v>495</v>
      </c>
      <c r="B26" s="1532"/>
      <c r="C26" s="1532"/>
      <c r="D26" s="1532"/>
      <c r="E26" s="1532"/>
      <c r="F26" s="1532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3"/>
    </row>
    <row r="27" spans="1:17" ht="123" customHeight="1">
      <c r="A27" s="1625">
        <v>8</v>
      </c>
      <c r="B27" s="940" t="s">
        <v>496</v>
      </c>
      <c r="C27" s="940" t="s">
        <v>447</v>
      </c>
      <c r="D27" s="1197">
        <v>1.0578000000000001</v>
      </c>
      <c r="E27" s="1197">
        <v>0.99309999999999998</v>
      </c>
      <c r="F27" s="1197">
        <v>1.3433999999999999</v>
      </c>
      <c r="G27" s="530">
        <f t="shared" si="2"/>
        <v>135.27338636592486</v>
      </c>
      <c r="H27" s="530">
        <f t="shared" si="3"/>
        <v>0.35029999999999994</v>
      </c>
      <c r="I27" s="601" t="s">
        <v>862</v>
      </c>
      <c r="J27" s="687" t="s">
        <v>863</v>
      </c>
      <c r="K27" s="686" t="s">
        <v>864</v>
      </c>
      <c r="L27" s="543" t="s">
        <v>852</v>
      </c>
      <c r="M27" s="601" t="str">
        <f>Справочник!D11</f>
        <v>Тойлонова Элина Васильевна</v>
      </c>
      <c r="N27" s="601" t="str">
        <f>Справочник!E11</f>
        <v>8-38822-2-43-99</v>
      </c>
      <c r="O27" s="1198" t="s">
        <v>501</v>
      </c>
      <c r="P27" s="997" t="s">
        <v>865</v>
      </c>
      <c r="Q27" s="605"/>
    </row>
    <row r="28" spans="1:17" ht="139.5" customHeight="1">
      <c r="A28" s="1626"/>
      <c r="B28" s="607" t="s">
        <v>496</v>
      </c>
      <c r="C28" s="608" t="s">
        <v>377</v>
      </c>
      <c r="D28" s="609">
        <v>94806.193100000004</v>
      </c>
      <c r="E28" s="610">
        <v>94151.040399999998</v>
      </c>
      <c r="F28" s="610">
        <v>126484.76089999999</v>
      </c>
      <c r="G28" s="566">
        <f t="shared" si="2"/>
        <v>134.34239320418598</v>
      </c>
      <c r="H28" s="566">
        <f t="shared" si="3"/>
        <v>32333.720499999996</v>
      </c>
      <c r="I28" s="601" t="s">
        <v>862</v>
      </c>
      <c r="J28" s="601" t="s">
        <v>863</v>
      </c>
      <c r="K28" s="673" t="s">
        <v>864</v>
      </c>
      <c r="L28" s="543" t="s">
        <v>852</v>
      </c>
      <c r="M28" s="601" t="str">
        <f>M27</f>
        <v>Тойлонова Элина Васильевна</v>
      </c>
      <c r="N28" s="601" t="str">
        <f>N27</f>
        <v>8-38822-2-43-99</v>
      </c>
      <c r="O28" s="1198" t="s">
        <v>501</v>
      </c>
      <c r="P28" s="655" t="s">
        <v>865</v>
      </c>
      <c r="Q28" s="605"/>
    </row>
    <row r="29" spans="1:17" ht="45.75" customHeight="1">
      <c r="A29" s="1652">
        <v>9</v>
      </c>
      <c r="B29" s="1652" t="s">
        <v>503</v>
      </c>
      <c r="C29" s="612" t="s">
        <v>504</v>
      </c>
      <c r="D29" s="627">
        <v>570682</v>
      </c>
      <c r="E29" s="613">
        <v>474139</v>
      </c>
      <c r="F29" s="614">
        <v>918209.5</v>
      </c>
      <c r="G29" s="559">
        <f t="shared" si="2"/>
        <v>193.65829429766376</v>
      </c>
      <c r="H29" s="530">
        <f t="shared" si="3"/>
        <v>444070.5</v>
      </c>
      <c r="I29" s="543" t="s">
        <v>854</v>
      </c>
      <c r="J29" s="543" t="s">
        <v>850</v>
      </c>
      <c r="K29" s="1191" t="s">
        <v>851</v>
      </c>
      <c r="L29" s="543" t="s">
        <v>852</v>
      </c>
      <c r="M29" s="615" t="str">
        <f>Город!M29</f>
        <v>Лощеных Елена Алексеевна</v>
      </c>
      <c r="N29" s="615" t="str">
        <f>Город!N29</f>
        <v>8 (38822) 2 95 08</v>
      </c>
      <c r="O29" s="618" t="s">
        <v>501</v>
      </c>
      <c r="P29" s="954" t="s">
        <v>866</v>
      </c>
      <c r="Q29" s="618" t="s">
        <v>515</v>
      </c>
    </row>
    <row r="30" spans="1:17" ht="47.25">
      <c r="A30" s="1652"/>
      <c r="B30" s="1652"/>
      <c r="C30" s="899" t="s">
        <v>506</v>
      </c>
      <c r="D30" s="1199">
        <v>94.7</v>
      </c>
      <c r="E30" s="1059">
        <v>110</v>
      </c>
      <c r="F30" s="1056">
        <v>129</v>
      </c>
      <c r="G30" s="559">
        <f t="shared" si="2"/>
        <v>117.27272727272727</v>
      </c>
      <c r="H30" s="530">
        <f t="shared" si="3"/>
        <v>19</v>
      </c>
      <c r="I30" s="543" t="s">
        <v>854</v>
      </c>
      <c r="J30" s="543" t="s">
        <v>850</v>
      </c>
      <c r="K30" s="1191" t="s">
        <v>851</v>
      </c>
      <c r="L30" s="543" t="s">
        <v>852</v>
      </c>
      <c r="M30" s="615" t="str">
        <f>Город!M30</f>
        <v>Лощеных Елена Алексеевна</v>
      </c>
      <c r="N30" s="615" t="str">
        <f>Город!N30</f>
        <v>8 (38822) 2 95 08</v>
      </c>
      <c r="O30" s="618" t="s">
        <v>501</v>
      </c>
      <c r="P30" s="954" t="s">
        <v>866</v>
      </c>
      <c r="Q30" s="618" t="s">
        <v>515</v>
      </c>
    </row>
    <row r="31" spans="1:17" ht="40.5" customHeight="1">
      <c r="A31" s="1652"/>
      <c r="B31" s="1652"/>
      <c r="C31" s="899" t="s">
        <v>507</v>
      </c>
      <c r="D31" s="982">
        <f>D29/D7</f>
        <v>71.594781081420152</v>
      </c>
      <c r="E31" s="1200">
        <v>62.9</v>
      </c>
      <c r="F31" s="1201">
        <f>F29/F7</f>
        <v>123.16693494299128</v>
      </c>
      <c r="G31" s="559">
        <f t="shared" si="2"/>
        <v>195.81388703178263</v>
      </c>
      <c r="H31" s="530">
        <f t="shared" si="3"/>
        <v>60.266934942991277</v>
      </c>
      <c r="I31" s="543" t="s">
        <v>854</v>
      </c>
      <c r="J31" s="543" t="s">
        <v>850</v>
      </c>
      <c r="K31" s="1191" t="s">
        <v>851</v>
      </c>
      <c r="L31" s="543" t="s">
        <v>852</v>
      </c>
      <c r="M31" s="615" t="str">
        <f>Город!M31</f>
        <v>Лощеных Елена Алексеевна</v>
      </c>
      <c r="N31" s="615" t="str">
        <f>Город!N31</f>
        <v>8 (38822) 2 95 08</v>
      </c>
      <c r="O31" s="618" t="s">
        <v>501</v>
      </c>
      <c r="P31" s="954" t="s">
        <v>866</v>
      </c>
      <c r="Q31" s="618" t="s">
        <v>515</v>
      </c>
    </row>
    <row r="32" spans="1:17" ht="44.25" customHeight="1">
      <c r="A32" s="1644">
        <v>10</v>
      </c>
      <c r="B32" s="1644" t="s">
        <v>100</v>
      </c>
      <c r="C32" s="612" t="s">
        <v>508</v>
      </c>
      <c r="D32" s="1054">
        <v>387.21</v>
      </c>
      <c r="E32" s="1202">
        <v>353.87</v>
      </c>
      <c r="F32" s="614">
        <v>366.11</v>
      </c>
      <c r="G32" s="559">
        <f t="shared" si="2"/>
        <v>103.45889733517959</v>
      </c>
      <c r="H32" s="530">
        <f t="shared" si="3"/>
        <v>12.240000000000009</v>
      </c>
      <c r="I32" s="543" t="s">
        <v>867</v>
      </c>
      <c r="J32" s="543" t="s">
        <v>868</v>
      </c>
      <c r="K32" s="1191" t="s">
        <v>851</v>
      </c>
      <c r="L32" s="543" t="s">
        <v>852</v>
      </c>
      <c r="M32" s="615" t="str">
        <f>Город!M32</f>
        <v xml:space="preserve">Федоровская Наталья Алексеевна
</v>
      </c>
      <c r="N32" s="615" t="str">
        <f>Город!N32</f>
        <v>8 (38822) 21 248</v>
      </c>
      <c r="O32" s="826" t="s">
        <v>446</v>
      </c>
      <c r="P32" s="827" t="s">
        <v>601</v>
      </c>
      <c r="Q32" s="826" t="s">
        <v>457</v>
      </c>
    </row>
    <row r="33" spans="1:17" ht="47.25">
      <c r="A33" s="1644"/>
      <c r="B33" s="1644"/>
      <c r="C33" s="899" t="s">
        <v>390</v>
      </c>
      <c r="D33" s="1060">
        <v>106.4</v>
      </c>
      <c r="E33" s="1061">
        <v>101.1</v>
      </c>
      <c r="F33" s="1062">
        <v>98.8</v>
      </c>
      <c r="G33" s="559">
        <f t="shared" si="2"/>
        <v>97.725024727992093</v>
      </c>
      <c r="H33" s="530">
        <f t="shared" si="3"/>
        <v>-2.2999999999999972</v>
      </c>
      <c r="I33" s="543" t="s">
        <v>867</v>
      </c>
      <c r="J33" s="543" t="s">
        <v>868</v>
      </c>
      <c r="K33" s="1191" t="s">
        <v>851</v>
      </c>
      <c r="L33" s="543" t="s">
        <v>852</v>
      </c>
      <c r="M33" s="615" t="str">
        <f>Город!M33</f>
        <v xml:space="preserve">Федоровская Наталья Алексеевна
</v>
      </c>
      <c r="N33" s="615" t="str">
        <f>Город!N33</f>
        <v>8 (38822) 21 248</v>
      </c>
      <c r="O33" s="826" t="s">
        <v>446</v>
      </c>
      <c r="P33" s="827" t="s">
        <v>601</v>
      </c>
      <c r="Q33" s="826" t="s">
        <v>457</v>
      </c>
    </row>
    <row r="34" spans="1:17" ht="37.5" customHeight="1">
      <c r="A34" s="1644"/>
      <c r="B34" s="1644"/>
      <c r="C34" s="899" t="s">
        <v>511</v>
      </c>
      <c r="D34" s="550">
        <v>48.58</v>
      </c>
      <c r="E34" s="1200">
        <v>46.94</v>
      </c>
      <c r="F34" s="1201">
        <v>49.21</v>
      </c>
      <c r="G34" s="559">
        <f t="shared" si="2"/>
        <v>104.83596080102259</v>
      </c>
      <c r="H34" s="530">
        <f t="shared" si="3"/>
        <v>2.2700000000000031</v>
      </c>
      <c r="I34" s="543" t="s">
        <v>867</v>
      </c>
      <c r="J34" s="543" t="s">
        <v>868</v>
      </c>
      <c r="K34" s="1191" t="s">
        <v>869</v>
      </c>
      <c r="L34" s="543" t="s">
        <v>852</v>
      </c>
      <c r="M34" s="615" t="str">
        <f>Город!M34</f>
        <v xml:space="preserve">Федоровская Наталья Алексеевна
</v>
      </c>
      <c r="N34" s="615" t="str">
        <f>Город!N34</f>
        <v>8 (38822) 21 248</v>
      </c>
      <c r="O34" s="826" t="s">
        <v>446</v>
      </c>
      <c r="P34" s="827" t="s">
        <v>601</v>
      </c>
      <c r="Q34" s="826" t="s">
        <v>457</v>
      </c>
    </row>
    <row r="35" spans="1:17" ht="48" customHeight="1">
      <c r="A35" s="125">
        <v>11</v>
      </c>
      <c r="B35" s="125" t="s">
        <v>513</v>
      </c>
      <c r="C35" s="125" t="s">
        <v>397</v>
      </c>
      <c r="D35" s="1063">
        <v>3.3</v>
      </c>
      <c r="E35" s="621">
        <v>1.4</v>
      </c>
      <c r="F35" s="1203">
        <v>1.5</v>
      </c>
      <c r="G35" s="559">
        <f t="shared" si="2"/>
        <v>107.14285714285714</v>
      </c>
      <c r="H35" s="530">
        <f t="shared" si="3"/>
        <v>0.10000000000000009</v>
      </c>
      <c r="I35" s="543" t="s">
        <v>854</v>
      </c>
      <c r="J35" s="543" t="s">
        <v>850</v>
      </c>
      <c r="K35" s="585"/>
      <c r="L35" s="543"/>
      <c r="M35" s="615" t="str">
        <f>Город!M35</f>
        <v>Кыйгасова Алина Николаевна</v>
      </c>
      <c r="N35" s="615" t="str">
        <f>Город!N35</f>
        <v xml:space="preserve">8 (38822) 2 68 70        </v>
      </c>
      <c r="O35" s="618" t="s">
        <v>446</v>
      </c>
      <c r="P35" s="617" t="s">
        <v>870</v>
      </c>
      <c r="Q35" s="618" t="s">
        <v>457</v>
      </c>
    </row>
    <row r="36" spans="1:17" ht="65.25" customHeight="1">
      <c r="A36" s="971">
        <v>12</v>
      </c>
      <c r="B36" s="971" t="s">
        <v>516</v>
      </c>
      <c r="C36" s="633" t="s">
        <v>447</v>
      </c>
      <c r="D36" s="633" t="s">
        <v>419</v>
      </c>
      <c r="E36" s="634">
        <f>E37/D37*100</f>
        <v>109.19540229885058</v>
      </c>
      <c r="F36" s="634">
        <f>F37/E37*100</f>
        <v>105.26315789473684</v>
      </c>
      <c r="G36" s="600">
        <f t="shared" si="2"/>
        <v>96.398891966758995</v>
      </c>
      <c r="H36" s="529">
        <f t="shared" si="3"/>
        <v>-3.9322444041137459</v>
      </c>
      <c r="I36" s="543" t="s">
        <v>854</v>
      </c>
      <c r="J36" s="543" t="s">
        <v>850</v>
      </c>
      <c r="K36" s="1191" t="s">
        <v>869</v>
      </c>
      <c r="L36" s="543" t="s">
        <v>852</v>
      </c>
      <c r="M36" s="601" t="str">
        <f>Справочник!D16</f>
        <v>Воротилова Нина Анатольевна</v>
      </c>
      <c r="N36" s="601" t="str">
        <f>Справочник!E16</f>
        <v xml:space="preserve">8 38822 2 06 25
8 923 667 45 74
</v>
      </c>
      <c r="O36" s="618" t="s">
        <v>446</v>
      </c>
      <c r="P36" s="655" t="s">
        <v>871</v>
      </c>
      <c r="Q36" s="618" t="s">
        <v>457</v>
      </c>
    </row>
    <row r="37" spans="1:17" ht="43.5" customHeight="1">
      <c r="A37" s="971"/>
      <c r="B37" s="637" t="s">
        <v>519</v>
      </c>
      <c r="C37" s="638" t="s">
        <v>520</v>
      </c>
      <c r="D37" s="1204">
        <v>17.399999999999999</v>
      </c>
      <c r="E37" s="1065">
        <v>19</v>
      </c>
      <c r="F37" s="843">
        <v>20</v>
      </c>
      <c r="G37" s="1205">
        <f t="shared" si="2"/>
        <v>105.26315789473684</v>
      </c>
      <c r="H37" s="1206">
        <f t="shared" si="3"/>
        <v>1</v>
      </c>
      <c r="I37" s="543" t="s">
        <v>854</v>
      </c>
      <c r="J37" s="543" t="s">
        <v>850</v>
      </c>
      <c r="K37" s="1191" t="s">
        <v>869</v>
      </c>
      <c r="L37" s="543" t="s">
        <v>852</v>
      </c>
      <c r="M37" s="601" t="str">
        <f>M36</f>
        <v>Воротилова Нина Анатольевна</v>
      </c>
      <c r="N37" s="601" t="str">
        <f>N36</f>
        <v xml:space="preserve">8 38822 2 06 25
8 923 667 45 74
</v>
      </c>
      <c r="O37" s="618" t="s">
        <v>446</v>
      </c>
      <c r="P37" s="997" t="s">
        <v>871</v>
      </c>
      <c r="Q37" s="618" t="s">
        <v>457</v>
      </c>
    </row>
    <row r="38" spans="1:17" ht="107.25" customHeight="1">
      <c r="A38" s="1631">
        <v>13</v>
      </c>
      <c r="B38" s="979" t="s">
        <v>521</v>
      </c>
      <c r="C38" s="979" t="s">
        <v>522</v>
      </c>
      <c r="D38" s="980">
        <v>50</v>
      </c>
      <c r="E38" s="1066">
        <v>51.8</v>
      </c>
      <c r="F38" s="1066">
        <v>94</v>
      </c>
      <c r="G38" s="600">
        <f>F38/E38</f>
        <v>1.8146718146718148</v>
      </c>
      <c r="H38" s="529">
        <f t="shared" si="3"/>
        <v>42.2</v>
      </c>
      <c r="I38" s="601" t="s">
        <v>854</v>
      </c>
      <c r="J38" s="635" t="s">
        <v>850</v>
      </c>
      <c r="K38" s="673" t="s">
        <v>872</v>
      </c>
      <c r="L38" s="635" t="s">
        <v>852</v>
      </c>
      <c r="M38" s="601" t="str">
        <f>M51</f>
        <v xml:space="preserve">  Модоров Алексей Николаевич</v>
      </c>
      <c r="N38" s="601" t="str">
        <f>N51</f>
        <v>8 (38822) 2 32 34</v>
      </c>
      <c r="O38" s="605" t="s">
        <v>446</v>
      </c>
      <c r="P38" s="655" t="s">
        <v>873</v>
      </c>
      <c r="Q38" s="605"/>
    </row>
    <row r="39" spans="1:17" ht="123" hidden="1" customHeight="1">
      <c r="A39" s="1632"/>
      <c r="B39" s="656" t="s">
        <v>524</v>
      </c>
      <c r="C39" s="657" t="s">
        <v>459</v>
      </c>
      <c r="D39" s="657" t="s">
        <v>559</v>
      </c>
      <c r="E39" s="659">
        <v>3</v>
      </c>
      <c r="F39" s="660">
        <v>8</v>
      </c>
      <c r="G39" s="600"/>
      <c r="H39" s="529"/>
      <c r="I39" s="601"/>
      <c r="J39" s="601"/>
      <c r="K39" s="686"/>
      <c r="L39" s="648"/>
      <c r="M39" s="601" t="str">
        <f t="shared" ref="M39:M40" si="6">M38</f>
        <v xml:space="preserve">  Модоров Алексей Николаевич</v>
      </c>
      <c r="N39" s="601" t="str">
        <f t="shared" ref="N39:N40" si="7">N38</f>
        <v>8 (38822) 2 32 34</v>
      </c>
      <c r="O39" s="605"/>
      <c r="P39" s="655"/>
      <c r="Q39" s="605"/>
    </row>
    <row r="40" spans="1:17" ht="138.75" hidden="1" customHeight="1">
      <c r="A40" s="1633"/>
      <c r="B40" s="656" t="s">
        <v>525</v>
      </c>
      <c r="C40" s="657" t="s">
        <v>459</v>
      </c>
      <c r="D40" s="657" t="s">
        <v>559</v>
      </c>
      <c r="E40" s="659">
        <v>8</v>
      </c>
      <c r="F40" s="660">
        <v>8</v>
      </c>
      <c r="G40" s="600"/>
      <c r="H40" s="529"/>
      <c r="I40" s="601"/>
      <c r="J40" s="601"/>
      <c r="K40" s="686"/>
      <c r="L40" s="648"/>
      <c r="M40" s="601" t="str">
        <f t="shared" si="6"/>
        <v xml:space="preserve">  Модоров Алексей Николаевич</v>
      </c>
      <c r="N40" s="601" t="str">
        <f t="shared" si="7"/>
        <v>8 (38822) 2 32 34</v>
      </c>
      <c r="O40" s="605"/>
      <c r="P40" s="655"/>
      <c r="Q40" s="605"/>
    </row>
    <row r="41" spans="1:17" ht="116.25" customHeight="1">
      <c r="A41" s="1634">
        <v>14</v>
      </c>
      <c r="B41" s="987" t="s">
        <v>527</v>
      </c>
      <c r="C41" s="988" t="s">
        <v>528</v>
      </c>
      <c r="D41" s="988">
        <v>100</v>
      </c>
      <c r="E41" s="989">
        <v>61.9</v>
      </c>
      <c r="F41" s="989">
        <v>100</v>
      </c>
      <c r="G41" s="600">
        <f t="shared" si="2"/>
        <v>161.55088852988692</v>
      </c>
      <c r="H41" s="529">
        <f t="shared" si="3"/>
        <v>38.1</v>
      </c>
      <c r="I41" s="601" t="s">
        <v>854</v>
      </c>
      <c r="J41" s="635" t="s">
        <v>850</v>
      </c>
      <c r="K41" s="673" t="s">
        <v>872</v>
      </c>
      <c r="L41" s="635" t="s">
        <v>852</v>
      </c>
      <c r="M41" s="601" t="str">
        <f>M38</f>
        <v xml:space="preserve">  Модоров Алексей Николаевич</v>
      </c>
      <c r="N41" s="601" t="str">
        <f>N38</f>
        <v>8 (38822) 2 32 34</v>
      </c>
      <c r="O41" s="605" t="s">
        <v>446</v>
      </c>
      <c r="P41" s="997" t="s">
        <v>873</v>
      </c>
      <c r="Q41" s="605"/>
    </row>
    <row r="42" spans="1:17" ht="116.25" hidden="1" customHeight="1">
      <c r="A42" s="1635"/>
      <c r="B42" s="656" t="s">
        <v>529</v>
      </c>
      <c r="C42" s="667" t="s">
        <v>459</v>
      </c>
      <c r="D42" s="667"/>
      <c r="E42" s="668"/>
      <c r="F42" s="669"/>
      <c r="G42" s="665"/>
      <c r="H42" s="665"/>
      <c r="I42" s="601"/>
      <c r="J42" s="601"/>
      <c r="K42" s="686"/>
      <c r="L42" s="648"/>
      <c r="M42" s="601" t="str">
        <f>M40</f>
        <v xml:space="preserve">  Модоров Алексей Николаевич</v>
      </c>
      <c r="N42" s="601" t="str">
        <f t="shared" ref="N42:N43" si="8">N41</f>
        <v>8 (38822) 2 32 34</v>
      </c>
      <c r="O42" s="605"/>
      <c r="P42" s="655"/>
      <c r="Q42" s="605"/>
    </row>
    <row r="43" spans="1:17" ht="114" hidden="1" customHeight="1">
      <c r="A43" s="1636"/>
      <c r="B43" s="656" t="s">
        <v>530</v>
      </c>
      <c r="C43" s="667" t="s">
        <v>459</v>
      </c>
      <c r="D43" s="667"/>
      <c r="E43" s="668"/>
      <c r="F43" s="669"/>
      <c r="G43" s="665"/>
      <c r="H43" s="665"/>
      <c r="I43" s="601"/>
      <c r="J43" s="601"/>
      <c r="K43" s="686"/>
      <c r="L43" s="648"/>
      <c r="M43" s="601" t="str">
        <f>M42</f>
        <v xml:space="preserve">  Модоров Алексей Николаевич</v>
      </c>
      <c r="N43" s="601" t="str">
        <f t="shared" si="8"/>
        <v>8 (38822) 2 32 34</v>
      </c>
      <c r="O43" s="605"/>
      <c r="P43" s="655"/>
      <c r="Q43" s="605"/>
    </row>
    <row r="44" spans="1:17" ht="98.25" customHeight="1">
      <c r="A44" s="1634">
        <v>15</v>
      </c>
      <c r="B44" s="987" t="s">
        <v>531</v>
      </c>
      <c r="C44" s="988" t="s">
        <v>532</v>
      </c>
      <c r="D44" s="1207">
        <f>D45/D46*100</f>
        <v>90.319204604918895</v>
      </c>
      <c r="E44" s="1207">
        <f>E45/E46*100</f>
        <v>90.319204604918895</v>
      </c>
      <c r="F44" s="1207">
        <f>F45/F46*100</f>
        <v>90.319204604918895</v>
      </c>
      <c r="G44" s="600">
        <f t="shared" si="2"/>
        <v>100</v>
      </c>
      <c r="H44" s="529">
        <f t="shared" si="3"/>
        <v>0</v>
      </c>
      <c r="I44" s="601" t="s">
        <v>854</v>
      </c>
      <c r="J44" s="543" t="s">
        <v>850</v>
      </c>
      <c r="K44" s="1191" t="s">
        <v>851</v>
      </c>
      <c r="L44" s="543" t="s">
        <v>852</v>
      </c>
      <c r="M44" s="601" t="str">
        <f>Справочник!D19</f>
        <v>Зейнолданов Раджан Далайканович</v>
      </c>
      <c r="N44" s="601" t="str">
        <f>Справочник!E19</f>
        <v>2-22-37</v>
      </c>
      <c r="O44" s="605" t="s">
        <v>446</v>
      </c>
      <c r="P44" s="655" t="s">
        <v>874</v>
      </c>
      <c r="Q44" s="605"/>
    </row>
    <row r="45" spans="1:17" ht="63.75" customHeight="1">
      <c r="A45" s="1635"/>
      <c r="B45" s="675" t="s">
        <v>536</v>
      </c>
      <c r="C45" s="667" t="s">
        <v>537</v>
      </c>
      <c r="D45" s="667">
        <v>172.6</v>
      </c>
      <c r="E45" s="1011">
        <v>172.6</v>
      </c>
      <c r="F45" s="1070">
        <v>172.6</v>
      </c>
      <c r="G45" s="600">
        <f t="shared" si="2"/>
        <v>100</v>
      </c>
      <c r="H45" s="529">
        <f t="shared" si="3"/>
        <v>0</v>
      </c>
      <c r="I45" s="543" t="s">
        <v>854</v>
      </c>
      <c r="J45" s="543" t="s">
        <v>850</v>
      </c>
      <c r="K45" s="1191" t="s">
        <v>851</v>
      </c>
      <c r="L45" s="543" t="s">
        <v>852</v>
      </c>
      <c r="M45" s="601" t="str">
        <f t="shared" ref="M45:M46" si="9">M44</f>
        <v>Зейнолданов Раджан Далайканович</v>
      </c>
      <c r="N45" s="601" t="str">
        <f t="shared" ref="N45:N46" si="10">N44</f>
        <v>2-22-37</v>
      </c>
      <c r="O45" s="605" t="s">
        <v>446</v>
      </c>
      <c r="P45" s="997" t="s">
        <v>874</v>
      </c>
      <c r="Q45" s="605"/>
    </row>
    <row r="46" spans="1:17" ht="47.25" customHeight="1">
      <c r="A46" s="1636"/>
      <c r="B46" s="675" t="s">
        <v>539</v>
      </c>
      <c r="C46" s="667" t="s">
        <v>537</v>
      </c>
      <c r="D46" s="667">
        <v>191.1</v>
      </c>
      <c r="E46" s="1011">
        <v>191.1</v>
      </c>
      <c r="F46" s="1070">
        <v>191.1</v>
      </c>
      <c r="G46" s="600">
        <f t="shared" si="2"/>
        <v>100</v>
      </c>
      <c r="H46" s="529">
        <f t="shared" si="3"/>
        <v>0</v>
      </c>
      <c r="I46" s="543" t="s">
        <v>854</v>
      </c>
      <c r="J46" s="543" t="s">
        <v>850</v>
      </c>
      <c r="K46" s="1191" t="s">
        <v>851</v>
      </c>
      <c r="L46" s="543" t="s">
        <v>852</v>
      </c>
      <c r="M46" s="601" t="str">
        <f t="shared" si="9"/>
        <v>Зейнолданов Раджан Далайканович</v>
      </c>
      <c r="N46" s="601" t="str">
        <f t="shared" si="10"/>
        <v>2-22-37</v>
      </c>
      <c r="O46" s="605" t="s">
        <v>446</v>
      </c>
      <c r="P46" s="997" t="s">
        <v>874</v>
      </c>
      <c r="Q46" s="605"/>
    </row>
    <row r="47" spans="1:17" ht="41.25" customHeight="1">
      <c r="A47" s="1637">
        <v>16</v>
      </c>
      <c r="B47" s="1112" t="s">
        <v>540</v>
      </c>
      <c r="C47" s="1141" t="s">
        <v>541</v>
      </c>
      <c r="D47" s="685">
        <f>D48/D49*1000</f>
        <v>13.717421124828531</v>
      </c>
      <c r="E47" s="685">
        <f>E48/E49*1000</f>
        <v>13.100436681222707</v>
      </c>
      <c r="F47" s="685">
        <f>F48/F49*1000</f>
        <v>9.5541401273885338</v>
      </c>
      <c r="G47" s="600">
        <f t="shared" si="2"/>
        <v>72.929936305732483</v>
      </c>
      <c r="H47" s="529">
        <f t="shared" si="3"/>
        <v>-3.5462965538341731</v>
      </c>
      <c r="I47" s="601" t="s">
        <v>875</v>
      </c>
      <c r="J47" s="687" t="s">
        <v>876</v>
      </c>
      <c r="K47" s="673" t="s">
        <v>877</v>
      </c>
      <c r="L47" s="543" t="s">
        <v>852</v>
      </c>
      <c r="M47" s="601" t="str">
        <f>Справочник!D20</f>
        <v>Кынова Александра Валерьевна</v>
      </c>
      <c r="N47" s="601" t="str">
        <f>Справочник!E20</f>
        <v xml:space="preserve">(38822) 4-77-32
</v>
      </c>
      <c r="O47" s="605" t="s">
        <v>501</v>
      </c>
      <c r="P47" s="997" t="s">
        <v>878</v>
      </c>
      <c r="Q47" s="689" t="s">
        <v>457</v>
      </c>
    </row>
    <row r="48" spans="1:17" ht="41.25" customHeight="1">
      <c r="A48" s="1638"/>
      <c r="B48" s="1208" t="s">
        <v>879</v>
      </c>
      <c r="C48" s="543" t="s">
        <v>442</v>
      </c>
      <c r="D48" s="543">
        <v>30</v>
      </c>
      <c r="E48" s="543">
        <v>27</v>
      </c>
      <c r="F48" s="693">
        <v>21</v>
      </c>
      <c r="G48" s="600">
        <f t="shared" si="2"/>
        <v>77.777777777777786</v>
      </c>
      <c r="H48" s="529">
        <f t="shared" si="3"/>
        <v>-6</v>
      </c>
      <c r="I48" s="601" t="s">
        <v>875</v>
      </c>
      <c r="J48" s="687" t="s">
        <v>876</v>
      </c>
      <c r="K48" s="673" t="s">
        <v>877</v>
      </c>
      <c r="L48" s="543" t="s">
        <v>852</v>
      </c>
      <c r="M48" s="687" t="str">
        <f t="shared" ref="M48:M49" si="11">M47</f>
        <v>Кынова Александра Валерьевна</v>
      </c>
      <c r="N48" s="687" t="str">
        <f t="shared" ref="N48:N49" si="12">N47</f>
        <v xml:space="preserve">(38822) 4-77-32
</v>
      </c>
      <c r="O48" s="605" t="s">
        <v>501</v>
      </c>
      <c r="P48" s="997" t="s">
        <v>878</v>
      </c>
      <c r="Q48" s="689" t="s">
        <v>457</v>
      </c>
    </row>
    <row r="49" spans="1:17" ht="41.25" customHeight="1">
      <c r="A49" s="1638"/>
      <c r="B49" s="691" t="s">
        <v>547</v>
      </c>
      <c r="C49" s="692" t="s">
        <v>546</v>
      </c>
      <c r="D49" s="692">
        <v>2187</v>
      </c>
      <c r="E49" s="693">
        <v>2061</v>
      </c>
      <c r="F49" s="693">
        <v>2198</v>
      </c>
      <c r="G49" s="600">
        <f t="shared" si="2"/>
        <v>106.64725861232411</v>
      </c>
      <c r="H49" s="529">
        <f t="shared" si="3"/>
        <v>137</v>
      </c>
      <c r="I49" s="601" t="s">
        <v>875</v>
      </c>
      <c r="J49" s="687" t="s">
        <v>876</v>
      </c>
      <c r="K49" s="673" t="s">
        <v>877</v>
      </c>
      <c r="L49" s="543" t="s">
        <v>852</v>
      </c>
      <c r="M49" s="687" t="str">
        <f t="shared" si="11"/>
        <v>Кынова Александра Валерьевна</v>
      </c>
      <c r="N49" s="687" t="str">
        <f t="shared" si="12"/>
        <v xml:space="preserve">(38822) 4-77-32
</v>
      </c>
      <c r="O49" s="605" t="s">
        <v>501</v>
      </c>
      <c r="P49" s="997" t="s">
        <v>878</v>
      </c>
      <c r="Q49" s="689" t="s">
        <v>457</v>
      </c>
    </row>
    <row r="50" spans="1:17">
      <c r="A50" s="1554" t="s">
        <v>548</v>
      </c>
      <c r="B50" s="1554"/>
      <c r="C50" s="1554"/>
      <c r="D50" s="1554"/>
      <c r="E50" s="1554"/>
      <c r="F50" s="1554"/>
      <c r="G50" s="1554"/>
      <c r="H50" s="1554"/>
      <c r="I50" s="1554"/>
      <c r="J50" s="1554"/>
      <c r="K50" s="1554"/>
      <c r="L50" s="1554"/>
      <c r="M50" s="1554"/>
      <c r="N50" s="1554"/>
      <c r="O50" s="1554"/>
      <c r="P50" s="1554"/>
      <c r="Q50" s="1555"/>
    </row>
    <row r="51" spans="1:17" ht="48" customHeight="1">
      <c r="A51" s="557">
        <v>1</v>
      </c>
      <c r="B51" s="696" t="s">
        <v>549</v>
      </c>
      <c r="C51" s="697"/>
      <c r="D51" s="697"/>
      <c r="E51" s="697"/>
      <c r="F51" s="697"/>
      <c r="G51" s="703"/>
      <c r="H51" s="703"/>
      <c r="I51" s="543" t="s">
        <v>880</v>
      </c>
      <c r="J51" s="543" t="s">
        <v>881</v>
      </c>
      <c r="K51" s="703"/>
      <c r="L51" s="703"/>
      <c r="M51" s="702" t="str">
        <f>Справочник!B45</f>
        <v xml:space="preserve">  Модоров Алексей Николаевич</v>
      </c>
      <c r="N51" s="702" t="str">
        <f>Справочник!C45</f>
        <v>8 (38822) 2 32 34</v>
      </c>
      <c r="O51" s="1653"/>
      <c r="P51" s="1653"/>
      <c r="Q51" s="1653"/>
    </row>
    <row r="52" spans="1:17">
      <c r="A52" s="703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703"/>
      <c r="O52" s="703"/>
      <c r="P52" s="703"/>
      <c r="Q52" s="703"/>
    </row>
    <row r="53" spans="1:17">
      <c r="A53" s="513"/>
      <c r="B53" s="513"/>
      <c r="C53" s="513"/>
      <c r="D53" s="513"/>
      <c r="E53" s="513"/>
      <c r="F53" s="513"/>
      <c r="G53" s="513"/>
      <c r="H53" s="513"/>
      <c r="I53" s="513"/>
      <c r="J53" s="513"/>
      <c r="K53" s="513"/>
      <c r="L53" s="513"/>
      <c r="M53" s="513"/>
      <c r="N53" s="513"/>
      <c r="O53" s="513"/>
      <c r="P53" s="513"/>
      <c r="Q53" s="513"/>
    </row>
    <row r="54" spans="1:17">
      <c r="A54" s="513"/>
      <c r="B54" s="513"/>
      <c r="C54" s="513"/>
      <c r="D54" s="513"/>
      <c r="E54" s="513"/>
      <c r="F54" s="513"/>
      <c r="G54" s="513"/>
      <c r="H54" s="513"/>
      <c r="I54" s="513"/>
      <c r="J54" s="513"/>
      <c r="K54" s="513"/>
      <c r="L54" s="513"/>
      <c r="M54" s="513"/>
      <c r="N54" s="513"/>
      <c r="O54" s="513"/>
      <c r="P54" s="513"/>
      <c r="Q54" s="513"/>
    </row>
    <row r="55" spans="1:17">
      <c r="A55" s="513"/>
      <c r="B55" s="513"/>
      <c r="C55" s="513"/>
      <c r="D55" s="513"/>
      <c r="E55" s="513"/>
      <c r="F55" s="513"/>
      <c r="G55" s="513"/>
      <c r="H55" s="513"/>
      <c r="I55" s="513"/>
      <c r="J55" s="513"/>
      <c r="K55" s="513"/>
      <c r="L55" s="513"/>
      <c r="M55" s="513"/>
      <c r="N55" s="513"/>
      <c r="O55" s="513"/>
      <c r="P55" s="513"/>
      <c r="Q55" s="513"/>
    </row>
    <row r="56" spans="1:17">
      <c r="A56" s="513"/>
      <c r="B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</row>
    <row r="57" spans="1:17">
      <c r="A57" s="513"/>
      <c r="B57" s="513"/>
      <c r="C57" s="513"/>
      <c r="D57" s="513"/>
      <c r="E57" s="513"/>
      <c r="F57" s="513"/>
      <c r="G57" s="513"/>
      <c r="H57" s="513"/>
      <c r="I57" s="513"/>
      <c r="J57" s="513"/>
      <c r="K57" s="513"/>
      <c r="L57" s="513"/>
      <c r="M57" s="513"/>
      <c r="N57" s="513"/>
      <c r="O57" s="513"/>
      <c r="P57" s="513"/>
      <c r="Q57" s="513"/>
    </row>
    <row r="58" spans="1:17">
      <c r="A58" s="513"/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</row>
    <row r="59" spans="1:17">
      <c r="A59" s="513"/>
      <c r="B59" s="513"/>
      <c r="C59" s="513"/>
      <c r="D59" s="513"/>
      <c r="E59" s="513"/>
      <c r="F59" s="513"/>
      <c r="G59" s="513"/>
      <c r="H59" s="513"/>
      <c r="I59" s="513"/>
      <c r="J59" s="513"/>
      <c r="K59" s="513"/>
      <c r="L59" s="513"/>
      <c r="M59" s="513"/>
      <c r="N59" s="513"/>
      <c r="O59" s="513"/>
      <c r="P59" s="513"/>
      <c r="Q59" s="513"/>
    </row>
    <row r="60" spans="1:17">
      <c r="A60" s="513"/>
      <c r="B60" s="513"/>
      <c r="C60" s="513"/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  <c r="O60" s="513"/>
      <c r="P60" s="513"/>
      <c r="Q60" s="513"/>
    </row>
    <row r="61" spans="1:17">
      <c r="A61" s="513"/>
      <c r="B61" s="513"/>
      <c r="C61" s="513"/>
      <c r="D61" s="513"/>
      <c r="E61" s="513"/>
      <c r="F61" s="513"/>
      <c r="G61" s="513"/>
      <c r="H61" s="513"/>
      <c r="I61" s="513"/>
      <c r="J61" s="513"/>
      <c r="K61" s="513"/>
      <c r="L61" s="513"/>
      <c r="M61" s="513"/>
      <c r="N61" s="513"/>
      <c r="O61" s="513"/>
      <c r="P61" s="513"/>
      <c r="Q61" s="513"/>
    </row>
    <row r="62" spans="1:17">
      <c r="A62" s="513"/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3"/>
      <c r="O62" s="513"/>
      <c r="P62" s="513"/>
      <c r="Q62" s="513"/>
    </row>
    <row r="63" spans="1:17">
      <c r="A63" s="513"/>
      <c r="B63" s="513"/>
      <c r="C63" s="513"/>
      <c r="D63" s="513"/>
      <c r="E63" s="513"/>
      <c r="F63" s="513"/>
      <c r="G63" s="513"/>
      <c r="H63" s="513"/>
      <c r="I63" s="513"/>
      <c r="J63" s="513"/>
      <c r="K63" s="513"/>
      <c r="L63" s="513"/>
      <c r="M63" s="513"/>
      <c r="N63" s="513"/>
      <c r="O63" s="513"/>
      <c r="P63" s="513"/>
      <c r="Q63" s="513"/>
    </row>
    <row r="64" spans="1:17">
      <c r="A64" s="513"/>
      <c r="B64" s="513"/>
      <c r="C64" s="513"/>
      <c r="D64" s="513"/>
      <c r="E64" s="513"/>
      <c r="F64" s="513"/>
      <c r="G64" s="513"/>
      <c r="H64" s="513"/>
      <c r="I64" s="513"/>
      <c r="J64" s="513"/>
      <c r="K64" s="513"/>
      <c r="L64" s="513"/>
      <c r="M64" s="513"/>
      <c r="N64" s="513"/>
      <c r="O64" s="513"/>
      <c r="P64" s="513"/>
      <c r="Q64" s="513"/>
    </row>
    <row r="65" spans="1:17">
      <c r="A65" s="513"/>
      <c r="B65" s="513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</row>
    <row r="66" spans="1:17">
      <c r="A66" s="513"/>
      <c r="B66" s="513"/>
      <c r="C66" s="513"/>
      <c r="D66" s="513"/>
      <c r="E66" s="513"/>
      <c r="F66" s="513"/>
      <c r="G66" s="513"/>
      <c r="H66" s="513"/>
      <c r="I66" s="513"/>
      <c r="J66" s="513"/>
      <c r="K66" s="513"/>
      <c r="L66" s="513"/>
      <c r="M66" s="513"/>
      <c r="N66" s="513"/>
      <c r="O66" s="513"/>
      <c r="P66" s="513"/>
      <c r="Q66" s="513"/>
    </row>
    <row r="67" spans="1:17">
      <c r="A67" s="513"/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513"/>
      <c r="O67" s="513"/>
      <c r="P67" s="513"/>
      <c r="Q67" s="513"/>
    </row>
    <row r="68" spans="1:17">
      <c r="A68" s="513"/>
      <c r="B68" s="513"/>
      <c r="C68" s="513"/>
      <c r="D68" s="513"/>
      <c r="E68" s="513"/>
      <c r="F68" s="513"/>
      <c r="G68" s="513"/>
      <c r="H68" s="513"/>
      <c r="I68" s="513"/>
      <c r="J68" s="513"/>
      <c r="K68" s="513"/>
      <c r="L68" s="513"/>
      <c r="M68" s="513"/>
      <c r="N68" s="513"/>
      <c r="O68" s="513"/>
      <c r="P68" s="513"/>
      <c r="Q68" s="513"/>
    </row>
    <row r="69" spans="1:17">
      <c r="A69" s="513"/>
      <c r="B69" s="513"/>
      <c r="C69" s="513"/>
      <c r="D69" s="513"/>
      <c r="E69" s="513"/>
      <c r="F69" s="513"/>
      <c r="G69" s="513"/>
      <c r="H69" s="513"/>
      <c r="I69" s="513"/>
      <c r="J69" s="513"/>
      <c r="K69" s="513"/>
      <c r="L69" s="513"/>
      <c r="M69" s="513"/>
      <c r="N69" s="513"/>
      <c r="O69" s="513"/>
      <c r="P69" s="513"/>
      <c r="Q69" s="513"/>
    </row>
    <row r="70" spans="1:17">
      <c r="A70" s="513"/>
      <c r="B70" s="513"/>
      <c r="C70" s="513"/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  <c r="O70" s="513"/>
      <c r="P70" s="513"/>
      <c r="Q70" s="513"/>
    </row>
    <row r="71" spans="1:17">
      <c r="A71" s="513"/>
      <c r="B71" s="513"/>
      <c r="C71" s="513"/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  <c r="O71" s="513"/>
      <c r="P71" s="513"/>
      <c r="Q71" s="513"/>
    </row>
    <row r="72" spans="1:17">
      <c r="A72" s="513"/>
      <c r="B72" s="513"/>
      <c r="C72" s="513"/>
      <c r="D72" s="513"/>
      <c r="E72" s="513"/>
      <c r="F72" s="513"/>
      <c r="G72" s="513"/>
      <c r="H72" s="513"/>
      <c r="I72" s="513"/>
      <c r="J72" s="513"/>
      <c r="K72" s="513"/>
      <c r="L72" s="513"/>
      <c r="M72" s="513"/>
      <c r="N72" s="513"/>
      <c r="O72" s="513"/>
      <c r="P72" s="513"/>
      <c r="Q72" s="513"/>
    </row>
    <row r="73" spans="1:17">
      <c r="A73" s="513"/>
      <c r="B73" s="513"/>
      <c r="C73" s="513"/>
      <c r="D73" s="513"/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513"/>
      <c r="P73" s="513"/>
      <c r="Q73" s="513"/>
    </row>
    <row r="74" spans="1:17">
      <c r="A74" s="513"/>
      <c r="B74" s="513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513"/>
      <c r="O74" s="513"/>
      <c r="P74" s="513"/>
      <c r="Q74" s="513"/>
    </row>
    <row r="75" spans="1:17">
      <c r="A75" s="513"/>
      <c r="B75" s="513"/>
      <c r="C75" s="513"/>
      <c r="D75" s="513"/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513"/>
      <c r="P75" s="513"/>
      <c r="Q75" s="513"/>
    </row>
    <row r="76" spans="1:17">
      <c r="A76" s="513"/>
      <c r="B76" s="513"/>
      <c r="C76" s="513"/>
      <c r="D76" s="513"/>
      <c r="E76" s="513"/>
      <c r="F76" s="513"/>
      <c r="G76" s="513"/>
      <c r="H76" s="513"/>
      <c r="I76" s="513"/>
      <c r="J76" s="513"/>
      <c r="K76" s="513"/>
      <c r="L76" s="513"/>
      <c r="M76" s="513"/>
      <c r="N76" s="513"/>
      <c r="O76" s="513"/>
      <c r="P76" s="513"/>
      <c r="Q76" s="513"/>
    </row>
    <row r="77" spans="1:17">
      <c r="A77" s="513"/>
      <c r="B77" s="513"/>
      <c r="C77" s="513"/>
      <c r="D77" s="513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</row>
    <row r="78" spans="1:17">
      <c r="A78" s="513"/>
      <c r="B78" s="513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>
      <c r="A79" s="513"/>
      <c r="B79" s="513"/>
      <c r="C79" s="513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</row>
    <row r="80" spans="1:17">
      <c r="A80" s="513"/>
      <c r="B80" s="513"/>
      <c r="C80" s="513"/>
      <c r="D80" s="513"/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513"/>
      <c r="P80" s="513"/>
      <c r="Q80" s="513"/>
    </row>
    <row r="81" spans="1:17">
      <c r="A81" s="513"/>
      <c r="B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</row>
    <row r="82" spans="1:17">
      <c r="A82" s="513"/>
      <c r="B82" s="513"/>
      <c r="C82" s="513"/>
      <c r="D82" s="513"/>
      <c r="E82" s="513"/>
      <c r="F82" s="513"/>
      <c r="G82" s="513"/>
      <c r="H82" s="513"/>
      <c r="I82" s="513"/>
      <c r="J82" s="513"/>
      <c r="K82" s="513"/>
      <c r="L82" s="513"/>
      <c r="M82" s="513"/>
      <c r="N82" s="513"/>
      <c r="O82" s="513"/>
      <c r="P82" s="513"/>
      <c r="Q82" s="513"/>
    </row>
    <row r="83" spans="1:17">
      <c r="A83" s="513"/>
      <c r="B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</row>
    <row r="84" spans="1:17">
      <c r="A84" s="513"/>
      <c r="B84" s="513"/>
      <c r="C84" s="513"/>
      <c r="D84" s="513"/>
      <c r="E84" s="513"/>
      <c r="F84" s="513"/>
      <c r="G84" s="513"/>
      <c r="H84" s="513"/>
      <c r="I84" s="513"/>
      <c r="J84" s="513"/>
      <c r="K84" s="513"/>
      <c r="L84" s="513"/>
      <c r="M84" s="513"/>
      <c r="N84" s="513"/>
      <c r="O84" s="513"/>
      <c r="P84" s="513"/>
      <c r="Q84" s="513"/>
    </row>
    <row r="85" spans="1:17">
      <c r="A85" s="513"/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</row>
    <row r="86" spans="1:17">
      <c r="A86" s="513"/>
      <c r="B86" s="513"/>
      <c r="C86" s="513"/>
      <c r="D86" s="513"/>
      <c r="E86" s="513"/>
      <c r="F86" s="513"/>
      <c r="G86" s="513"/>
      <c r="H86" s="513"/>
      <c r="I86" s="513"/>
      <c r="J86" s="513"/>
      <c r="K86" s="513"/>
      <c r="L86" s="513"/>
      <c r="M86" s="513"/>
      <c r="N86" s="513"/>
      <c r="O86" s="513"/>
      <c r="P86" s="513"/>
      <c r="Q86" s="513"/>
    </row>
    <row r="87" spans="1:17">
      <c r="A87" s="513"/>
      <c r="B87" s="513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</row>
    <row r="88" spans="1:17">
      <c r="A88" s="513"/>
      <c r="B88" s="513"/>
      <c r="C88" s="513"/>
      <c r="D88" s="513"/>
      <c r="E88" s="513"/>
      <c r="F88" s="513"/>
      <c r="G88" s="513"/>
      <c r="H88" s="513"/>
      <c r="I88" s="513"/>
      <c r="J88" s="513"/>
      <c r="K88" s="513"/>
      <c r="L88" s="513"/>
      <c r="M88" s="513"/>
      <c r="N88" s="513"/>
      <c r="O88" s="513"/>
      <c r="P88" s="513"/>
      <c r="Q88" s="513"/>
    </row>
    <row r="89" spans="1:17">
      <c r="A89" s="513"/>
      <c r="B89" s="513"/>
      <c r="C89" s="513"/>
      <c r="D89" s="513"/>
      <c r="E89" s="513"/>
      <c r="F89" s="513"/>
      <c r="G89" s="513"/>
      <c r="H89" s="513"/>
      <c r="I89" s="513"/>
      <c r="J89" s="513"/>
      <c r="K89" s="513"/>
      <c r="L89" s="513"/>
      <c r="M89" s="513"/>
      <c r="N89" s="513"/>
      <c r="O89" s="513"/>
      <c r="P89" s="513"/>
      <c r="Q89" s="513"/>
    </row>
    <row r="90" spans="1:17">
      <c r="A90" s="513"/>
      <c r="B90" s="513"/>
      <c r="C90" s="513"/>
      <c r="D90" s="513"/>
      <c r="E90" s="513"/>
      <c r="F90" s="513"/>
      <c r="G90" s="513"/>
      <c r="H90" s="513"/>
      <c r="I90" s="513"/>
      <c r="J90" s="513"/>
      <c r="K90" s="513"/>
      <c r="L90" s="513"/>
      <c r="M90" s="513"/>
      <c r="N90" s="513"/>
      <c r="O90" s="513"/>
      <c r="P90" s="513"/>
      <c r="Q90" s="513"/>
    </row>
    <row r="91" spans="1:17">
      <c r="A91" s="513"/>
      <c r="B91" s="513"/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</row>
    <row r="92" spans="1:17">
      <c r="A92" s="513"/>
      <c r="B92" s="513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>
      <c r="A93" s="513"/>
      <c r="B93" s="513"/>
      <c r="C93" s="513"/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  <c r="P93" s="513"/>
      <c r="Q93" s="513"/>
    </row>
    <row r="94" spans="1:17">
      <c r="A94" s="513"/>
      <c r="B94" s="513"/>
      <c r="C94" s="513"/>
      <c r="D94" s="513"/>
      <c r="E94" s="513"/>
      <c r="F94" s="513"/>
      <c r="G94" s="513"/>
      <c r="H94" s="513"/>
      <c r="I94" s="513"/>
      <c r="J94" s="513"/>
      <c r="K94" s="513"/>
      <c r="L94" s="513"/>
      <c r="M94" s="513"/>
      <c r="N94" s="513"/>
      <c r="O94" s="513"/>
      <c r="P94" s="513"/>
      <c r="Q94" s="513"/>
    </row>
    <row r="95" spans="1:17">
      <c r="A95" s="513"/>
      <c r="B95" s="513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  <c r="P95" s="513"/>
      <c r="Q95" s="513"/>
    </row>
    <row r="96" spans="1:17">
      <c r="A96" s="513"/>
      <c r="B96" s="513"/>
      <c r="C96" s="513"/>
      <c r="D96" s="513"/>
      <c r="E96" s="513"/>
      <c r="F96" s="513"/>
      <c r="G96" s="513"/>
      <c r="H96" s="513"/>
      <c r="I96" s="513"/>
      <c r="J96" s="513"/>
      <c r="K96" s="513"/>
      <c r="L96" s="513"/>
      <c r="M96" s="513"/>
      <c r="N96" s="513"/>
      <c r="O96" s="513"/>
      <c r="P96" s="513"/>
      <c r="Q96" s="513"/>
    </row>
    <row r="97" spans="1:17">
      <c r="A97" s="513"/>
      <c r="B97" s="513"/>
      <c r="C97" s="513"/>
      <c r="D97" s="513"/>
      <c r="E97" s="513"/>
      <c r="F97" s="513"/>
      <c r="G97" s="513"/>
      <c r="H97" s="513"/>
      <c r="I97" s="513"/>
      <c r="J97" s="513"/>
      <c r="K97" s="513"/>
      <c r="L97" s="513"/>
      <c r="M97" s="513"/>
      <c r="N97" s="513"/>
      <c r="O97" s="513"/>
      <c r="P97" s="513"/>
      <c r="Q97" s="513"/>
    </row>
    <row r="98" spans="1:17">
      <c r="A98" s="513"/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3"/>
      <c r="N98" s="513"/>
      <c r="O98" s="513"/>
      <c r="P98" s="513"/>
      <c r="Q98" s="513"/>
    </row>
    <row r="99" spans="1:17">
      <c r="A99" s="513"/>
      <c r="B99" s="513"/>
      <c r="C99" s="513"/>
      <c r="D99" s="513"/>
      <c r="E99" s="513"/>
      <c r="F99" s="513"/>
      <c r="G99" s="513"/>
      <c r="H99" s="513"/>
      <c r="I99" s="513"/>
      <c r="J99" s="513"/>
      <c r="K99" s="513"/>
      <c r="L99" s="513"/>
      <c r="M99" s="513"/>
      <c r="N99" s="513"/>
      <c r="O99" s="513"/>
      <c r="P99" s="513"/>
      <c r="Q99" s="513"/>
    </row>
    <row r="100" spans="1:17">
      <c r="A100" s="513"/>
      <c r="B100" s="513"/>
      <c r="C100" s="513"/>
      <c r="D100" s="513"/>
      <c r="E100" s="513"/>
      <c r="F100" s="513"/>
      <c r="G100" s="513"/>
      <c r="H100" s="513"/>
      <c r="I100" s="513"/>
      <c r="J100" s="513"/>
      <c r="K100" s="513"/>
      <c r="L100" s="513"/>
      <c r="M100" s="513"/>
      <c r="N100" s="513"/>
      <c r="O100" s="513"/>
      <c r="P100" s="513"/>
      <c r="Q100" s="513"/>
    </row>
    <row r="101" spans="1:17">
      <c r="A101" s="513"/>
      <c r="B101" s="513"/>
      <c r="C101" s="513"/>
      <c r="D101" s="513"/>
      <c r="E101" s="513"/>
      <c r="F101" s="513"/>
      <c r="G101" s="513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</row>
    <row r="102" spans="1:17">
      <c r="A102" s="513"/>
      <c r="B102" s="513"/>
      <c r="C102" s="513"/>
      <c r="D102" s="513"/>
      <c r="E102" s="513"/>
      <c r="F102" s="513"/>
      <c r="G102" s="513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</row>
    <row r="103" spans="1:17">
      <c r="A103" s="513"/>
      <c r="B103" s="513"/>
      <c r="C103" s="513"/>
      <c r="D103" s="513"/>
      <c r="E103" s="513"/>
      <c r="F103" s="513"/>
      <c r="G103" s="513"/>
      <c r="H103" s="513"/>
      <c r="I103" s="513"/>
      <c r="J103" s="513"/>
      <c r="K103" s="513"/>
      <c r="L103" s="513"/>
      <c r="M103" s="513"/>
      <c r="N103" s="513"/>
      <c r="O103" s="513"/>
      <c r="P103" s="513"/>
      <c r="Q103" s="513"/>
    </row>
    <row r="104" spans="1:17">
      <c r="A104" s="513"/>
      <c r="B104" s="513"/>
      <c r="C104" s="513"/>
      <c r="D104" s="513"/>
      <c r="E104" s="513"/>
      <c r="F104" s="513"/>
      <c r="G104" s="513"/>
      <c r="H104" s="513"/>
      <c r="I104" s="513"/>
      <c r="J104" s="513"/>
      <c r="K104" s="513"/>
      <c r="L104" s="513"/>
      <c r="M104" s="513"/>
      <c r="N104" s="513"/>
      <c r="O104" s="513"/>
      <c r="P104" s="513"/>
      <c r="Q104" s="513"/>
    </row>
    <row r="105" spans="1:17">
      <c r="A105" s="513"/>
      <c r="B105" s="513"/>
      <c r="C105" s="513"/>
      <c r="D105" s="513"/>
      <c r="E105" s="513"/>
      <c r="F105" s="513"/>
      <c r="G105" s="513"/>
      <c r="H105" s="513"/>
      <c r="I105" s="513"/>
      <c r="J105" s="513"/>
      <c r="K105" s="513"/>
      <c r="L105" s="513"/>
      <c r="M105" s="513"/>
      <c r="N105" s="513"/>
      <c r="O105" s="513"/>
      <c r="P105" s="513"/>
      <c r="Q105" s="513"/>
    </row>
    <row r="106" spans="1:17">
      <c r="A106" s="513"/>
      <c r="B106" s="513"/>
      <c r="C106" s="513"/>
      <c r="D106" s="513"/>
      <c r="E106" s="513"/>
      <c r="F106" s="513"/>
      <c r="G106" s="513"/>
      <c r="H106" s="513"/>
      <c r="I106" s="513"/>
      <c r="J106" s="513"/>
      <c r="K106" s="513"/>
      <c r="L106" s="513"/>
      <c r="M106" s="513"/>
      <c r="N106" s="513"/>
      <c r="O106" s="513"/>
      <c r="P106" s="513"/>
      <c r="Q106" s="513"/>
    </row>
    <row r="107" spans="1:17">
      <c r="A107" s="513"/>
      <c r="B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</row>
    <row r="108" spans="1:17">
      <c r="A108" s="513"/>
      <c r="B108" s="513"/>
      <c r="C108" s="513"/>
      <c r="D108" s="513"/>
      <c r="E108" s="513"/>
      <c r="F108" s="513"/>
      <c r="G108" s="513"/>
      <c r="H108" s="513"/>
      <c r="I108" s="513"/>
      <c r="J108" s="513"/>
      <c r="K108" s="513"/>
      <c r="L108" s="513"/>
      <c r="M108" s="513"/>
      <c r="N108" s="513"/>
      <c r="O108" s="513"/>
      <c r="P108" s="513"/>
      <c r="Q108" s="513"/>
    </row>
    <row r="109" spans="1:17">
      <c r="A109" s="513"/>
      <c r="B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</row>
    <row r="110" spans="1:17">
      <c r="A110" s="513"/>
      <c r="B110" s="513"/>
      <c r="C110" s="513"/>
      <c r="D110" s="513"/>
      <c r="E110" s="513"/>
      <c r="F110" s="513"/>
      <c r="G110" s="513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</row>
    <row r="111" spans="1:17">
      <c r="A111" s="513"/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</row>
    <row r="112" spans="1:17">
      <c r="A112" s="513"/>
      <c r="B112" s="513"/>
      <c r="C112" s="513"/>
      <c r="D112" s="513"/>
      <c r="E112" s="513"/>
      <c r="F112" s="513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</row>
    <row r="113" spans="1:17">
      <c r="A113" s="513"/>
      <c r="B113" s="513"/>
      <c r="C113" s="513"/>
      <c r="D113" s="513"/>
      <c r="E113" s="513"/>
      <c r="F113" s="513"/>
      <c r="G113" s="513"/>
      <c r="H113" s="513"/>
      <c r="I113" s="513"/>
      <c r="J113" s="513"/>
      <c r="K113" s="513"/>
      <c r="L113" s="513"/>
      <c r="M113" s="513"/>
      <c r="N113" s="513"/>
      <c r="O113" s="513"/>
      <c r="P113" s="513"/>
      <c r="Q113" s="513"/>
    </row>
    <row r="114" spans="1:17">
      <c r="A114" s="513"/>
      <c r="B114" s="513"/>
      <c r="C114" s="513"/>
      <c r="D114" s="513"/>
      <c r="E114" s="513"/>
      <c r="F114" s="513"/>
      <c r="G114" s="513"/>
      <c r="H114" s="513"/>
      <c r="I114" s="513"/>
      <c r="J114" s="513"/>
      <c r="K114" s="513"/>
      <c r="L114" s="513"/>
      <c r="M114" s="513"/>
      <c r="N114" s="513"/>
      <c r="O114" s="513"/>
      <c r="P114" s="513"/>
      <c r="Q114" s="513"/>
    </row>
    <row r="115" spans="1:17">
      <c r="A115" s="513"/>
      <c r="B115" s="513"/>
      <c r="C115" s="513"/>
      <c r="D115" s="513"/>
      <c r="E115" s="513"/>
      <c r="F115" s="513"/>
      <c r="G115" s="513"/>
      <c r="H115" s="513"/>
      <c r="I115" s="513"/>
      <c r="J115" s="513"/>
      <c r="K115" s="513"/>
      <c r="L115" s="513"/>
      <c r="M115" s="513"/>
      <c r="N115" s="513"/>
      <c r="O115" s="513"/>
      <c r="P115" s="513"/>
      <c r="Q115" s="513"/>
    </row>
    <row r="116" spans="1:17">
      <c r="A116" s="513"/>
      <c r="B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</row>
    <row r="117" spans="1:17">
      <c r="A117" s="513"/>
      <c r="B117" s="513"/>
      <c r="C117" s="513"/>
      <c r="D117" s="513"/>
      <c r="E117" s="513"/>
      <c r="F117" s="513"/>
      <c r="G117" s="513"/>
      <c r="H117" s="513"/>
      <c r="I117" s="513"/>
      <c r="J117" s="513"/>
      <c r="K117" s="513"/>
      <c r="L117" s="513"/>
      <c r="M117" s="513"/>
      <c r="N117" s="513"/>
      <c r="O117" s="513"/>
      <c r="P117" s="513"/>
      <c r="Q117" s="513"/>
    </row>
    <row r="118" spans="1:17">
      <c r="A118" s="513"/>
      <c r="B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</row>
    <row r="119" spans="1:17">
      <c r="A119" s="513"/>
      <c r="B119" s="513"/>
      <c r="C119" s="513"/>
      <c r="D119" s="513"/>
      <c r="E119" s="513"/>
      <c r="F119" s="513"/>
      <c r="G119" s="513"/>
      <c r="H119" s="513"/>
      <c r="I119" s="513"/>
      <c r="J119" s="513"/>
      <c r="K119" s="513"/>
      <c r="L119" s="513"/>
      <c r="M119" s="513"/>
      <c r="N119" s="513"/>
      <c r="O119" s="513"/>
      <c r="P119" s="513"/>
      <c r="Q119" s="513"/>
    </row>
    <row r="120" spans="1:17">
      <c r="A120" s="513"/>
      <c r="B120" s="513"/>
      <c r="C120" s="513"/>
      <c r="D120" s="513"/>
      <c r="E120" s="513"/>
      <c r="F120" s="513"/>
      <c r="G120" s="513"/>
      <c r="H120" s="513"/>
      <c r="I120" s="513"/>
      <c r="J120" s="513"/>
      <c r="K120" s="513"/>
      <c r="L120" s="513"/>
      <c r="M120" s="513"/>
      <c r="N120" s="513"/>
      <c r="O120" s="513"/>
      <c r="P120" s="513"/>
      <c r="Q120" s="513"/>
    </row>
    <row r="121" spans="1:17">
      <c r="A121" s="513"/>
      <c r="B121" s="513"/>
      <c r="C121" s="513"/>
      <c r="D121" s="513"/>
      <c r="E121" s="513"/>
      <c r="F121" s="513"/>
      <c r="G121" s="513"/>
      <c r="H121" s="513"/>
      <c r="I121" s="513"/>
      <c r="J121" s="513"/>
      <c r="K121" s="513"/>
      <c r="L121" s="513"/>
      <c r="M121" s="513"/>
      <c r="N121" s="513"/>
      <c r="O121" s="513"/>
      <c r="P121" s="513"/>
      <c r="Q121" s="513"/>
    </row>
    <row r="122" spans="1:17">
      <c r="A122" s="513"/>
      <c r="B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</row>
    <row r="123" spans="1:17">
      <c r="A123" s="513"/>
      <c r="B123" s="513"/>
      <c r="C123" s="513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</row>
    <row r="124" spans="1:17">
      <c r="A124" s="513"/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</row>
    <row r="125" spans="1:17">
      <c r="A125" s="513"/>
      <c r="B125" s="513"/>
      <c r="C125" s="513"/>
      <c r="D125" s="513"/>
      <c r="E125" s="513"/>
      <c r="F125" s="513"/>
      <c r="G125" s="513"/>
      <c r="H125" s="513"/>
      <c r="I125" s="513"/>
      <c r="J125" s="513"/>
      <c r="K125" s="513"/>
      <c r="L125" s="513"/>
      <c r="M125" s="513"/>
      <c r="N125" s="513"/>
      <c r="O125" s="513"/>
      <c r="P125" s="513"/>
      <c r="Q125" s="513"/>
    </row>
    <row r="126" spans="1:17">
      <c r="A126" s="513"/>
      <c r="B126" s="513"/>
      <c r="C126" s="513"/>
      <c r="D126" s="513"/>
      <c r="E126" s="513"/>
      <c r="F126" s="513"/>
      <c r="G126" s="513"/>
      <c r="H126" s="513"/>
      <c r="I126" s="513"/>
      <c r="J126" s="513"/>
      <c r="K126" s="513"/>
      <c r="L126" s="513"/>
      <c r="M126" s="513"/>
      <c r="N126" s="513"/>
      <c r="O126" s="513"/>
      <c r="P126" s="513"/>
      <c r="Q126" s="513"/>
    </row>
    <row r="127" spans="1:17">
      <c r="A127" s="513"/>
      <c r="B127" s="513"/>
      <c r="C127" s="513"/>
      <c r="D127" s="513"/>
      <c r="E127" s="513"/>
      <c r="F127" s="513"/>
      <c r="G127" s="513"/>
      <c r="H127" s="513"/>
      <c r="I127" s="513"/>
      <c r="J127" s="513"/>
      <c r="K127" s="513"/>
      <c r="L127" s="513"/>
      <c r="M127" s="513"/>
      <c r="N127" s="513"/>
      <c r="O127" s="513"/>
      <c r="P127" s="513"/>
      <c r="Q127" s="513"/>
    </row>
    <row r="128" spans="1:17">
      <c r="A128" s="513"/>
      <c r="B128" s="513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</row>
    <row r="129" spans="1:17">
      <c r="A129" s="513"/>
      <c r="B129" s="513"/>
      <c r="C129" s="513"/>
      <c r="D129" s="513"/>
      <c r="E129" s="513"/>
      <c r="F129" s="513"/>
      <c r="G129" s="513"/>
      <c r="H129" s="513"/>
      <c r="I129" s="513"/>
      <c r="J129" s="513"/>
      <c r="K129" s="513"/>
      <c r="L129" s="513"/>
      <c r="M129" s="513"/>
      <c r="N129" s="513"/>
      <c r="O129" s="513"/>
      <c r="P129" s="513"/>
      <c r="Q129" s="513"/>
    </row>
    <row r="130" spans="1:17">
      <c r="A130" s="513"/>
      <c r="B130" s="513"/>
      <c r="C130" s="513"/>
      <c r="D130" s="513"/>
      <c r="E130" s="513"/>
      <c r="F130" s="513"/>
      <c r="G130" s="513"/>
      <c r="H130" s="513"/>
      <c r="I130" s="513"/>
      <c r="J130" s="513"/>
      <c r="K130" s="513"/>
      <c r="L130" s="513"/>
      <c r="M130" s="513"/>
      <c r="N130" s="513"/>
      <c r="O130" s="513"/>
      <c r="P130" s="513"/>
      <c r="Q130" s="513"/>
    </row>
    <row r="131" spans="1:17">
      <c r="A131" s="513"/>
      <c r="B131" s="513"/>
      <c r="C131" s="513"/>
      <c r="D131" s="513"/>
      <c r="E131" s="513"/>
      <c r="F131" s="513"/>
      <c r="G131" s="513"/>
      <c r="H131" s="513"/>
      <c r="I131" s="513"/>
      <c r="J131" s="513"/>
      <c r="K131" s="513"/>
      <c r="L131" s="513"/>
      <c r="M131" s="513"/>
      <c r="N131" s="513"/>
      <c r="O131" s="513"/>
      <c r="P131" s="513"/>
      <c r="Q131" s="513"/>
    </row>
    <row r="132" spans="1:17">
      <c r="A132" s="513"/>
      <c r="B132" s="513"/>
      <c r="C132" s="513"/>
      <c r="D132" s="513"/>
      <c r="E132" s="513"/>
      <c r="F132" s="513"/>
      <c r="G132" s="513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</row>
    <row r="133" spans="1:17">
      <c r="A133" s="513"/>
      <c r="B133" s="513"/>
      <c r="C133" s="513"/>
      <c r="D133" s="513"/>
      <c r="E133" s="513"/>
      <c r="F133" s="513"/>
      <c r="G133" s="513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</row>
    <row r="134" spans="1:17">
      <c r="A134" s="513"/>
      <c r="B134" s="513"/>
      <c r="C134" s="513"/>
      <c r="D134" s="513"/>
      <c r="E134" s="513"/>
      <c r="F134" s="513"/>
      <c r="G134" s="513"/>
      <c r="H134" s="513"/>
      <c r="I134" s="513"/>
      <c r="J134" s="513"/>
      <c r="K134" s="513"/>
      <c r="L134" s="513"/>
      <c r="M134" s="513"/>
      <c r="N134" s="513"/>
      <c r="O134" s="513"/>
      <c r="P134" s="513"/>
      <c r="Q134" s="513"/>
    </row>
    <row r="135" spans="1:17">
      <c r="A135" s="513"/>
      <c r="B135" s="513"/>
      <c r="C135" s="513"/>
      <c r="D135" s="513"/>
      <c r="E135" s="513"/>
      <c r="F135" s="513"/>
      <c r="G135" s="513"/>
      <c r="H135" s="513"/>
      <c r="I135" s="513"/>
      <c r="J135" s="513"/>
      <c r="K135" s="513"/>
      <c r="L135" s="513"/>
      <c r="M135" s="513"/>
      <c r="N135" s="513"/>
      <c r="O135" s="513"/>
      <c r="P135" s="513"/>
      <c r="Q135" s="513"/>
    </row>
    <row r="136" spans="1:17">
      <c r="A136" s="513"/>
      <c r="B136" s="513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</row>
    <row r="137" spans="1:17">
      <c r="A137" s="513"/>
      <c r="B137" s="513"/>
      <c r="C137" s="513"/>
      <c r="D137" s="513"/>
      <c r="E137" s="513"/>
      <c r="F137" s="513"/>
      <c r="G137" s="513"/>
      <c r="H137" s="513"/>
      <c r="I137" s="513"/>
      <c r="J137" s="513"/>
      <c r="K137" s="513"/>
      <c r="L137" s="513"/>
      <c r="M137" s="513"/>
      <c r="N137" s="513"/>
      <c r="O137" s="513"/>
      <c r="P137" s="513"/>
      <c r="Q137" s="513"/>
    </row>
    <row r="138" spans="1:17">
      <c r="A138" s="513"/>
      <c r="B138" s="513"/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</row>
    <row r="139" spans="1:17">
      <c r="A139" s="513"/>
      <c r="B139" s="513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</row>
    <row r="140" spans="1:17">
      <c r="A140" s="513"/>
      <c r="B140" s="513"/>
      <c r="C140" s="513"/>
      <c r="D140" s="513"/>
      <c r="E140" s="513"/>
      <c r="F140" s="513"/>
      <c r="G140" s="513"/>
      <c r="H140" s="513"/>
      <c r="I140" s="513"/>
      <c r="J140" s="513"/>
      <c r="K140" s="513"/>
      <c r="L140" s="513"/>
      <c r="M140" s="513"/>
      <c r="N140" s="513"/>
      <c r="O140" s="513"/>
      <c r="P140" s="513"/>
      <c r="Q140" s="513"/>
    </row>
    <row r="141" spans="1:17">
      <c r="A141" s="513"/>
      <c r="B141" s="513"/>
      <c r="C141" s="513"/>
      <c r="D141" s="513"/>
      <c r="E141" s="513"/>
      <c r="F141" s="513"/>
      <c r="G141" s="513"/>
      <c r="H141" s="513"/>
      <c r="I141" s="513"/>
      <c r="J141" s="513"/>
      <c r="K141" s="513"/>
      <c r="L141" s="513"/>
      <c r="M141" s="513"/>
      <c r="N141" s="513"/>
      <c r="O141" s="513"/>
      <c r="P141" s="513"/>
      <c r="Q141" s="513"/>
    </row>
    <row r="142" spans="1:17">
      <c r="A142" s="513"/>
      <c r="B142" s="513"/>
      <c r="C142" s="513"/>
      <c r="D142" s="513"/>
      <c r="E142" s="513"/>
      <c r="F142" s="513"/>
      <c r="G142" s="513"/>
      <c r="H142" s="513"/>
      <c r="I142" s="513"/>
      <c r="J142" s="513"/>
      <c r="K142" s="513"/>
      <c r="L142" s="513"/>
      <c r="M142" s="513"/>
      <c r="N142" s="513"/>
      <c r="O142" s="513"/>
      <c r="P142" s="513"/>
      <c r="Q142" s="513"/>
    </row>
    <row r="143" spans="1:17">
      <c r="A143" s="513"/>
      <c r="B143" s="513"/>
      <c r="C143" s="513"/>
      <c r="D143" s="513"/>
      <c r="E143" s="513"/>
      <c r="F143" s="513"/>
      <c r="G143" s="513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</row>
    <row r="144" spans="1:17">
      <c r="A144" s="513"/>
      <c r="B144" s="513"/>
      <c r="C144" s="513"/>
      <c r="D144" s="513"/>
      <c r="E144" s="513"/>
      <c r="F144" s="513"/>
      <c r="G144" s="513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</row>
    <row r="145" spans="1:17">
      <c r="A145" s="513"/>
      <c r="B145" s="513"/>
      <c r="C145" s="513"/>
      <c r="D145" s="513"/>
      <c r="E145" s="513"/>
      <c r="F145" s="513"/>
      <c r="G145" s="513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</row>
    <row r="146" spans="1:17">
      <c r="A146" s="513"/>
      <c r="B146" s="513"/>
      <c r="C146" s="513"/>
      <c r="D146" s="513"/>
      <c r="E146" s="513"/>
      <c r="F146" s="513"/>
      <c r="G146" s="513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</row>
    <row r="147" spans="1:17">
      <c r="A147" s="513"/>
      <c r="B147" s="513"/>
      <c r="C147" s="513"/>
      <c r="D147" s="513"/>
      <c r="E147" s="513"/>
      <c r="F147" s="513"/>
      <c r="G147" s="513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</row>
    <row r="148" spans="1:17">
      <c r="A148" s="513"/>
      <c r="B148" s="513"/>
      <c r="C148" s="513"/>
      <c r="D148" s="513"/>
      <c r="E148" s="513"/>
      <c r="F148" s="513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</row>
    <row r="149" spans="1:17">
      <c r="A149" s="513"/>
      <c r="B149" s="513"/>
      <c r="C149" s="513"/>
      <c r="D149" s="513"/>
      <c r="E149" s="513"/>
      <c r="F149" s="513"/>
      <c r="G149" s="513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</row>
    <row r="150" spans="1:17">
      <c r="A150" s="513"/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</row>
    <row r="151" spans="1:17">
      <c r="A151" s="513"/>
      <c r="B151" s="513"/>
      <c r="C151" s="513"/>
      <c r="D151" s="513"/>
      <c r="E151" s="513"/>
      <c r="F151" s="513"/>
      <c r="G151" s="513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</row>
    <row r="152" spans="1:17">
      <c r="A152" s="513"/>
      <c r="B152" s="513"/>
      <c r="C152" s="513"/>
      <c r="D152" s="513"/>
      <c r="E152" s="513"/>
      <c r="F152" s="513"/>
      <c r="G152" s="513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</row>
    <row r="153" spans="1:17">
      <c r="A153" s="513"/>
      <c r="B153" s="513"/>
      <c r="C153" s="513"/>
      <c r="D153" s="513"/>
      <c r="E153" s="513"/>
      <c r="F153" s="513"/>
      <c r="G153" s="513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</row>
    <row r="154" spans="1:17">
      <c r="A154" s="513"/>
      <c r="B154" s="513"/>
      <c r="C154" s="513"/>
      <c r="D154" s="513"/>
      <c r="E154" s="513"/>
      <c r="F154" s="513"/>
      <c r="G154" s="513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</row>
    <row r="155" spans="1:17">
      <c r="A155" s="513"/>
      <c r="B155" s="513"/>
      <c r="C155" s="513"/>
      <c r="D155" s="513"/>
      <c r="E155" s="513"/>
      <c r="F155" s="513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</row>
    <row r="156" spans="1:17">
      <c r="A156" s="513"/>
      <c r="B156" s="513"/>
      <c r="C156" s="513"/>
      <c r="D156" s="513"/>
      <c r="E156" s="513"/>
      <c r="F156" s="513"/>
      <c r="G156" s="513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</row>
    <row r="157" spans="1:17">
      <c r="A157" s="513"/>
      <c r="B157" s="513"/>
      <c r="C157" s="513"/>
      <c r="D157" s="513"/>
      <c r="E157" s="513"/>
      <c r="F157" s="513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</row>
    <row r="158" spans="1:17">
      <c r="A158" s="513"/>
      <c r="B158" s="513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</row>
    <row r="159" spans="1:17">
      <c r="A159" s="513"/>
      <c r="B159" s="513"/>
      <c r="C159" s="513"/>
      <c r="D159" s="513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</row>
    <row r="160" spans="1:17">
      <c r="A160" s="513"/>
      <c r="B160" s="513"/>
      <c r="C160" s="513"/>
      <c r="D160" s="513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</row>
    <row r="161" spans="1:17">
      <c r="A161" s="513"/>
      <c r="B161" s="513"/>
      <c r="C161" s="513"/>
      <c r="D161" s="513"/>
      <c r="E161" s="513"/>
      <c r="F161" s="513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</row>
    <row r="162" spans="1:17">
      <c r="A162" s="513"/>
      <c r="B162" s="513"/>
      <c r="C162" s="513"/>
      <c r="D162" s="513"/>
      <c r="E162" s="513"/>
      <c r="F162" s="513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</row>
    <row r="163" spans="1:17">
      <c r="A163" s="513"/>
      <c r="B163" s="513"/>
      <c r="C163" s="513"/>
      <c r="D163" s="513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</row>
    <row r="164" spans="1:17">
      <c r="A164" s="513"/>
      <c r="B164" s="513"/>
      <c r="C164" s="513"/>
      <c r="D164" s="513"/>
      <c r="E164" s="513"/>
      <c r="F164" s="513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</row>
    <row r="165" spans="1:17">
      <c r="A165" s="513"/>
      <c r="B165" s="513"/>
      <c r="C165" s="513"/>
      <c r="D165" s="513"/>
      <c r="E165" s="513"/>
      <c r="F165" s="513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</row>
    <row r="166" spans="1:17">
      <c r="A166" s="513"/>
      <c r="B166" s="513"/>
      <c r="C166" s="513"/>
      <c r="D166" s="513"/>
      <c r="E166" s="513"/>
      <c r="F166" s="513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</row>
    <row r="167" spans="1:17">
      <c r="A167" s="513"/>
      <c r="B167" s="513"/>
      <c r="C167" s="513"/>
      <c r="D167" s="513"/>
      <c r="E167" s="513"/>
      <c r="F167" s="513"/>
      <c r="G167" s="513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</row>
    <row r="168" spans="1:17">
      <c r="A168" s="513"/>
      <c r="B168" s="513"/>
      <c r="C168" s="513"/>
      <c r="D168" s="513"/>
      <c r="E168" s="513"/>
      <c r="F168" s="513"/>
      <c r="G168" s="513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</row>
    <row r="169" spans="1:17">
      <c r="A169" s="513"/>
      <c r="B169" s="513"/>
      <c r="C169" s="513"/>
      <c r="D169" s="513"/>
      <c r="E169" s="513"/>
      <c r="F169" s="513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</row>
    <row r="170" spans="1:17">
      <c r="A170" s="513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</row>
    <row r="171" spans="1:17">
      <c r="A171" s="513"/>
      <c r="B171" s="513"/>
      <c r="C171" s="513"/>
      <c r="D171" s="513"/>
      <c r="E171" s="513"/>
      <c r="F171" s="513"/>
      <c r="G171" s="513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</row>
    <row r="172" spans="1:17">
      <c r="A172" s="513"/>
      <c r="B172" s="513"/>
      <c r="C172" s="513"/>
      <c r="D172" s="513"/>
      <c r="E172" s="513"/>
      <c r="F172" s="513"/>
      <c r="G172" s="513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</row>
    <row r="173" spans="1:17">
      <c r="A173" s="513"/>
      <c r="B173" s="513"/>
      <c r="C173" s="513"/>
      <c r="D173" s="513"/>
      <c r="E173" s="513"/>
      <c r="F173" s="513"/>
      <c r="G173" s="513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</row>
    <row r="174" spans="1:17">
      <c r="A174" s="513"/>
      <c r="B174" s="513"/>
      <c r="C174" s="513"/>
      <c r="D174" s="513"/>
      <c r="E174" s="513"/>
      <c r="F174" s="513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</row>
    <row r="175" spans="1:17">
      <c r="A175" s="513"/>
      <c r="B175" s="513"/>
      <c r="C175" s="513"/>
      <c r="D175" s="513"/>
      <c r="E175" s="513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</row>
    <row r="176" spans="1:17">
      <c r="A176" s="513"/>
      <c r="B176" s="513"/>
      <c r="C176" s="513"/>
      <c r="D176" s="513"/>
      <c r="E176" s="513"/>
      <c r="F176" s="513"/>
      <c r="G176" s="513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</row>
    <row r="177" spans="1:17">
      <c r="A177" s="513"/>
      <c r="B177" s="513"/>
      <c r="C177" s="513"/>
      <c r="D177" s="513"/>
      <c r="E177" s="513"/>
      <c r="F177" s="513"/>
      <c r="G177" s="513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</row>
    <row r="178" spans="1:17">
      <c r="A178" s="513"/>
      <c r="B178" s="513"/>
      <c r="C178" s="513"/>
      <c r="D178" s="513"/>
      <c r="E178" s="513"/>
      <c r="F178" s="513"/>
      <c r="G178" s="513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</row>
    <row r="179" spans="1:17">
      <c r="A179" s="513"/>
      <c r="B179" s="513"/>
      <c r="C179" s="513"/>
      <c r="D179" s="513"/>
      <c r="E179" s="513"/>
      <c r="F179" s="513"/>
      <c r="G179" s="513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</row>
    <row r="180" spans="1:17">
      <c r="A180" s="513"/>
      <c r="B180" s="513"/>
      <c r="C180" s="513"/>
      <c r="D180" s="513"/>
      <c r="E180" s="513"/>
      <c r="F180" s="513"/>
      <c r="G180" s="513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</row>
    <row r="181" spans="1:17">
      <c r="A181" s="513"/>
      <c r="B181" s="513"/>
      <c r="C181" s="513"/>
      <c r="D181" s="513"/>
      <c r="E181" s="513"/>
      <c r="F181" s="513"/>
      <c r="G181" s="513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</row>
    <row r="182" spans="1:17">
      <c r="A182" s="513"/>
      <c r="B182" s="513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</row>
    <row r="183" spans="1:17">
      <c r="A183" s="513"/>
      <c r="B183" s="513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</row>
    <row r="184" spans="1:17">
      <c r="A184" s="513"/>
      <c r="B184" s="513"/>
      <c r="C184" s="513"/>
      <c r="D184" s="513"/>
      <c r="E184" s="513"/>
      <c r="F184" s="513"/>
      <c r="G184" s="513"/>
      <c r="H184" s="513"/>
      <c r="I184" s="513"/>
      <c r="J184" s="513"/>
      <c r="K184" s="513"/>
      <c r="L184" s="513"/>
      <c r="M184" s="513"/>
      <c r="N184" s="513"/>
      <c r="O184" s="513"/>
      <c r="P184" s="513"/>
      <c r="Q184" s="513"/>
    </row>
    <row r="185" spans="1:17">
      <c r="A185" s="513"/>
      <c r="B185" s="513"/>
      <c r="C185" s="513"/>
      <c r="D185" s="513"/>
      <c r="E185" s="513"/>
      <c r="F185" s="513"/>
      <c r="G185" s="513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</row>
    <row r="186" spans="1:17">
      <c r="A186" s="513"/>
      <c r="B186" s="513"/>
      <c r="C186" s="513"/>
      <c r="D186" s="513"/>
      <c r="E186" s="513"/>
      <c r="F186" s="513"/>
      <c r="G186" s="513"/>
      <c r="H186" s="513"/>
      <c r="I186" s="513"/>
      <c r="J186" s="513"/>
      <c r="K186" s="513"/>
      <c r="L186" s="513"/>
      <c r="M186" s="513"/>
      <c r="N186" s="513"/>
      <c r="O186" s="513"/>
      <c r="P186" s="513"/>
      <c r="Q186" s="513"/>
    </row>
    <row r="187" spans="1:17">
      <c r="A187" s="513"/>
      <c r="B187" s="513"/>
      <c r="C187" s="513"/>
      <c r="D187" s="513"/>
      <c r="E187" s="513"/>
      <c r="F187" s="513"/>
      <c r="G187" s="513"/>
      <c r="H187" s="513"/>
      <c r="I187" s="513"/>
      <c r="J187" s="513"/>
      <c r="K187" s="513"/>
      <c r="L187" s="513"/>
      <c r="M187" s="513"/>
      <c r="N187" s="513"/>
      <c r="O187" s="513"/>
      <c r="P187" s="513"/>
      <c r="Q187" s="513"/>
    </row>
    <row r="188" spans="1:17">
      <c r="A188" s="513"/>
      <c r="B188" s="513"/>
      <c r="C188" s="513"/>
      <c r="D188" s="513"/>
      <c r="E188" s="513"/>
      <c r="F188" s="513"/>
      <c r="G188" s="513"/>
      <c r="H188" s="513"/>
      <c r="I188" s="513"/>
      <c r="J188" s="513"/>
      <c r="K188" s="513"/>
      <c r="L188" s="513"/>
      <c r="M188" s="513"/>
      <c r="N188" s="513"/>
      <c r="O188" s="513"/>
      <c r="P188" s="513"/>
      <c r="Q188" s="513"/>
    </row>
    <row r="189" spans="1:17">
      <c r="A189" s="513"/>
      <c r="B189" s="513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</row>
    <row r="190" spans="1:17">
      <c r="A190" s="513"/>
      <c r="B190" s="513"/>
      <c r="C190" s="513"/>
      <c r="D190" s="513"/>
      <c r="E190" s="513"/>
      <c r="F190" s="513"/>
      <c r="G190" s="513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</row>
    <row r="191" spans="1:17">
      <c r="A191" s="513"/>
      <c r="B191" s="513"/>
      <c r="C191" s="513"/>
      <c r="D191" s="513"/>
      <c r="E191" s="513"/>
      <c r="F191" s="513"/>
      <c r="G191" s="513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</row>
    <row r="192" spans="1:17">
      <c r="A192" s="513"/>
      <c r="B192" s="513"/>
      <c r="C192" s="513"/>
      <c r="D192" s="513"/>
      <c r="E192" s="513"/>
      <c r="F192" s="513"/>
      <c r="G192" s="513"/>
      <c r="H192" s="513"/>
      <c r="I192" s="513"/>
      <c r="J192" s="513"/>
      <c r="K192" s="513"/>
      <c r="L192" s="513"/>
      <c r="M192" s="513"/>
      <c r="N192" s="513"/>
      <c r="O192" s="513"/>
      <c r="P192" s="513"/>
      <c r="Q192" s="513"/>
    </row>
    <row r="193" spans="1:17">
      <c r="A193" s="513"/>
      <c r="B193" s="513"/>
      <c r="C193" s="513"/>
      <c r="D193" s="513"/>
      <c r="E193" s="513"/>
      <c r="F193" s="513"/>
      <c r="G193" s="513"/>
      <c r="H193" s="513"/>
      <c r="I193" s="513"/>
      <c r="J193" s="513"/>
      <c r="K193" s="513"/>
      <c r="L193" s="513"/>
      <c r="M193" s="513"/>
      <c r="N193" s="513"/>
      <c r="O193" s="513"/>
      <c r="P193" s="513"/>
      <c r="Q193" s="513"/>
    </row>
    <row r="194" spans="1:17">
      <c r="A194" s="513"/>
      <c r="B194" s="513"/>
      <c r="C194" s="513"/>
      <c r="D194" s="513"/>
      <c r="E194" s="513"/>
      <c r="F194" s="513"/>
      <c r="G194" s="513"/>
      <c r="H194" s="513"/>
      <c r="I194" s="513"/>
      <c r="J194" s="513"/>
      <c r="K194" s="513"/>
      <c r="L194" s="513"/>
      <c r="M194" s="513"/>
      <c r="N194" s="513"/>
      <c r="O194" s="513"/>
      <c r="P194" s="513"/>
      <c r="Q194" s="513"/>
    </row>
    <row r="195" spans="1:17">
      <c r="A195" s="513"/>
      <c r="B195" s="513"/>
      <c r="C195" s="513"/>
      <c r="D195" s="513"/>
      <c r="E195" s="513"/>
      <c r="F195" s="513"/>
      <c r="G195" s="513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</row>
    <row r="196" spans="1:17">
      <c r="A196" s="513"/>
      <c r="B196" s="513"/>
      <c r="C196" s="513"/>
      <c r="D196" s="513"/>
      <c r="E196" s="513"/>
      <c r="F196" s="513"/>
      <c r="G196" s="513"/>
      <c r="H196" s="513"/>
      <c r="I196" s="513"/>
      <c r="J196" s="513"/>
      <c r="K196" s="513"/>
      <c r="L196" s="513"/>
      <c r="M196" s="513"/>
      <c r="N196" s="513"/>
      <c r="O196" s="513"/>
      <c r="P196" s="513"/>
      <c r="Q196" s="513"/>
    </row>
    <row r="197" spans="1:17">
      <c r="A197" s="513"/>
      <c r="B197" s="513"/>
      <c r="C197" s="513"/>
      <c r="D197" s="513"/>
      <c r="E197" s="513"/>
      <c r="F197" s="513"/>
      <c r="G197" s="513"/>
      <c r="H197" s="513"/>
      <c r="I197" s="513"/>
      <c r="J197" s="513"/>
      <c r="K197" s="513"/>
      <c r="L197" s="513"/>
      <c r="M197" s="513"/>
      <c r="N197" s="513"/>
      <c r="O197" s="513"/>
      <c r="P197" s="513"/>
      <c r="Q197" s="513"/>
    </row>
    <row r="198" spans="1:17">
      <c r="A198" s="513"/>
      <c r="B198" s="513"/>
      <c r="C198" s="513"/>
      <c r="D198" s="513"/>
      <c r="E198" s="513"/>
      <c r="F198" s="513"/>
      <c r="G198" s="513"/>
      <c r="H198" s="513"/>
      <c r="I198" s="513"/>
      <c r="J198" s="513"/>
      <c r="K198" s="513"/>
      <c r="L198" s="513"/>
      <c r="M198" s="513"/>
      <c r="N198" s="513"/>
      <c r="O198" s="513"/>
      <c r="P198" s="513"/>
      <c r="Q198" s="513"/>
    </row>
    <row r="199" spans="1:17">
      <c r="A199" s="513"/>
      <c r="B199" s="513"/>
      <c r="C199" s="513"/>
      <c r="D199" s="513"/>
      <c r="E199" s="513"/>
      <c r="F199" s="513"/>
      <c r="G199" s="513"/>
      <c r="H199" s="513"/>
      <c r="I199" s="513"/>
      <c r="J199" s="513"/>
      <c r="K199" s="513"/>
      <c r="L199" s="513"/>
      <c r="M199" s="513"/>
      <c r="N199" s="513"/>
      <c r="O199" s="513"/>
      <c r="P199" s="513"/>
      <c r="Q199" s="513"/>
    </row>
    <row r="200" spans="1:17">
      <c r="A200" s="513"/>
      <c r="B200" s="513"/>
      <c r="C200" s="513"/>
      <c r="D200" s="513"/>
      <c r="E200" s="513"/>
      <c r="F200" s="513"/>
      <c r="G200" s="513"/>
      <c r="H200" s="513"/>
      <c r="I200" s="513"/>
      <c r="J200" s="513"/>
      <c r="K200" s="513"/>
      <c r="L200" s="513"/>
      <c r="M200" s="513"/>
      <c r="N200" s="513"/>
      <c r="O200" s="513"/>
      <c r="P200" s="513"/>
      <c r="Q200" s="513"/>
    </row>
    <row r="201" spans="1:17">
      <c r="A201" s="513"/>
      <c r="B201" s="513"/>
      <c r="C201" s="513"/>
      <c r="D201" s="513"/>
      <c r="E201" s="513"/>
      <c r="F201" s="513"/>
      <c r="G201" s="513"/>
      <c r="H201" s="513"/>
      <c r="I201" s="513"/>
      <c r="J201" s="513"/>
      <c r="K201" s="513"/>
      <c r="L201" s="513"/>
      <c r="M201" s="513"/>
      <c r="N201" s="513"/>
      <c r="O201" s="513"/>
      <c r="P201" s="513"/>
      <c r="Q201" s="513"/>
    </row>
    <row r="202" spans="1:17">
      <c r="A202" s="513"/>
      <c r="B202" s="513"/>
      <c r="C202" s="513"/>
      <c r="D202" s="513"/>
      <c r="E202" s="513"/>
      <c r="F202" s="513"/>
      <c r="G202" s="513"/>
      <c r="H202" s="513"/>
      <c r="I202" s="513"/>
      <c r="J202" s="513"/>
      <c r="K202" s="513"/>
      <c r="L202" s="513"/>
      <c r="M202" s="513"/>
      <c r="N202" s="513"/>
      <c r="O202" s="513"/>
      <c r="P202" s="513"/>
      <c r="Q202" s="513"/>
    </row>
    <row r="203" spans="1:17">
      <c r="A203" s="513"/>
      <c r="B203" s="513"/>
      <c r="C203" s="513"/>
      <c r="D203" s="513"/>
      <c r="E203" s="513"/>
      <c r="F203" s="513"/>
      <c r="G203" s="513"/>
      <c r="H203" s="513"/>
      <c r="I203" s="513"/>
      <c r="J203" s="513"/>
      <c r="K203" s="513"/>
      <c r="L203" s="513"/>
      <c r="M203" s="513"/>
      <c r="N203" s="513"/>
      <c r="O203" s="513"/>
      <c r="P203" s="513"/>
      <c r="Q203" s="513"/>
    </row>
    <row r="204" spans="1:17">
      <c r="A204" s="513"/>
      <c r="B204" s="513"/>
      <c r="C204" s="513"/>
      <c r="D204" s="513"/>
      <c r="E204" s="513"/>
      <c r="F204" s="513"/>
      <c r="G204" s="513"/>
      <c r="H204" s="513"/>
      <c r="I204" s="513"/>
      <c r="J204" s="513"/>
      <c r="K204" s="513"/>
      <c r="L204" s="513"/>
      <c r="M204" s="513"/>
      <c r="N204" s="513"/>
      <c r="O204" s="513"/>
      <c r="P204" s="513"/>
      <c r="Q204" s="513"/>
    </row>
    <row r="205" spans="1:17">
      <c r="A205" s="513"/>
      <c r="B205" s="513"/>
      <c r="C205" s="513"/>
      <c r="D205" s="513"/>
      <c r="E205" s="513"/>
      <c r="F205" s="513"/>
      <c r="G205" s="513"/>
      <c r="H205" s="513"/>
      <c r="I205" s="513"/>
      <c r="J205" s="513"/>
      <c r="K205" s="513"/>
      <c r="L205" s="513"/>
      <c r="M205" s="513"/>
      <c r="N205" s="513"/>
      <c r="O205" s="513"/>
      <c r="P205" s="513"/>
      <c r="Q205" s="513"/>
    </row>
    <row r="206" spans="1:17">
      <c r="A206" s="513"/>
      <c r="B206" s="513"/>
      <c r="C206" s="513"/>
      <c r="D206" s="513"/>
      <c r="E206" s="513"/>
      <c r="F206" s="513"/>
      <c r="G206" s="513"/>
      <c r="H206" s="513"/>
      <c r="I206" s="513"/>
      <c r="J206" s="513"/>
      <c r="K206" s="513"/>
      <c r="L206" s="513"/>
      <c r="M206" s="513"/>
      <c r="N206" s="513"/>
      <c r="O206" s="513"/>
      <c r="P206" s="513"/>
      <c r="Q206" s="513"/>
    </row>
    <row r="207" spans="1:17">
      <c r="A207" s="513"/>
      <c r="B207" s="513"/>
      <c r="C207" s="513"/>
      <c r="D207" s="513"/>
      <c r="E207" s="513"/>
      <c r="F207" s="513"/>
      <c r="G207" s="513"/>
      <c r="H207" s="513"/>
      <c r="I207" s="513"/>
      <c r="J207" s="513"/>
      <c r="K207" s="513"/>
      <c r="L207" s="513"/>
      <c r="M207" s="513"/>
      <c r="N207" s="513"/>
      <c r="O207" s="513"/>
      <c r="P207" s="513"/>
      <c r="Q207" s="513"/>
    </row>
    <row r="208" spans="1:17">
      <c r="A208" s="513"/>
      <c r="B208" s="513"/>
      <c r="C208" s="513"/>
      <c r="D208" s="513"/>
      <c r="E208" s="513"/>
      <c r="F208" s="513"/>
      <c r="G208" s="513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</row>
    <row r="209" spans="1:17">
      <c r="A209" s="513"/>
      <c r="B209" s="513"/>
      <c r="C209" s="513"/>
      <c r="D209" s="513"/>
      <c r="E209" s="513"/>
      <c r="F209" s="513"/>
      <c r="G209" s="513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</row>
    <row r="210" spans="1:17">
      <c r="A210" s="513"/>
      <c r="B210" s="513"/>
      <c r="C210" s="513"/>
      <c r="D210" s="513"/>
      <c r="E210" s="513"/>
      <c r="F210" s="513"/>
      <c r="G210" s="513"/>
      <c r="H210" s="513"/>
      <c r="I210" s="513"/>
      <c r="J210" s="513"/>
      <c r="K210" s="513"/>
      <c r="L210" s="513"/>
      <c r="M210" s="513"/>
      <c r="N210" s="513"/>
      <c r="O210" s="513"/>
      <c r="P210" s="513"/>
      <c r="Q210" s="513"/>
    </row>
    <row r="211" spans="1:17">
      <c r="A211" s="513"/>
      <c r="B211" s="513"/>
      <c r="C211" s="513"/>
      <c r="D211" s="513"/>
      <c r="E211" s="513"/>
      <c r="F211" s="513"/>
      <c r="G211" s="513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</row>
    <row r="212" spans="1:17">
      <c r="A212" s="513"/>
      <c r="B212" s="513"/>
      <c r="C212" s="513"/>
      <c r="D212" s="513"/>
      <c r="E212" s="513"/>
      <c r="F212" s="513"/>
      <c r="G212" s="513"/>
      <c r="H212" s="513"/>
      <c r="I212" s="513"/>
      <c r="J212" s="513"/>
      <c r="K212" s="513"/>
      <c r="L212" s="513"/>
      <c r="M212" s="513"/>
      <c r="N212" s="513"/>
      <c r="O212" s="513"/>
      <c r="P212" s="513"/>
      <c r="Q212" s="513"/>
    </row>
    <row r="213" spans="1:17">
      <c r="A213" s="513"/>
      <c r="B213" s="513"/>
      <c r="C213" s="51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513"/>
      <c r="O213" s="513"/>
      <c r="P213" s="513"/>
      <c r="Q213" s="513"/>
    </row>
    <row r="214" spans="1:17">
      <c r="A214" s="513"/>
      <c r="B214" s="513"/>
      <c r="C214" s="513"/>
      <c r="D214" s="513"/>
      <c r="E214" s="513"/>
      <c r="F214" s="513"/>
      <c r="G214" s="513"/>
      <c r="H214" s="513"/>
      <c r="I214" s="513"/>
      <c r="J214" s="513"/>
      <c r="K214" s="513"/>
      <c r="L214" s="513"/>
      <c r="M214" s="513"/>
      <c r="N214" s="513"/>
      <c r="O214" s="513"/>
      <c r="P214" s="513"/>
      <c r="Q214" s="513"/>
    </row>
    <row r="215" spans="1:17">
      <c r="A215" s="513"/>
      <c r="B215" s="513"/>
      <c r="C215" s="513"/>
      <c r="D215" s="513"/>
      <c r="E215" s="513"/>
      <c r="F215" s="513"/>
      <c r="G215" s="513"/>
      <c r="H215" s="513"/>
      <c r="I215" s="513"/>
      <c r="J215" s="513"/>
      <c r="K215" s="513"/>
      <c r="L215" s="513"/>
      <c r="M215" s="513"/>
      <c r="N215" s="513"/>
      <c r="O215" s="513"/>
      <c r="P215" s="513"/>
      <c r="Q215" s="513"/>
    </row>
    <row r="216" spans="1:17">
      <c r="A216" s="513"/>
      <c r="B216" s="513"/>
      <c r="C216" s="513"/>
      <c r="D216" s="513"/>
      <c r="E216" s="513"/>
      <c r="F216" s="513"/>
      <c r="G216" s="513"/>
      <c r="H216" s="513"/>
      <c r="I216" s="513"/>
      <c r="J216" s="513"/>
      <c r="K216" s="513"/>
      <c r="L216" s="513"/>
      <c r="M216" s="513"/>
      <c r="N216" s="513"/>
      <c r="O216" s="513"/>
      <c r="P216" s="513"/>
      <c r="Q216" s="513"/>
    </row>
    <row r="217" spans="1:17">
      <c r="A217" s="513"/>
      <c r="B217" s="513"/>
      <c r="C217" s="513"/>
      <c r="D217" s="513"/>
      <c r="E217" s="513"/>
      <c r="F217" s="513"/>
      <c r="G217" s="513"/>
      <c r="H217" s="513"/>
      <c r="I217" s="513"/>
      <c r="J217" s="513"/>
      <c r="K217" s="513"/>
      <c r="L217" s="513"/>
      <c r="M217" s="513"/>
      <c r="N217" s="513"/>
      <c r="O217" s="513"/>
      <c r="P217" s="513"/>
      <c r="Q217" s="513"/>
    </row>
    <row r="218" spans="1:17">
      <c r="A218" s="513"/>
      <c r="B218" s="513"/>
      <c r="C218" s="513"/>
      <c r="D218" s="513"/>
      <c r="E218" s="513"/>
      <c r="F218" s="513"/>
      <c r="G218" s="513"/>
      <c r="H218" s="513"/>
      <c r="I218" s="513"/>
      <c r="J218" s="513"/>
      <c r="K218" s="513"/>
      <c r="L218" s="513"/>
      <c r="M218" s="513"/>
      <c r="N218" s="513"/>
      <c r="O218" s="513"/>
      <c r="P218" s="513"/>
      <c r="Q218" s="513"/>
    </row>
    <row r="219" spans="1:17">
      <c r="A219" s="513"/>
      <c r="B219" s="513"/>
      <c r="C219" s="513"/>
      <c r="D219" s="513"/>
      <c r="E219" s="513"/>
      <c r="F219" s="513"/>
      <c r="G219" s="513"/>
      <c r="H219" s="513"/>
      <c r="I219" s="513"/>
      <c r="J219" s="513"/>
      <c r="K219" s="513"/>
      <c r="L219" s="513"/>
      <c r="M219" s="513"/>
      <c r="N219" s="513"/>
      <c r="O219" s="513"/>
      <c r="P219" s="513"/>
      <c r="Q219" s="513"/>
    </row>
    <row r="220" spans="1:17">
      <c r="A220" s="513"/>
      <c r="B220" s="513"/>
      <c r="C220" s="513"/>
      <c r="D220" s="513"/>
      <c r="E220" s="513"/>
      <c r="F220" s="513"/>
      <c r="G220" s="513"/>
      <c r="H220" s="513"/>
      <c r="I220" s="513"/>
      <c r="J220" s="513"/>
      <c r="K220" s="513"/>
      <c r="L220" s="513"/>
      <c r="M220" s="513"/>
      <c r="N220" s="513"/>
      <c r="O220" s="513"/>
      <c r="P220" s="513"/>
      <c r="Q220" s="513"/>
    </row>
    <row r="221" spans="1:17">
      <c r="A221" s="513"/>
      <c r="B221" s="513"/>
      <c r="C221" s="513"/>
      <c r="D221" s="513"/>
      <c r="E221" s="513"/>
      <c r="F221" s="513"/>
      <c r="G221" s="513"/>
      <c r="H221" s="513"/>
      <c r="I221" s="513"/>
      <c r="J221" s="513"/>
      <c r="K221" s="513"/>
      <c r="L221" s="513"/>
      <c r="M221" s="513"/>
      <c r="N221" s="513"/>
      <c r="O221" s="513"/>
      <c r="P221" s="513"/>
      <c r="Q221" s="513"/>
    </row>
    <row r="222" spans="1:17">
      <c r="A222" s="513"/>
      <c r="B222" s="513"/>
      <c r="C222" s="513"/>
      <c r="D222" s="513"/>
      <c r="E222" s="513"/>
      <c r="F222" s="513"/>
      <c r="G222" s="513"/>
      <c r="H222" s="513"/>
      <c r="I222" s="513"/>
      <c r="J222" s="513"/>
      <c r="K222" s="513"/>
      <c r="L222" s="513"/>
      <c r="M222" s="513"/>
      <c r="N222" s="513"/>
      <c r="O222" s="513"/>
      <c r="P222" s="513"/>
      <c r="Q222" s="513"/>
    </row>
    <row r="223" spans="1:17">
      <c r="A223" s="513"/>
      <c r="B223" s="513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</row>
    <row r="224" spans="1:17">
      <c r="A224" s="513"/>
      <c r="B224" s="513"/>
      <c r="C224" s="51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</row>
    <row r="225" spans="1:17">
      <c r="A225" s="513"/>
      <c r="B225" s="513"/>
      <c r="C225" s="513"/>
      <c r="D225" s="513"/>
      <c r="E225" s="513"/>
      <c r="F225" s="513"/>
      <c r="G225" s="513"/>
      <c r="H225" s="513"/>
      <c r="I225" s="513"/>
      <c r="J225" s="513"/>
      <c r="K225" s="513"/>
      <c r="L225" s="513"/>
      <c r="M225" s="513"/>
      <c r="N225" s="513"/>
      <c r="O225" s="513"/>
      <c r="P225" s="513"/>
      <c r="Q225" s="513"/>
    </row>
    <row r="226" spans="1:17">
      <c r="A226" s="513"/>
      <c r="B226" s="513"/>
      <c r="C226" s="513"/>
      <c r="D226" s="513"/>
      <c r="E226" s="513"/>
      <c r="F226" s="513"/>
      <c r="G226" s="513"/>
      <c r="H226" s="513"/>
      <c r="I226" s="513"/>
      <c r="J226" s="513"/>
      <c r="K226" s="513"/>
      <c r="L226" s="513"/>
      <c r="M226" s="513"/>
      <c r="N226" s="513"/>
      <c r="O226" s="513"/>
      <c r="P226" s="513"/>
      <c r="Q226" s="513"/>
    </row>
    <row r="227" spans="1:17">
      <c r="A227" s="513"/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</row>
    <row r="228" spans="1:17">
      <c r="A228" s="513"/>
      <c r="B228" s="513"/>
      <c r="C228" s="513"/>
      <c r="D228" s="513"/>
      <c r="E228" s="513"/>
      <c r="F228" s="513"/>
      <c r="G228" s="513"/>
      <c r="H228" s="513"/>
      <c r="I228" s="513"/>
      <c r="J228" s="513"/>
      <c r="K228" s="513"/>
      <c r="L228" s="513"/>
      <c r="M228" s="513"/>
      <c r="N228" s="513"/>
      <c r="O228" s="513"/>
      <c r="P228" s="513"/>
      <c r="Q228" s="513"/>
    </row>
    <row r="229" spans="1:17">
      <c r="A229" s="513"/>
      <c r="B229" s="513"/>
      <c r="C229" s="513"/>
      <c r="D229" s="513"/>
      <c r="E229" s="513"/>
      <c r="F229" s="513"/>
      <c r="G229" s="513"/>
      <c r="H229" s="513"/>
      <c r="I229" s="513"/>
      <c r="J229" s="513"/>
      <c r="K229" s="513"/>
      <c r="L229" s="513"/>
      <c r="M229" s="513"/>
      <c r="N229" s="513"/>
      <c r="O229" s="513"/>
      <c r="P229" s="513"/>
      <c r="Q229" s="513"/>
    </row>
    <row r="230" spans="1:17">
      <c r="A230" s="513"/>
      <c r="B230" s="513"/>
      <c r="C230" s="513"/>
      <c r="D230" s="513"/>
      <c r="E230" s="513"/>
      <c r="F230" s="513"/>
      <c r="G230" s="513"/>
      <c r="H230" s="513"/>
      <c r="I230" s="513"/>
      <c r="J230" s="513"/>
      <c r="K230" s="513"/>
      <c r="L230" s="513"/>
      <c r="M230" s="513"/>
      <c r="N230" s="513"/>
      <c r="O230" s="513"/>
      <c r="P230" s="513"/>
      <c r="Q230" s="513"/>
    </row>
    <row r="231" spans="1:17">
      <c r="A231" s="513"/>
      <c r="B231" s="513"/>
      <c r="C231" s="513"/>
      <c r="D231" s="513"/>
      <c r="E231" s="513"/>
      <c r="F231" s="513"/>
      <c r="G231" s="513"/>
      <c r="H231" s="513"/>
      <c r="I231" s="513"/>
      <c r="J231" s="513"/>
      <c r="K231" s="513"/>
      <c r="L231" s="513"/>
      <c r="M231" s="513"/>
      <c r="N231" s="513"/>
      <c r="O231" s="513"/>
      <c r="P231" s="513"/>
      <c r="Q231" s="513"/>
    </row>
    <row r="232" spans="1:17">
      <c r="A232" s="513"/>
      <c r="B232" s="513"/>
      <c r="C232" s="513"/>
      <c r="D232" s="513"/>
      <c r="E232" s="513"/>
      <c r="F232" s="513"/>
      <c r="G232" s="513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</row>
    <row r="233" spans="1:17">
      <c r="A233" s="513"/>
      <c r="B233" s="513"/>
      <c r="C233" s="513"/>
      <c r="D233" s="513"/>
      <c r="E233" s="513"/>
      <c r="F233" s="513"/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</row>
    <row r="234" spans="1:17">
      <c r="A234" s="513"/>
      <c r="B234" s="513"/>
      <c r="C234" s="513"/>
      <c r="D234" s="513"/>
      <c r="E234" s="513"/>
      <c r="F234" s="513"/>
      <c r="G234" s="513"/>
      <c r="H234" s="513"/>
      <c r="I234" s="513"/>
      <c r="J234" s="513"/>
      <c r="K234" s="513"/>
      <c r="L234" s="513"/>
      <c r="M234" s="513"/>
      <c r="N234" s="513"/>
      <c r="O234" s="513"/>
      <c r="P234" s="513"/>
      <c r="Q234" s="513"/>
    </row>
    <row r="235" spans="1:17">
      <c r="A235" s="513"/>
      <c r="B235" s="513"/>
      <c r="C235" s="513"/>
      <c r="D235" s="513"/>
      <c r="E235" s="513"/>
      <c r="F235" s="513"/>
      <c r="G235" s="513"/>
      <c r="H235" s="513"/>
      <c r="I235" s="513"/>
      <c r="J235" s="513"/>
      <c r="K235" s="513"/>
      <c r="L235" s="513"/>
      <c r="M235" s="513"/>
      <c r="N235" s="513"/>
      <c r="O235" s="513"/>
      <c r="P235" s="513"/>
      <c r="Q235" s="513"/>
    </row>
    <row r="236" spans="1:17">
      <c r="A236" s="513"/>
      <c r="B236" s="513"/>
      <c r="C236" s="513"/>
      <c r="D236" s="513"/>
      <c r="E236" s="513"/>
      <c r="F236" s="513"/>
      <c r="G236" s="513"/>
      <c r="H236" s="513"/>
      <c r="I236" s="513"/>
      <c r="J236" s="513"/>
      <c r="K236" s="513"/>
      <c r="L236" s="513"/>
      <c r="M236" s="513"/>
      <c r="N236" s="513"/>
      <c r="O236" s="513"/>
      <c r="P236" s="513"/>
      <c r="Q236" s="513"/>
    </row>
    <row r="237" spans="1:17">
      <c r="A237" s="513"/>
      <c r="B237" s="513"/>
      <c r="C237" s="513"/>
      <c r="D237" s="513"/>
      <c r="E237" s="513"/>
      <c r="F237" s="513"/>
      <c r="G237" s="513"/>
      <c r="H237" s="513"/>
      <c r="I237" s="513"/>
      <c r="J237" s="513"/>
      <c r="K237" s="513"/>
      <c r="L237" s="513"/>
      <c r="M237" s="513"/>
      <c r="N237" s="513"/>
      <c r="O237" s="513"/>
      <c r="P237" s="513"/>
      <c r="Q237" s="513"/>
    </row>
    <row r="238" spans="1:17">
      <c r="A238" s="513"/>
      <c r="B238" s="513"/>
      <c r="C238" s="513"/>
      <c r="D238" s="513"/>
      <c r="E238" s="513"/>
      <c r="F238" s="513"/>
      <c r="G238" s="513"/>
      <c r="H238" s="513"/>
      <c r="I238" s="513"/>
      <c r="J238" s="513"/>
      <c r="K238" s="513"/>
      <c r="L238" s="513"/>
      <c r="M238" s="513"/>
      <c r="N238" s="513"/>
      <c r="O238" s="513"/>
      <c r="P238" s="513"/>
      <c r="Q238" s="513"/>
    </row>
    <row r="239" spans="1:17">
      <c r="A239" s="513"/>
      <c r="B239" s="513"/>
      <c r="C239" s="513"/>
      <c r="D239" s="513"/>
      <c r="E239" s="513"/>
      <c r="F239" s="513"/>
      <c r="G239" s="513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</row>
    <row r="240" spans="1:17">
      <c r="A240" s="513"/>
      <c r="B240" s="513"/>
      <c r="C240" s="513"/>
      <c r="D240" s="513"/>
      <c r="E240" s="513"/>
      <c r="F240" s="513"/>
      <c r="G240" s="513"/>
      <c r="H240" s="513"/>
      <c r="I240" s="513"/>
      <c r="J240" s="513"/>
      <c r="K240" s="513"/>
      <c r="L240" s="513"/>
      <c r="M240" s="513"/>
      <c r="N240" s="513"/>
      <c r="O240" s="513"/>
      <c r="P240" s="513"/>
      <c r="Q240" s="513"/>
    </row>
    <row r="241" spans="1:17">
      <c r="A241" s="513"/>
      <c r="B241" s="513"/>
      <c r="C241" s="513"/>
      <c r="D241" s="513"/>
      <c r="E241" s="513"/>
      <c r="F241" s="513"/>
      <c r="G241" s="513"/>
      <c r="H241" s="513"/>
      <c r="I241" s="513"/>
      <c r="J241" s="513"/>
      <c r="K241" s="513"/>
      <c r="L241" s="513"/>
      <c r="M241" s="513"/>
      <c r="N241" s="513"/>
      <c r="O241" s="513"/>
      <c r="P241" s="513"/>
      <c r="Q241" s="513"/>
    </row>
    <row r="242" spans="1:17">
      <c r="A242" s="513"/>
      <c r="B242" s="513"/>
      <c r="C242" s="513"/>
      <c r="D242" s="513"/>
      <c r="E242" s="513"/>
      <c r="F242" s="513"/>
      <c r="G242" s="513"/>
      <c r="H242" s="513"/>
      <c r="I242" s="513"/>
      <c r="J242" s="513"/>
      <c r="K242" s="513"/>
      <c r="L242" s="513"/>
      <c r="M242" s="513"/>
      <c r="N242" s="513"/>
      <c r="O242" s="513"/>
      <c r="P242" s="513"/>
      <c r="Q242" s="513"/>
    </row>
    <row r="243" spans="1:17">
      <c r="A243" s="513"/>
      <c r="B243" s="513"/>
      <c r="C243" s="513"/>
      <c r="D243" s="513"/>
      <c r="E243" s="513"/>
      <c r="F243" s="513"/>
      <c r="G243" s="513"/>
      <c r="H243" s="513"/>
      <c r="I243" s="513"/>
      <c r="J243" s="513"/>
      <c r="K243" s="513"/>
      <c r="L243" s="513"/>
      <c r="M243" s="513"/>
      <c r="N243" s="513"/>
      <c r="O243" s="513"/>
      <c r="P243" s="513"/>
      <c r="Q243" s="513"/>
    </row>
    <row r="244" spans="1:17">
      <c r="A244" s="513"/>
      <c r="B244" s="513"/>
      <c r="C244" s="513"/>
      <c r="D244" s="513"/>
      <c r="E244" s="513"/>
      <c r="F244" s="513"/>
      <c r="G244" s="513"/>
      <c r="H244" s="513"/>
      <c r="I244" s="513"/>
      <c r="J244" s="513"/>
      <c r="K244" s="513"/>
      <c r="L244" s="513"/>
      <c r="M244" s="513"/>
      <c r="N244" s="513"/>
      <c r="O244" s="513"/>
      <c r="P244" s="513"/>
      <c r="Q244" s="513"/>
    </row>
    <row r="245" spans="1:17">
      <c r="A245" s="513"/>
      <c r="B245" s="513"/>
      <c r="C245" s="513"/>
      <c r="D245" s="513"/>
      <c r="E245" s="513"/>
      <c r="F245" s="513"/>
      <c r="G245" s="513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</row>
    <row r="246" spans="1:17">
      <c r="A246" s="513"/>
      <c r="B246" s="513"/>
      <c r="C246" s="513"/>
      <c r="D246" s="513"/>
      <c r="E246" s="513"/>
      <c r="F246" s="513"/>
      <c r="G246" s="513"/>
      <c r="H246" s="513"/>
      <c r="I246" s="513"/>
      <c r="J246" s="513"/>
      <c r="K246" s="513"/>
      <c r="L246" s="513"/>
      <c r="M246" s="513"/>
      <c r="N246" s="513"/>
      <c r="O246" s="513"/>
      <c r="P246" s="513"/>
      <c r="Q246" s="513"/>
    </row>
    <row r="247" spans="1:17">
      <c r="A247" s="513"/>
      <c r="B247" s="513"/>
      <c r="C247" s="513"/>
      <c r="D247" s="513"/>
      <c r="E247" s="513"/>
      <c r="F247" s="513"/>
      <c r="G247" s="513"/>
      <c r="H247" s="513"/>
      <c r="I247" s="513"/>
      <c r="J247" s="513"/>
      <c r="K247" s="513"/>
      <c r="L247" s="513"/>
      <c r="M247" s="513"/>
      <c r="N247" s="513"/>
      <c r="O247" s="513"/>
      <c r="P247" s="513"/>
      <c r="Q247" s="513"/>
    </row>
    <row r="248" spans="1:17">
      <c r="A248" s="513"/>
      <c r="B248" s="513"/>
      <c r="C248" s="513"/>
      <c r="D248" s="513"/>
      <c r="E248" s="513"/>
      <c r="F248" s="513"/>
      <c r="G248" s="513"/>
      <c r="H248" s="513"/>
      <c r="I248" s="513"/>
      <c r="J248" s="513"/>
      <c r="K248" s="513"/>
      <c r="L248" s="513"/>
      <c r="M248" s="513"/>
      <c r="N248" s="513"/>
      <c r="O248" s="513"/>
      <c r="P248" s="513"/>
      <c r="Q248" s="513"/>
    </row>
    <row r="249" spans="1:17">
      <c r="A249" s="513"/>
      <c r="B249" s="513"/>
      <c r="C249" s="513"/>
      <c r="D249" s="513"/>
      <c r="E249" s="513"/>
      <c r="F249" s="513"/>
      <c r="G249" s="513"/>
      <c r="H249" s="513"/>
      <c r="I249" s="513"/>
      <c r="J249" s="513"/>
      <c r="K249" s="513"/>
      <c r="L249" s="513"/>
      <c r="M249" s="513"/>
      <c r="N249" s="513"/>
      <c r="O249" s="513"/>
      <c r="P249" s="513"/>
      <c r="Q249" s="513"/>
    </row>
    <row r="250" spans="1:17">
      <c r="A250" s="513"/>
      <c r="B250" s="513"/>
      <c r="C250" s="513"/>
      <c r="D250" s="513"/>
      <c r="E250" s="513"/>
      <c r="F250" s="513"/>
      <c r="G250" s="513"/>
      <c r="H250" s="513"/>
      <c r="I250" s="513"/>
      <c r="J250" s="513"/>
      <c r="K250" s="513"/>
      <c r="L250" s="513"/>
      <c r="M250" s="513"/>
      <c r="N250" s="513"/>
      <c r="O250" s="513"/>
      <c r="P250" s="513"/>
      <c r="Q250" s="513"/>
    </row>
    <row r="251" spans="1:17">
      <c r="A251" s="513"/>
      <c r="B251" s="513"/>
      <c r="C251" s="513"/>
      <c r="D251" s="513"/>
      <c r="E251" s="513"/>
      <c r="F251" s="513"/>
      <c r="G251" s="513"/>
      <c r="H251" s="513"/>
      <c r="I251" s="513"/>
      <c r="J251" s="513"/>
      <c r="K251" s="513"/>
      <c r="L251" s="513"/>
      <c r="M251" s="513"/>
      <c r="N251" s="513"/>
      <c r="O251" s="513"/>
      <c r="P251" s="513"/>
      <c r="Q251" s="513"/>
    </row>
    <row r="252" spans="1:17">
      <c r="A252" s="513"/>
      <c r="B252" s="513"/>
      <c r="C252" s="513"/>
      <c r="D252" s="513"/>
      <c r="E252" s="513"/>
      <c r="F252" s="513"/>
      <c r="G252" s="513"/>
      <c r="H252" s="513"/>
      <c r="I252" s="513"/>
      <c r="J252" s="513"/>
      <c r="K252" s="513"/>
      <c r="L252" s="513"/>
      <c r="M252" s="513"/>
      <c r="N252" s="513"/>
      <c r="O252" s="513"/>
      <c r="P252" s="513"/>
      <c r="Q252" s="513"/>
    </row>
    <row r="253" spans="1:17">
      <c r="A253" s="513"/>
      <c r="B253" s="513"/>
      <c r="C253" s="513"/>
      <c r="D253" s="513"/>
      <c r="E253" s="513"/>
      <c r="F253" s="513"/>
      <c r="G253" s="513"/>
      <c r="H253" s="513"/>
      <c r="I253" s="513"/>
      <c r="J253" s="513"/>
      <c r="K253" s="513"/>
      <c r="L253" s="513"/>
      <c r="M253" s="513"/>
      <c r="N253" s="513"/>
      <c r="O253" s="513"/>
      <c r="P253" s="513"/>
      <c r="Q253" s="513"/>
    </row>
    <row r="254" spans="1:17">
      <c r="A254" s="513"/>
      <c r="B254" s="513"/>
      <c r="C254" s="513"/>
      <c r="D254" s="513"/>
      <c r="E254" s="513"/>
      <c r="F254" s="513"/>
      <c r="G254" s="513"/>
      <c r="H254" s="513"/>
      <c r="I254" s="513"/>
      <c r="J254" s="513"/>
      <c r="K254" s="513"/>
      <c r="L254" s="513"/>
      <c r="M254" s="513"/>
      <c r="N254" s="513"/>
      <c r="O254" s="513"/>
      <c r="P254" s="513"/>
      <c r="Q254" s="513"/>
    </row>
    <row r="255" spans="1:17">
      <c r="A255" s="513"/>
      <c r="B255" s="513"/>
      <c r="C255" s="513"/>
      <c r="D255" s="513"/>
      <c r="E255" s="513"/>
      <c r="F255" s="513"/>
      <c r="G255" s="513"/>
      <c r="H255" s="513"/>
      <c r="I255" s="513"/>
      <c r="J255" s="513"/>
      <c r="K255" s="513"/>
      <c r="L255" s="513"/>
      <c r="M255" s="513"/>
      <c r="N255" s="513"/>
      <c r="O255" s="513"/>
      <c r="P255" s="513"/>
      <c r="Q255" s="513"/>
    </row>
    <row r="256" spans="1:17">
      <c r="A256" s="513"/>
      <c r="B256" s="513"/>
      <c r="C256" s="513"/>
      <c r="D256" s="513"/>
      <c r="E256" s="513"/>
      <c r="F256" s="513"/>
      <c r="G256" s="513"/>
      <c r="H256" s="513"/>
      <c r="I256" s="513"/>
      <c r="J256" s="513"/>
      <c r="K256" s="513"/>
      <c r="L256" s="513"/>
      <c r="M256" s="513"/>
      <c r="N256" s="513"/>
      <c r="O256" s="513"/>
      <c r="P256" s="513"/>
      <c r="Q256" s="513"/>
    </row>
    <row r="257" spans="1:17">
      <c r="A257" s="513"/>
      <c r="B257" s="513"/>
      <c r="C257" s="513"/>
      <c r="D257" s="513"/>
      <c r="E257" s="513"/>
      <c r="F257" s="513"/>
      <c r="G257" s="513"/>
      <c r="H257" s="513"/>
      <c r="I257" s="513"/>
      <c r="J257" s="513"/>
      <c r="K257" s="513"/>
      <c r="L257" s="513"/>
      <c r="M257" s="513"/>
      <c r="N257" s="513"/>
      <c r="O257" s="513"/>
      <c r="P257" s="513"/>
      <c r="Q257" s="513"/>
    </row>
    <row r="258" spans="1:17">
      <c r="A258" s="513"/>
      <c r="B258" s="513"/>
      <c r="C258" s="513"/>
      <c r="D258" s="513"/>
      <c r="E258" s="513"/>
      <c r="F258" s="513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</row>
    <row r="259" spans="1:17">
      <c r="A259" s="513"/>
      <c r="B259" s="513"/>
      <c r="C259" s="513"/>
      <c r="D259" s="513"/>
      <c r="E259" s="513"/>
      <c r="F259" s="513"/>
      <c r="G259" s="513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</row>
    <row r="260" spans="1:17">
      <c r="A260" s="513"/>
      <c r="B260" s="513"/>
      <c r="C260" s="513"/>
      <c r="D260" s="513"/>
      <c r="E260" s="513"/>
      <c r="F260" s="513"/>
      <c r="G260" s="513"/>
      <c r="H260" s="513"/>
      <c r="I260" s="513"/>
      <c r="J260" s="513"/>
      <c r="K260" s="513"/>
      <c r="L260" s="513"/>
      <c r="M260" s="513"/>
      <c r="N260" s="513"/>
      <c r="O260" s="513"/>
      <c r="P260" s="513"/>
      <c r="Q260" s="513"/>
    </row>
    <row r="261" spans="1:17">
      <c r="A261" s="513"/>
      <c r="B261" s="513"/>
      <c r="C261" s="513"/>
      <c r="D261" s="513"/>
      <c r="E261" s="513"/>
      <c r="F261" s="513"/>
      <c r="G261" s="513"/>
      <c r="H261" s="513"/>
      <c r="I261" s="513"/>
      <c r="J261" s="513"/>
      <c r="K261" s="513"/>
      <c r="L261" s="513"/>
      <c r="M261" s="513"/>
      <c r="N261" s="513"/>
      <c r="O261" s="513"/>
      <c r="P261" s="513"/>
      <c r="Q261" s="513"/>
    </row>
    <row r="262" spans="1:17">
      <c r="A262" s="513"/>
      <c r="B262" s="513"/>
      <c r="C262" s="513"/>
      <c r="D262" s="513"/>
      <c r="E262" s="513"/>
      <c r="F262" s="513"/>
      <c r="G262" s="513"/>
      <c r="H262" s="513"/>
      <c r="I262" s="513"/>
      <c r="J262" s="513"/>
      <c r="K262" s="513"/>
      <c r="L262" s="513"/>
      <c r="M262" s="513"/>
      <c r="N262" s="513"/>
      <c r="O262" s="513"/>
      <c r="P262" s="513"/>
      <c r="Q262" s="513"/>
    </row>
    <row r="263" spans="1:17">
      <c r="A263" s="513"/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</row>
    <row r="264" spans="1:17">
      <c r="A264" s="513"/>
      <c r="B264" s="513"/>
      <c r="C264" s="513"/>
      <c r="D264" s="513"/>
      <c r="E264" s="513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</row>
    <row r="265" spans="1:17">
      <c r="A265" s="513"/>
      <c r="B265" s="513"/>
      <c r="C265" s="513"/>
      <c r="D265" s="513"/>
      <c r="E265" s="513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</row>
    <row r="266" spans="1:17">
      <c r="A266" s="513"/>
      <c r="B266" s="513"/>
      <c r="C266" s="513"/>
      <c r="D266" s="513"/>
      <c r="E266" s="513"/>
      <c r="F266" s="513"/>
      <c r="G266" s="513"/>
      <c r="H266" s="513"/>
      <c r="I266" s="513"/>
      <c r="J266" s="513"/>
      <c r="K266" s="513"/>
      <c r="L266" s="513"/>
      <c r="M266" s="513"/>
      <c r="N266" s="513"/>
      <c r="O266" s="513"/>
      <c r="P266" s="513"/>
      <c r="Q266" s="513"/>
    </row>
    <row r="267" spans="1:17">
      <c r="A267" s="513"/>
      <c r="B267" s="513"/>
      <c r="C267" s="513"/>
      <c r="D267" s="513"/>
      <c r="E267" s="513"/>
      <c r="F267" s="513"/>
      <c r="G267" s="513"/>
      <c r="H267" s="513"/>
      <c r="I267" s="513"/>
      <c r="J267" s="513"/>
      <c r="K267" s="513"/>
      <c r="L267" s="513"/>
      <c r="M267" s="513"/>
      <c r="N267" s="513"/>
      <c r="O267" s="513"/>
      <c r="P267" s="513"/>
      <c r="Q267" s="513"/>
    </row>
    <row r="268" spans="1:17">
      <c r="A268" s="513"/>
      <c r="B268" s="513"/>
      <c r="C268" s="513"/>
      <c r="D268" s="513"/>
      <c r="E268" s="513"/>
      <c r="F268" s="513"/>
      <c r="G268" s="513"/>
      <c r="H268" s="513"/>
      <c r="I268" s="513"/>
      <c r="J268" s="513"/>
      <c r="K268" s="513"/>
      <c r="L268" s="513"/>
      <c r="M268" s="513"/>
      <c r="N268" s="513"/>
      <c r="O268" s="513"/>
      <c r="P268" s="513"/>
      <c r="Q268" s="513"/>
    </row>
    <row r="269" spans="1:17">
      <c r="A269" s="513"/>
      <c r="B269" s="513"/>
      <c r="C269" s="513"/>
      <c r="D269" s="513"/>
      <c r="E269" s="513"/>
      <c r="F269" s="513"/>
      <c r="G269" s="513"/>
      <c r="H269" s="513"/>
      <c r="I269" s="513"/>
      <c r="J269" s="513"/>
      <c r="K269" s="513"/>
      <c r="L269" s="513"/>
      <c r="M269" s="513"/>
      <c r="N269" s="513"/>
      <c r="O269" s="513"/>
      <c r="P269" s="513"/>
      <c r="Q269" s="513"/>
    </row>
    <row r="270" spans="1:17">
      <c r="A270" s="513"/>
      <c r="B270" s="513"/>
      <c r="C270" s="513"/>
      <c r="D270" s="513"/>
      <c r="E270" s="513"/>
      <c r="F270" s="513"/>
      <c r="G270" s="513"/>
      <c r="H270" s="513"/>
      <c r="I270" s="513"/>
      <c r="J270" s="513"/>
      <c r="K270" s="513"/>
      <c r="L270" s="513"/>
      <c r="M270" s="513"/>
      <c r="N270" s="513"/>
      <c r="O270" s="513"/>
      <c r="P270" s="513"/>
      <c r="Q270" s="513"/>
    </row>
    <row r="271" spans="1:17">
      <c r="A271" s="513"/>
      <c r="B271" s="513"/>
      <c r="C271" s="51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3"/>
      <c r="P271" s="513"/>
      <c r="Q271" s="513"/>
    </row>
    <row r="272" spans="1:17">
      <c r="A272" s="513"/>
      <c r="B272" s="513"/>
      <c r="C272" s="51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3"/>
      <c r="P272" s="513"/>
      <c r="Q272" s="513"/>
    </row>
    <row r="273" spans="1:17">
      <c r="A273" s="513"/>
      <c r="B273" s="513"/>
      <c r="C273" s="51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3"/>
      <c r="P273" s="513"/>
      <c r="Q273" s="513"/>
    </row>
    <row r="274" spans="1:17">
      <c r="A274" s="513"/>
      <c r="B274" s="513"/>
      <c r="C274" s="51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3"/>
      <c r="P274" s="513"/>
      <c r="Q274" s="513"/>
    </row>
    <row r="275" spans="1:17">
      <c r="A275" s="513"/>
      <c r="B275" s="513"/>
      <c r="C275" s="513"/>
      <c r="D275" s="513"/>
      <c r="E275" s="513"/>
      <c r="F275" s="513"/>
      <c r="G275" s="513"/>
      <c r="H275" s="513"/>
      <c r="I275" s="513"/>
      <c r="J275" s="513"/>
      <c r="K275" s="513"/>
      <c r="L275" s="513"/>
      <c r="M275" s="513"/>
      <c r="N275" s="513"/>
      <c r="O275" s="513"/>
      <c r="P275" s="513"/>
      <c r="Q275" s="513"/>
    </row>
    <row r="276" spans="1:17">
      <c r="A276" s="513"/>
      <c r="B276" s="513"/>
      <c r="C276" s="51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3"/>
      <c r="P276" s="513"/>
      <c r="Q276" s="513"/>
    </row>
    <row r="277" spans="1:17">
      <c r="A277" s="513"/>
      <c r="B277" s="513"/>
      <c r="C277" s="51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3"/>
      <c r="P277" s="513"/>
      <c r="Q277" s="513"/>
    </row>
    <row r="278" spans="1:17">
      <c r="A278" s="513"/>
      <c r="B278" s="513"/>
      <c r="C278" s="51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3"/>
      <c r="P278" s="513"/>
      <c r="Q278" s="513"/>
    </row>
    <row r="279" spans="1:17">
      <c r="A279" s="513"/>
      <c r="B279" s="513"/>
      <c r="C279" s="51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3"/>
      <c r="P279" s="513"/>
      <c r="Q279" s="513"/>
    </row>
    <row r="280" spans="1:17">
      <c r="A280" s="513"/>
      <c r="B280" s="513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</row>
    <row r="281" spans="1:17">
      <c r="A281" s="513"/>
      <c r="B281" s="513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</row>
    <row r="282" spans="1:17">
      <c r="A282" s="513"/>
      <c r="B282" s="513"/>
      <c r="C282" s="51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3"/>
      <c r="P282" s="513"/>
      <c r="Q282" s="513"/>
    </row>
    <row r="283" spans="1:17">
      <c r="A283" s="513"/>
      <c r="B283" s="513"/>
      <c r="C283" s="51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</row>
    <row r="284" spans="1:17">
      <c r="A284" s="513"/>
      <c r="B284" s="513"/>
      <c r="C284" s="51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3"/>
      <c r="P284" s="513"/>
      <c r="Q284" s="513"/>
    </row>
    <row r="285" spans="1:17">
      <c r="A285" s="513"/>
      <c r="B285" s="513"/>
      <c r="C285" s="51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3"/>
      <c r="P285" s="513"/>
      <c r="Q285" s="513"/>
    </row>
    <row r="286" spans="1:17">
      <c r="A286" s="513"/>
      <c r="B286" s="513"/>
      <c r="C286" s="513"/>
      <c r="D286" s="513"/>
      <c r="E286" s="513"/>
      <c r="F286" s="513"/>
      <c r="G286" s="513"/>
      <c r="H286" s="513"/>
      <c r="I286" s="513"/>
      <c r="J286" s="513"/>
      <c r="K286" s="513"/>
      <c r="L286" s="513"/>
      <c r="M286" s="513"/>
      <c r="N286" s="513"/>
      <c r="O286" s="513"/>
      <c r="P286" s="513"/>
      <c r="Q286" s="513"/>
    </row>
    <row r="287" spans="1:17">
      <c r="A287" s="513"/>
      <c r="B287" s="513"/>
      <c r="C287" s="513"/>
      <c r="D287" s="513"/>
      <c r="E287" s="513"/>
      <c r="F287" s="513"/>
      <c r="G287" s="513"/>
      <c r="H287" s="513"/>
      <c r="I287" s="513"/>
      <c r="J287" s="513"/>
      <c r="K287" s="513"/>
      <c r="L287" s="513"/>
      <c r="M287" s="513"/>
      <c r="N287" s="513"/>
      <c r="O287" s="513"/>
      <c r="P287" s="513"/>
      <c r="Q287" s="513"/>
    </row>
    <row r="288" spans="1:17">
      <c r="A288" s="513"/>
      <c r="B288" s="513"/>
      <c r="C288" s="513"/>
      <c r="D288" s="513"/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513"/>
    </row>
    <row r="289" spans="1:17">
      <c r="A289" s="513"/>
      <c r="B289" s="513"/>
      <c r="C289" s="513"/>
      <c r="D289" s="513"/>
      <c r="E289" s="513"/>
      <c r="F289" s="513"/>
      <c r="G289" s="513"/>
      <c r="H289" s="513"/>
      <c r="I289" s="513"/>
      <c r="J289" s="513"/>
      <c r="K289" s="513"/>
      <c r="L289" s="513"/>
      <c r="M289" s="513"/>
      <c r="N289" s="513"/>
      <c r="O289" s="513"/>
      <c r="P289" s="513"/>
      <c r="Q289" s="513"/>
    </row>
    <row r="290" spans="1:17">
      <c r="A290" s="513"/>
      <c r="B290" s="513"/>
      <c r="C290" s="513"/>
      <c r="D290" s="513"/>
      <c r="E290" s="513"/>
      <c r="F290" s="513"/>
      <c r="G290" s="513"/>
      <c r="H290" s="513"/>
      <c r="I290" s="513"/>
      <c r="J290" s="513"/>
      <c r="K290" s="513"/>
      <c r="L290" s="513"/>
      <c r="M290" s="513"/>
      <c r="N290" s="513"/>
      <c r="O290" s="513"/>
      <c r="P290" s="513"/>
      <c r="Q290" s="513"/>
    </row>
    <row r="291" spans="1:17">
      <c r="A291" s="513"/>
      <c r="B291" s="513"/>
      <c r="C291" s="513"/>
      <c r="D291" s="513"/>
      <c r="E291" s="513"/>
      <c r="F291" s="513"/>
      <c r="G291" s="513"/>
      <c r="H291" s="513"/>
      <c r="I291" s="513"/>
      <c r="J291" s="513"/>
      <c r="K291" s="513"/>
      <c r="L291" s="513"/>
      <c r="M291" s="513"/>
      <c r="N291" s="513"/>
      <c r="O291" s="513"/>
      <c r="P291" s="513"/>
      <c r="Q291" s="513"/>
    </row>
    <row r="292" spans="1:17">
      <c r="A292" s="513"/>
      <c r="B292" s="513"/>
      <c r="C292" s="513"/>
      <c r="D292" s="513"/>
      <c r="E292" s="513"/>
      <c r="F292" s="513"/>
      <c r="G292" s="513"/>
      <c r="H292" s="513"/>
      <c r="I292" s="513"/>
      <c r="J292" s="513"/>
      <c r="K292" s="513"/>
      <c r="L292" s="513"/>
      <c r="M292" s="513"/>
      <c r="N292" s="513"/>
      <c r="O292" s="513"/>
      <c r="P292" s="513"/>
      <c r="Q292" s="513"/>
    </row>
    <row r="293" spans="1:17">
      <c r="A293" s="513"/>
      <c r="B293" s="513"/>
      <c r="C293" s="513"/>
      <c r="D293" s="513"/>
      <c r="E293" s="513"/>
      <c r="F293" s="513"/>
      <c r="G293" s="513"/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</row>
    <row r="294" spans="1:17">
      <c r="A294" s="513"/>
      <c r="B294" s="513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</row>
    <row r="295" spans="1:17">
      <c r="A295" s="513"/>
      <c r="B295" s="513"/>
      <c r="C295" s="513"/>
      <c r="D295" s="513"/>
      <c r="E295" s="513"/>
      <c r="F295" s="513"/>
      <c r="G295" s="513"/>
      <c r="H295" s="513"/>
      <c r="I295" s="513"/>
      <c r="J295" s="513"/>
      <c r="K295" s="513"/>
      <c r="L295" s="513"/>
      <c r="M295" s="513"/>
      <c r="N295" s="513"/>
      <c r="O295" s="513"/>
      <c r="P295" s="513"/>
      <c r="Q295" s="513"/>
    </row>
    <row r="296" spans="1:17">
      <c r="A296" s="513"/>
      <c r="B296" s="513"/>
      <c r="C296" s="513"/>
      <c r="D296" s="513"/>
      <c r="E296" s="513"/>
      <c r="F296" s="513"/>
      <c r="G296" s="513"/>
      <c r="H296" s="513"/>
      <c r="I296" s="513"/>
      <c r="J296" s="513"/>
      <c r="K296" s="513"/>
      <c r="L296" s="513"/>
      <c r="M296" s="513"/>
      <c r="N296" s="513"/>
      <c r="O296" s="513"/>
      <c r="P296" s="513"/>
      <c r="Q296" s="513"/>
    </row>
    <row r="297" spans="1:17">
      <c r="A297" s="513"/>
      <c r="B297" s="513"/>
      <c r="C297" s="513"/>
      <c r="D297" s="513"/>
      <c r="E297" s="513"/>
      <c r="F297" s="513"/>
      <c r="G297" s="513"/>
      <c r="H297" s="513"/>
      <c r="I297" s="513"/>
      <c r="J297" s="513"/>
      <c r="K297" s="513"/>
      <c r="L297" s="513"/>
      <c r="M297" s="513"/>
      <c r="N297" s="513"/>
      <c r="O297" s="513"/>
      <c r="P297" s="513"/>
      <c r="Q297" s="513"/>
    </row>
    <row r="298" spans="1:17">
      <c r="A298" s="513"/>
      <c r="B298" s="513"/>
      <c r="C298" s="513"/>
      <c r="D298" s="513"/>
      <c r="E298" s="513"/>
      <c r="F298" s="513"/>
      <c r="G298" s="513"/>
      <c r="H298" s="513"/>
      <c r="I298" s="513"/>
      <c r="J298" s="513"/>
      <c r="K298" s="513"/>
      <c r="L298" s="513"/>
      <c r="M298" s="513"/>
      <c r="N298" s="513"/>
      <c r="O298" s="513"/>
      <c r="P298" s="513"/>
      <c r="Q298" s="513"/>
    </row>
    <row r="299" spans="1:17">
      <c r="A299" s="513"/>
      <c r="B299" s="513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</row>
    <row r="300" spans="1:17">
      <c r="A300" s="513"/>
      <c r="B300" s="513"/>
      <c r="C300" s="513"/>
      <c r="D300" s="513"/>
      <c r="E300" s="513"/>
      <c r="F300" s="513"/>
      <c r="G300" s="513"/>
      <c r="H300" s="513"/>
      <c r="I300" s="513"/>
      <c r="J300" s="513"/>
      <c r="K300" s="513"/>
      <c r="L300" s="513"/>
      <c r="M300" s="513"/>
      <c r="N300" s="513"/>
      <c r="O300" s="513"/>
      <c r="P300" s="513"/>
      <c r="Q300" s="513"/>
    </row>
    <row r="301" spans="1:17">
      <c r="A301" s="513"/>
      <c r="B301" s="513"/>
      <c r="C301" s="513"/>
      <c r="D301" s="513"/>
      <c r="E301" s="513"/>
      <c r="F301" s="513"/>
      <c r="G301" s="513"/>
      <c r="H301" s="513"/>
      <c r="I301" s="513"/>
      <c r="J301" s="513"/>
      <c r="K301" s="513"/>
      <c r="L301" s="513"/>
      <c r="M301" s="513"/>
      <c r="N301" s="513"/>
      <c r="O301" s="513"/>
      <c r="P301" s="513"/>
      <c r="Q301" s="513"/>
    </row>
    <row r="302" spans="1:17">
      <c r="A302" s="513"/>
      <c r="B302" s="513"/>
      <c r="C302" s="513"/>
      <c r="D302" s="513"/>
      <c r="E302" s="513"/>
      <c r="F302" s="513"/>
      <c r="G302" s="513"/>
      <c r="H302" s="513"/>
      <c r="I302" s="513"/>
      <c r="J302" s="513"/>
      <c r="K302" s="513"/>
      <c r="L302" s="513"/>
      <c r="M302" s="513"/>
      <c r="N302" s="513"/>
      <c r="O302" s="513"/>
      <c r="P302" s="513"/>
      <c r="Q302" s="513"/>
    </row>
    <row r="303" spans="1:17">
      <c r="A303" s="513"/>
      <c r="B303" s="513"/>
      <c r="C303" s="513"/>
      <c r="D303" s="513"/>
      <c r="E303" s="513"/>
      <c r="F303" s="513"/>
      <c r="G303" s="513"/>
      <c r="H303" s="513"/>
      <c r="I303" s="513"/>
      <c r="J303" s="513"/>
      <c r="K303" s="513"/>
      <c r="L303" s="513"/>
      <c r="M303" s="513"/>
      <c r="N303" s="513"/>
      <c r="O303" s="513"/>
      <c r="P303" s="513"/>
      <c r="Q303" s="513"/>
    </row>
    <row r="304" spans="1:17">
      <c r="A304" s="513"/>
      <c r="B304" s="513"/>
      <c r="C304" s="513"/>
      <c r="D304" s="513"/>
      <c r="E304" s="513"/>
      <c r="F304" s="513"/>
      <c r="G304" s="513"/>
      <c r="H304" s="513"/>
      <c r="I304" s="513"/>
      <c r="J304" s="513"/>
      <c r="K304" s="513"/>
      <c r="L304" s="513"/>
      <c r="M304" s="513"/>
      <c r="N304" s="513"/>
      <c r="O304" s="513"/>
      <c r="P304" s="513"/>
      <c r="Q304" s="513"/>
    </row>
    <row r="305" spans="1:17">
      <c r="A305" s="513"/>
      <c r="B305" s="513"/>
      <c r="C305" s="513"/>
      <c r="D305" s="513"/>
      <c r="E305" s="513"/>
      <c r="F305" s="513"/>
      <c r="G305" s="513"/>
      <c r="H305" s="513"/>
      <c r="I305" s="513"/>
      <c r="J305" s="513"/>
      <c r="K305" s="513"/>
      <c r="L305" s="513"/>
      <c r="M305" s="513"/>
      <c r="N305" s="513"/>
      <c r="O305" s="513"/>
      <c r="P305" s="513"/>
      <c r="Q305" s="513"/>
    </row>
    <row r="306" spans="1:17">
      <c r="A306" s="513"/>
      <c r="B306" s="513"/>
      <c r="C306" s="513"/>
      <c r="D306" s="513"/>
      <c r="E306" s="513"/>
      <c r="F306" s="513"/>
      <c r="G306" s="513"/>
      <c r="H306" s="513"/>
      <c r="I306" s="513"/>
      <c r="J306" s="513"/>
      <c r="K306" s="513"/>
      <c r="L306" s="513"/>
      <c r="M306" s="513"/>
      <c r="N306" s="513"/>
      <c r="O306" s="513"/>
      <c r="P306" s="513"/>
      <c r="Q306" s="513"/>
    </row>
    <row r="307" spans="1:17">
      <c r="A307" s="513"/>
      <c r="B307" s="513"/>
      <c r="C307" s="513"/>
      <c r="D307" s="513"/>
      <c r="E307" s="513"/>
      <c r="F307" s="513"/>
      <c r="G307" s="513"/>
      <c r="H307" s="513"/>
      <c r="I307" s="513"/>
      <c r="J307" s="513"/>
      <c r="K307" s="513"/>
      <c r="L307" s="513"/>
      <c r="M307" s="513"/>
      <c r="N307" s="513"/>
      <c r="O307" s="513"/>
      <c r="P307" s="513"/>
      <c r="Q307" s="513"/>
    </row>
    <row r="308" spans="1:17">
      <c r="A308" s="513"/>
      <c r="B308" s="513"/>
      <c r="C308" s="513"/>
      <c r="D308" s="513"/>
      <c r="E308" s="513"/>
      <c r="F308" s="513"/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</row>
    <row r="309" spans="1:17">
      <c r="A309" s="513"/>
      <c r="B309" s="513"/>
      <c r="C309" s="513"/>
      <c r="D309" s="513"/>
      <c r="E309" s="513"/>
      <c r="F309" s="513"/>
      <c r="G309" s="513"/>
      <c r="H309" s="513"/>
      <c r="I309" s="513"/>
      <c r="J309" s="513"/>
      <c r="K309" s="513"/>
      <c r="L309" s="513"/>
      <c r="M309" s="513"/>
      <c r="N309" s="513"/>
      <c r="O309" s="513"/>
      <c r="P309" s="513"/>
      <c r="Q309" s="513"/>
    </row>
    <row r="310" spans="1:17">
      <c r="A310" s="513"/>
      <c r="B310" s="513"/>
      <c r="C310" s="513"/>
      <c r="D310" s="513"/>
      <c r="E310" s="513"/>
      <c r="F310" s="513"/>
      <c r="G310" s="513"/>
      <c r="H310" s="513"/>
      <c r="I310" s="513"/>
      <c r="J310" s="513"/>
      <c r="K310" s="513"/>
      <c r="L310" s="513"/>
      <c r="M310" s="513"/>
      <c r="N310" s="513"/>
      <c r="O310" s="513"/>
      <c r="P310" s="513"/>
      <c r="Q310" s="513"/>
    </row>
    <row r="311" spans="1:17">
      <c r="A311" s="513"/>
      <c r="B311" s="513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513"/>
      <c r="O311" s="513"/>
      <c r="P311" s="513"/>
      <c r="Q311" s="513"/>
    </row>
    <row r="312" spans="1:17">
      <c r="A312" s="513"/>
      <c r="B312" s="513"/>
      <c r="C312" s="513"/>
      <c r="D312" s="513"/>
      <c r="E312" s="513"/>
      <c r="F312" s="513"/>
      <c r="G312" s="513"/>
      <c r="H312" s="513"/>
      <c r="I312" s="513"/>
      <c r="J312" s="513"/>
      <c r="K312" s="513"/>
      <c r="L312" s="513"/>
      <c r="M312" s="513"/>
      <c r="N312" s="513"/>
      <c r="O312" s="513"/>
      <c r="P312" s="513"/>
      <c r="Q312" s="513"/>
    </row>
    <row r="313" spans="1:17">
      <c r="A313" s="513"/>
      <c r="B313" s="513"/>
      <c r="C313" s="513"/>
      <c r="D313" s="513"/>
      <c r="E313" s="513"/>
      <c r="F313" s="513"/>
      <c r="G313" s="513"/>
      <c r="H313" s="513"/>
      <c r="I313" s="513"/>
      <c r="J313" s="513"/>
      <c r="K313" s="513"/>
      <c r="L313" s="513"/>
      <c r="M313" s="513"/>
      <c r="N313" s="513"/>
      <c r="O313" s="513"/>
      <c r="P313" s="513"/>
      <c r="Q313" s="513"/>
    </row>
    <row r="314" spans="1:17">
      <c r="A314" s="513"/>
      <c r="B314" s="513"/>
      <c r="C314" s="513"/>
      <c r="D314" s="513"/>
      <c r="E314" s="513"/>
      <c r="F314" s="513"/>
      <c r="G314" s="513"/>
      <c r="H314" s="513"/>
      <c r="I314" s="513"/>
      <c r="J314" s="513"/>
      <c r="K314" s="513"/>
      <c r="L314" s="513"/>
      <c r="M314" s="513"/>
      <c r="N314" s="513"/>
      <c r="O314" s="513"/>
      <c r="P314" s="513"/>
      <c r="Q314" s="513"/>
    </row>
    <row r="315" spans="1:17">
      <c r="A315" s="513"/>
      <c r="B315" s="513"/>
      <c r="C315" s="513"/>
      <c r="D315" s="513"/>
      <c r="E315" s="513"/>
      <c r="F315" s="513"/>
      <c r="G315" s="513"/>
      <c r="H315" s="513"/>
      <c r="I315" s="513"/>
      <c r="J315" s="513"/>
      <c r="K315" s="513"/>
      <c r="L315" s="513"/>
      <c r="M315" s="513"/>
      <c r="N315" s="513"/>
      <c r="O315" s="513"/>
      <c r="P315" s="513"/>
      <c r="Q315" s="513"/>
    </row>
    <row r="316" spans="1:17">
      <c r="A316" s="513"/>
      <c r="B316" s="513"/>
      <c r="C316" s="513"/>
      <c r="D316" s="513"/>
      <c r="E316" s="513"/>
      <c r="F316" s="513"/>
      <c r="G316" s="513"/>
      <c r="H316" s="513"/>
      <c r="I316" s="513"/>
      <c r="J316" s="513"/>
      <c r="K316" s="513"/>
      <c r="L316" s="513"/>
      <c r="M316" s="513"/>
      <c r="N316" s="513"/>
      <c r="O316" s="513"/>
      <c r="P316" s="513"/>
      <c r="Q316" s="513"/>
    </row>
    <row r="317" spans="1:17">
      <c r="A317" s="513"/>
      <c r="B317" s="513"/>
      <c r="C317" s="513"/>
      <c r="D317" s="513"/>
      <c r="E317" s="513"/>
      <c r="F317" s="513"/>
      <c r="G317" s="513"/>
      <c r="H317" s="513"/>
      <c r="I317" s="513"/>
      <c r="J317" s="513"/>
      <c r="K317" s="513"/>
      <c r="L317" s="513"/>
      <c r="M317" s="513"/>
      <c r="N317" s="513"/>
      <c r="O317" s="513"/>
      <c r="P317" s="513"/>
      <c r="Q317" s="513"/>
    </row>
    <row r="318" spans="1:17">
      <c r="A318" s="513"/>
      <c r="B318" s="513"/>
      <c r="C318" s="513"/>
      <c r="D318" s="513"/>
      <c r="E318" s="513"/>
      <c r="F318" s="513"/>
      <c r="G318" s="513"/>
      <c r="H318" s="513"/>
      <c r="I318" s="513"/>
      <c r="J318" s="513"/>
      <c r="K318" s="513"/>
      <c r="L318" s="513"/>
      <c r="M318" s="513"/>
      <c r="N318" s="513"/>
      <c r="O318" s="513"/>
      <c r="P318" s="513"/>
      <c r="Q318" s="513"/>
    </row>
    <row r="319" spans="1:17">
      <c r="A319" s="513"/>
      <c r="B319" s="513"/>
      <c r="C319" s="513"/>
      <c r="D319" s="513"/>
      <c r="E319" s="513"/>
      <c r="F319" s="513"/>
      <c r="G319" s="513"/>
      <c r="H319" s="513"/>
      <c r="I319" s="513"/>
      <c r="J319" s="513"/>
      <c r="K319" s="513"/>
      <c r="L319" s="513"/>
      <c r="M319" s="513"/>
      <c r="N319" s="513"/>
      <c r="O319" s="513"/>
      <c r="P319" s="513"/>
      <c r="Q319" s="513"/>
    </row>
    <row r="320" spans="1:17">
      <c r="A320" s="513"/>
      <c r="B320" s="513"/>
      <c r="C320" s="513"/>
      <c r="D320" s="513"/>
      <c r="E320" s="513"/>
      <c r="F320" s="513"/>
      <c r="G320" s="513"/>
      <c r="H320" s="513"/>
      <c r="I320" s="513"/>
      <c r="J320" s="513"/>
      <c r="K320" s="513"/>
      <c r="L320" s="513"/>
      <c r="M320" s="513"/>
      <c r="N320" s="513"/>
      <c r="O320" s="513"/>
      <c r="P320" s="513"/>
      <c r="Q320" s="513"/>
    </row>
    <row r="321" spans="1:17">
      <c r="A321" s="513"/>
      <c r="B321" s="513"/>
      <c r="C321" s="513"/>
      <c r="D321" s="513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</row>
    <row r="322" spans="1:17">
      <c r="A322" s="513"/>
      <c r="B322" s="513"/>
      <c r="C322" s="513"/>
      <c r="D322" s="513"/>
      <c r="E322" s="513"/>
      <c r="F322" s="513"/>
      <c r="G322" s="513"/>
      <c r="H322" s="513"/>
      <c r="I322" s="513"/>
      <c r="J322" s="513"/>
      <c r="K322" s="513"/>
      <c r="L322" s="513"/>
      <c r="M322" s="513"/>
      <c r="N322" s="513"/>
      <c r="O322" s="513"/>
      <c r="P322" s="513"/>
      <c r="Q322" s="513"/>
    </row>
    <row r="323" spans="1:17">
      <c r="A323" s="513"/>
      <c r="B323" s="513"/>
      <c r="C323" s="513"/>
      <c r="D323" s="513"/>
      <c r="E323" s="513"/>
      <c r="F323" s="513"/>
      <c r="G323" s="513"/>
      <c r="H323" s="513"/>
      <c r="I323" s="513"/>
      <c r="J323" s="513"/>
      <c r="K323" s="513"/>
      <c r="L323" s="513"/>
      <c r="M323" s="513"/>
      <c r="N323" s="513"/>
      <c r="O323" s="513"/>
      <c r="P323" s="513"/>
      <c r="Q323" s="513"/>
    </row>
    <row r="324" spans="1:17">
      <c r="A324" s="513"/>
      <c r="B324" s="513"/>
      <c r="C324" s="513"/>
      <c r="D324" s="513"/>
      <c r="E324" s="513"/>
      <c r="F324" s="513"/>
      <c r="G324" s="513"/>
      <c r="H324" s="513"/>
      <c r="I324" s="513"/>
      <c r="J324" s="513"/>
      <c r="K324" s="513"/>
      <c r="L324" s="513"/>
      <c r="M324" s="513"/>
      <c r="N324" s="513"/>
      <c r="O324" s="513"/>
      <c r="P324" s="513"/>
      <c r="Q324" s="513"/>
    </row>
    <row r="325" spans="1:17">
      <c r="A325" s="513"/>
      <c r="B325" s="513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</row>
    <row r="326" spans="1:17">
      <c r="A326" s="513"/>
      <c r="B326" s="513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</row>
    <row r="327" spans="1:17">
      <c r="A327" s="513"/>
      <c r="B327" s="513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</row>
    <row r="328" spans="1:17">
      <c r="A328" s="513"/>
      <c r="B328" s="513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</row>
    <row r="329" spans="1:17">
      <c r="A329" s="513"/>
      <c r="B329" s="513"/>
      <c r="C329" s="51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3"/>
      <c r="P329" s="513"/>
      <c r="Q329" s="513"/>
    </row>
    <row r="330" spans="1:17">
      <c r="A330" s="513"/>
      <c r="B330" s="513"/>
      <c r="C330" s="51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3"/>
      <c r="P330" s="513"/>
      <c r="Q330" s="513"/>
    </row>
    <row r="331" spans="1:17">
      <c r="A331" s="513"/>
      <c r="B331" s="513"/>
      <c r="C331" s="51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3"/>
      <c r="P331" s="513"/>
      <c r="Q331" s="513"/>
    </row>
    <row r="332" spans="1:17">
      <c r="A332" s="513"/>
      <c r="B332" s="513"/>
      <c r="C332" s="51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3"/>
      <c r="P332" s="513"/>
      <c r="Q332" s="513"/>
    </row>
    <row r="333" spans="1:17">
      <c r="A333" s="513"/>
      <c r="B333" s="513"/>
      <c r="C333" s="51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</row>
    <row r="334" spans="1:17">
      <c r="A334" s="513"/>
      <c r="B334" s="513"/>
      <c r="C334" s="51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3"/>
      <c r="P334" s="513"/>
      <c r="Q334" s="513"/>
    </row>
    <row r="335" spans="1:17">
      <c r="A335" s="513"/>
      <c r="B335" s="513"/>
      <c r="C335" s="51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3"/>
      <c r="P335" s="513"/>
      <c r="Q335" s="513"/>
    </row>
    <row r="336" spans="1:17">
      <c r="A336" s="513"/>
      <c r="B336" s="513"/>
      <c r="C336" s="51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3"/>
      <c r="P336" s="513"/>
      <c r="Q336" s="513"/>
    </row>
    <row r="337" spans="1:17">
      <c r="A337" s="513"/>
      <c r="B337" s="513"/>
      <c r="C337" s="51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3"/>
      <c r="P337" s="513"/>
      <c r="Q337" s="513"/>
    </row>
    <row r="338" spans="1:17">
      <c r="A338" s="513"/>
      <c r="B338" s="513"/>
      <c r="C338" s="51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3"/>
      <c r="P338" s="513"/>
      <c r="Q338" s="513"/>
    </row>
    <row r="339" spans="1:17">
      <c r="A339" s="513"/>
      <c r="B339" s="513"/>
      <c r="C339" s="51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3"/>
      <c r="P339" s="513"/>
      <c r="Q339" s="513"/>
    </row>
    <row r="340" spans="1:17">
      <c r="A340" s="513"/>
      <c r="B340" s="513"/>
      <c r="C340" s="51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</row>
    <row r="341" spans="1:17">
      <c r="A341" s="513"/>
      <c r="B341" s="513"/>
      <c r="C341" s="51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3"/>
      <c r="P341" s="513"/>
      <c r="Q341" s="513"/>
    </row>
    <row r="342" spans="1:17">
      <c r="A342" s="513"/>
      <c r="B342" s="513"/>
      <c r="C342" s="51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3"/>
      <c r="P342" s="513"/>
      <c r="Q342" s="513"/>
    </row>
    <row r="343" spans="1:17">
      <c r="A343" s="513"/>
      <c r="B343" s="513"/>
      <c r="C343" s="51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3"/>
      <c r="P343" s="513"/>
      <c r="Q343" s="513"/>
    </row>
    <row r="344" spans="1:17">
      <c r="A344" s="513"/>
      <c r="B344" s="513"/>
      <c r="C344" s="513"/>
      <c r="D344" s="513"/>
      <c r="E344" s="513"/>
      <c r="F344" s="513"/>
      <c r="G344" s="513"/>
      <c r="H344" s="513"/>
      <c r="I344" s="513"/>
      <c r="J344" s="513"/>
      <c r="K344" s="513"/>
      <c r="L344" s="513"/>
      <c r="M344" s="513"/>
      <c r="N344" s="513"/>
      <c r="O344" s="513"/>
      <c r="P344" s="513"/>
      <c r="Q344" s="513"/>
    </row>
    <row r="345" spans="1:17">
      <c r="A345" s="513"/>
      <c r="B345" s="513"/>
      <c r="C345" s="513"/>
      <c r="D345" s="513"/>
      <c r="E345" s="513"/>
      <c r="F345" s="513"/>
      <c r="G345" s="513"/>
      <c r="H345" s="513"/>
      <c r="I345" s="513"/>
      <c r="J345" s="513"/>
      <c r="K345" s="513"/>
      <c r="L345" s="513"/>
      <c r="M345" s="513"/>
      <c r="N345" s="513"/>
      <c r="O345" s="513"/>
      <c r="P345" s="513"/>
      <c r="Q345" s="513"/>
    </row>
    <row r="346" spans="1:17">
      <c r="A346" s="513"/>
      <c r="B346" s="513"/>
      <c r="C346" s="513"/>
      <c r="D346" s="513"/>
      <c r="E346" s="513"/>
      <c r="F346" s="513"/>
      <c r="G346" s="513"/>
      <c r="H346" s="513"/>
      <c r="I346" s="513"/>
      <c r="J346" s="513"/>
      <c r="K346" s="513"/>
      <c r="L346" s="513"/>
      <c r="M346" s="513"/>
      <c r="N346" s="513"/>
      <c r="O346" s="513"/>
      <c r="P346" s="513"/>
      <c r="Q346" s="513"/>
    </row>
    <row r="347" spans="1:17">
      <c r="A347" s="513"/>
      <c r="B347" s="513"/>
      <c r="C347" s="513"/>
      <c r="D347" s="513"/>
      <c r="E347" s="513"/>
      <c r="F347" s="513"/>
      <c r="G347" s="513"/>
      <c r="H347" s="513"/>
      <c r="I347" s="513"/>
      <c r="J347" s="513"/>
      <c r="K347" s="513"/>
      <c r="L347" s="513"/>
      <c r="M347" s="513"/>
      <c r="N347" s="513"/>
      <c r="O347" s="513"/>
      <c r="P347" s="513"/>
      <c r="Q347" s="513"/>
    </row>
    <row r="348" spans="1:17">
      <c r="A348" s="513"/>
      <c r="B348" s="513"/>
      <c r="C348" s="513"/>
      <c r="D348" s="513"/>
      <c r="E348" s="513"/>
      <c r="F348" s="513"/>
      <c r="G348" s="513"/>
      <c r="H348" s="513"/>
      <c r="I348" s="513"/>
      <c r="J348" s="513"/>
      <c r="K348" s="513"/>
      <c r="L348" s="513"/>
      <c r="M348" s="513"/>
      <c r="N348" s="513"/>
      <c r="O348" s="513"/>
      <c r="P348" s="513"/>
      <c r="Q348" s="513"/>
    </row>
    <row r="349" spans="1:17">
      <c r="A349" s="513"/>
      <c r="B349" s="513"/>
      <c r="C349" s="513"/>
      <c r="D349" s="513"/>
      <c r="E349" s="513"/>
      <c r="F349" s="513"/>
      <c r="G349" s="513"/>
      <c r="H349" s="513"/>
      <c r="I349" s="513"/>
      <c r="J349" s="513"/>
      <c r="K349" s="513"/>
      <c r="L349" s="513"/>
      <c r="M349" s="513"/>
      <c r="N349" s="513"/>
      <c r="O349" s="513"/>
      <c r="P349" s="513"/>
      <c r="Q349" s="513"/>
    </row>
    <row r="350" spans="1:17">
      <c r="A350" s="513"/>
      <c r="B350" s="513"/>
      <c r="C350" s="513"/>
      <c r="D350" s="513"/>
      <c r="E350" s="513"/>
      <c r="F350" s="513"/>
      <c r="G350" s="513"/>
      <c r="H350" s="513"/>
      <c r="I350" s="513"/>
      <c r="J350" s="513"/>
      <c r="K350" s="513"/>
      <c r="L350" s="513"/>
      <c r="M350" s="513"/>
      <c r="N350" s="513"/>
      <c r="O350" s="513"/>
      <c r="P350" s="513"/>
      <c r="Q350" s="513"/>
    </row>
    <row r="351" spans="1:17">
      <c r="A351" s="513"/>
      <c r="B351" s="513"/>
      <c r="C351" s="513"/>
      <c r="D351" s="513"/>
      <c r="E351" s="513"/>
      <c r="F351" s="513"/>
      <c r="G351" s="513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</row>
    <row r="352" spans="1:17">
      <c r="A352" s="513"/>
      <c r="B352" s="513"/>
      <c r="C352" s="513"/>
      <c r="D352" s="513"/>
      <c r="E352" s="513"/>
      <c r="F352" s="513"/>
      <c r="G352" s="513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</row>
    <row r="353" spans="1:17">
      <c r="A353" s="513"/>
      <c r="B353" s="513"/>
      <c r="C353" s="513"/>
      <c r="D353" s="513"/>
      <c r="E353" s="513"/>
      <c r="F353" s="513"/>
      <c r="G353" s="513"/>
      <c r="H353" s="513"/>
      <c r="I353" s="513"/>
      <c r="J353" s="513"/>
      <c r="K353" s="513"/>
      <c r="L353" s="513"/>
      <c r="M353" s="513"/>
      <c r="N353" s="513"/>
      <c r="O353" s="513"/>
      <c r="P353" s="513"/>
      <c r="Q353" s="513"/>
    </row>
    <row r="354" spans="1:17">
      <c r="A354" s="513"/>
      <c r="B354" s="513"/>
      <c r="C354" s="513"/>
      <c r="D354" s="513"/>
      <c r="E354" s="513"/>
      <c r="F354" s="513"/>
      <c r="G354" s="513"/>
      <c r="H354" s="513"/>
      <c r="I354" s="513"/>
      <c r="J354" s="513"/>
      <c r="K354" s="513"/>
      <c r="L354" s="513"/>
      <c r="M354" s="513"/>
      <c r="N354" s="513"/>
      <c r="O354" s="513"/>
      <c r="P354" s="513"/>
      <c r="Q354" s="513"/>
    </row>
    <row r="355" spans="1:17">
      <c r="A355" s="513"/>
      <c r="B355" s="513"/>
      <c r="C355" s="513"/>
      <c r="D355" s="513"/>
      <c r="E355" s="513"/>
      <c r="F355" s="513"/>
      <c r="G355" s="513"/>
      <c r="H355" s="513"/>
      <c r="I355" s="513"/>
      <c r="J355" s="513"/>
      <c r="K355" s="513"/>
      <c r="L355" s="513"/>
      <c r="M355" s="513"/>
      <c r="N355" s="513"/>
      <c r="O355" s="513"/>
      <c r="P355" s="513"/>
      <c r="Q355" s="513"/>
    </row>
    <row r="356" spans="1:17">
      <c r="A356" s="513"/>
      <c r="B356" s="513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</row>
    <row r="357" spans="1:17">
      <c r="A357" s="513"/>
      <c r="B357" s="513"/>
      <c r="C357" s="513"/>
      <c r="D357" s="513"/>
      <c r="E357" s="513"/>
      <c r="F357" s="513"/>
      <c r="G357" s="513"/>
      <c r="H357" s="513"/>
      <c r="I357" s="513"/>
      <c r="J357" s="513"/>
      <c r="K357" s="513"/>
      <c r="L357" s="513"/>
      <c r="M357" s="513"/>
      <c r="N357" s="513"/>
      <c r="O357" s="513"/>
      <c r="P357" s="513"/>
      <c r="Q357" s="513"/>
    </row>
    <row r="358" spans="1:17">
      <c r="A358" s="513"/>
      <c r="B358" s="513"/>
      <c r="C358" s="513"/>
      <c r="D358" s="513"/>
      <c r="E358" s="513"/>
      <c r="F358" s="513"/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</row>
    <row r="359" spans="1:17">
      <c r="A359" s="513"/>
      <c r="B359" s="513"/>
      <c r="C359" s="513"/>
      <c r="D359" s="513"/>
      <c r="E359" s="513"/>
      <c r="F359" s="513"/>
      <c r="G359" s="513"/>
      <c r="H359" s="513"/>
      <c r="I359" s="513"/>
      <c r="J359" s="513"/>
      <c r="K359" s="513"/>
      <c r="L359" s="513"/>
      <c r="M359" s="513"/>
      <c r="N359" s="513"/>
      <c r="O359" s="513"/>
      <c r="P359" s="513"/>
      <c r="Q359" s="513"/>
    </row>
    <row r="360" spans="1:17">
      <c r="A360" s="513"/>
      <c r="B360" s="513"/>
      <c r="C360" s="513"/>
      <c r="D360" s="513"/>
      <c r="E360" s="513"/>
      <c r="F360" s="513"/>
      <c r="G360" s="513"/>
      <c r="H360" s="513"/>
      <c r="I360" s="513"/>
      <c r="J360" s="513"/>
      <c r="K360" s="513"/>
      <c r="L360" s="513"/>
      <c r="M360" s="513"/>
      <c r="N360" s="513"/>
      <c r="O360" s="513"/>
      <c r="P360" s="513"/>
      <c r="Q360" s="513"/>
    </row>
    <row r="361" spans="1:17">
      <c r="A361" s="513"/>
      <c r="B361" s="513"/>
      <c r="C361" s="513"/>
      <c r="D361" s="513"/>
      <c r="E361" s="513"/>
      <c r="F361" s="513"/>
      <c r="G361" s="513"/>
      <c r="H361" s="513"/>
      <c r="I361" s="513"/>
      <c r="J361" s="513"/>
      <c r="K361" s="513"/>
      <c r="L361" s="513"/>
      <c r="M361" s="513"/>
      <c r="N361" s="513"/>
      <c r="O361" s="513"/>
      <c r="P361" s="513"/>
      <c r="Q361" s="513"/>
    </row>
    <row r="362" spans="1:17">
      <c r="A362" s="513"/>
      <c r="B362" s="513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513"/>
      <c r="O362" s="513"/>
      <c r="P362" s="513"/>
      <c r="Q362" s="513"/>
    </row>
    <row r="363" spans="1:17">
      <c r="A363" s="513"/>
      <c r="B363" s="513"/>
      <c r="C363" s="513"/>
      <c r="D363" s="513"/>
      <c r="E363" s="513"/>
      <c r="F363" s="513"/>
      <c r="G363" s="513"/>
      <c r="H363" s="513"/>
      <c r="I363" s="513"/>
      <c r="J363" s="513"/>
      <c r="K363" s="513"/>
      <c r="L363" s="513"/>
      <c r="M363" s="513"/>
      <c r="N363" s="513"/>
      <c r="O363" s="513"/>
      <c r="P363" s="513"/>
      <c r="Q363" s="513"/>
    </row>
    <row r="364" spans="1:17">
      <c r="A364" s="513"/>
      <c r="B364" s="513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3"/>
      <c r="O364" s="513"/>
      <c r="P364" s="513"/>
      <c r="Q364" s="513"/>
    </row>
    <row r="365" spans="1:17">
      <c r="A365" s="513"/>
      <c r="B365" s="513"/>
      <c r="C365" s="513"/>
      <c r="D365" s="513"/>
      <c r="E365" s="513"/>
      <c r="F365" s="513"/>
      <c r="G365" s="513"/>
      <c r="H365" s="513"/>
      <c r="I365" s="513"/>
      <c r="J365" s="513"/>
      <c r="K365" s="513"/>
      <c r="L365" s="513"/>
      <c r="M365" s="513"/>
      <c r="N365" s="513"/>
      <c r="O365" s="513"/>
      <c r="P365" s="513"/>
      <c r="Q365" s="513"/>
    </row>
    <row r="366" spans="1:17">
      <c r="A366" s="513"/>
      <c r="B366" s="513"/>
      <c r="C366" s="513"/>
      <c r="D366" s="513"/>
      <c r="E366" s="513"/>
      <c r="F366" s="513"/>
      <c r="G366" s="513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</row>
    <row r="367" spans="1:17">
      <c r="A367" s="513"/>
      <c r="B367" s="513"/>
      <c r="C367" s="513"/>
      <c r="D367" s="513"/>
      <c r="E367" s="513"/>
      <c r="F367" s="513"/>
      <c r="G367" s="513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</row>
    <row r="368" spans="1:17">
      <c r="A368" s="513"/>
      <c r="B368" s="513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</row>
    <row r="369" spans="1:17">
      <c r="A369" s="513"/>
      <c r="B369" s="513"/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513"/>
      <c r="Q369" s="513"/>
    </row>
    <row r="370" spans="1:17">
      <c r="A370" s="513"/>
      <c r="B370" s="513"/>
      <c r="C370" s="513"/>
      <c r="D370" s="513"/>
      <c r="E370" s="513"/>
      <c r="F370" s="513"/>
      <c r="G370" s="513"/>
      <c r="H370" s="513"/>
      <c r="I370" s="513"/>
      <c r="J370" s="513"/>
      <c r="K370" s="513"/>
      <c r="L370" s="513"/>
      <c r="M370" s="513"/>
      <c r="N370" s="513"/>
      <c r="O370" s="513"/>
      <c r="P370" s="513"/>
      <c r="Q370" s="513"/>
    </row>
    <row r="371" spans="1:17">
      <c r="A371" s="513"/>
      <c r="B371" s="513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</row>
    <row r="372" spans="1:17">
      <c r="A372" s="513"/>
      <c r="B372" s="513"/>
      <c r="C372" s="513"/>
      <c r="D372" s="513"/>
      <c r="E372" s="513"/>
      <c r="F372" s="513"/>
      <c r="G372" s="513"/>
      <c r="H372" s="513"/>
      <c r="I372" s="513"/>
      <c r="J372" s="513"/>
      <c r="K372" s="513"/>
      <c r="L372" s="513"/>
      <c r="M372" s="513"/>
      <c r="N372" s="513"/>
      <c r="O372" s="513"/>
      <c r="P372" s="513"/>
      <c r="Q372" s="513"/>
    </row>
    <row r="373" spans="1:17">
      <c r="A373" s="513"/>
      <c r="B373" s="513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</row>
    <row r="374" spans="1:17">
      <c r="A374" s="513"/>
      <c r="B374" s="513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</row>
    <row r="375" spans="1:17">
      <c r="A375" s="513"/>
      <c r="B375" s="513"/>
      <c r="C375" s="513"/>
      <c r="D375" s="513"/>
      <c r="E375" s="513"/>
      <c r="F375" s="513"/>
      <c r="G375" s="513"/>
      <c r="H375" s="513"/>
      <c r="I375" s="513"/>
      <c r="J375" s="513"/>
      <c r="K375" s="513"/>
      <c r="L375" s="513"/>
      <c r="M375" s="513"/>
      <c r="N375" s="513"/>
      <c r="O375" s="513"/>
      <c r="P375" s="513"/>
      <c r="Q375" s="513"/>
    </row>
    <row r="376" spans="1:17">
      <c r="A376" s="513"/>
      <c r="B376" s="513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</row>
    <row r="377" spans="1:17">
      <c r="A377" s="513"/>
      <c r="B377" s="513"/>
      <c r="C377" s="513"/>
      <c r="D377" s="513"/>
      <c r="E377" s="513"/>
      <c r="F377" s="513"/>
      <c r="G377" s="513"/>
      <c r="H377" s="513"/>
      <c r="I377" s="513"/>
      <c r="J377" s="513"/>
      <c r="K377" s="513"/>
      <c r="L377" s="513"/>
      <c r="M377" s="513"/>
      <c r="N377" s="513"/>
      <c r="O377" s="513"/>
      <c r="P377" s="513"/>
      <c r="Q377" s="513"/>
    </row>
    <row r="378" spans="1:17">
      <c r="A378" s="513"/>
      <c r="B378" s="513"/>
      <c r="C378" s="513"/>
      <c r="D378" s="513"/>
      <c r="E378" s="513"/>
      <c r="F378" s="513"/>
      <c r="G378" s="513"/>
      <c r="H378" s="513"/>
      <c r="I378" s="513"/>
      <c r="J378" s="513"/>
      <c r="K378" s="513"/>
      <c r="L378" s="513"/>
      <c r="M378" s="513"/>
      <c r="N378" s="513"/>
      <c r="O378" s="513"/>
      <c r="P378" s="513"/>
      <c r="Q378" s="513"/>
    </row>
    <row r="379" spans="1:17">
      <c r="A379" s="513"/>
      <c r="B379" s="513"/>
      <c r="C379" s="513"/>
      <c r="D379" s="513"/>
      <c r="E379" s="513"/>
      <c r="F379" s="513"/>
      <c r="G379" s="513"/>
      <c r="H379" s="513"/>
      <c r="I379" s="513"/>
      <c r="J379" s="513"/>
      <c r="K379" s="513"/>
      <c r="L379" s="513"/>
      <c r="M379" s="513"/>
      <c r="N379" s="513"/>
      <c r="O379" s="513"/>
      <c r="P379" s="513"/>
      <c r="Q379" s="513"/>
    </row>
    <row r="380" spans="1:17">
      <c r="A380" s="513"/>
      <c r="B380" s="513"/>
      <c r="C380" s="513"/>
      <c r="D380" s="513"/>
      <c r="E380" s="513"/>
      <c r="F380" s="513"/>
      <c r="G380" s="513"/>
      <c r="H380" s="513"/>
      <c r="I380" s="513"/>
      <c r="J380" s="513"/>
      <c r="K380" s="513"/>
      <c r="L380" s="513"/>
      <c r="M380" s="513"/>
      <c r="N380" s="513"/>
      <c r="O380" s="513"/>
      <c r="P380" s="513"/>
      <c r="Q380" s="513"/>
    </row>
    <row r="381" spans="1:17">
      <c r="A381" s="513"/>
      <c r="B381" s="513"/>
      <c r="C381" s="513"/>
      <c r="D381" s="513"/>
      <c r="E381" s="513"/>
      <c r="F381" s="513"/>
      <c r="G381" s="513"/>
      <c r="H381" s="513"/>
      <c r="I381" s="513"/>
      <c r="J381" s="513"/>
      <c r="K381" s="513"/>
      <c r="L381" s="513"/>
      <c r="M381" s="513"/>
      <c r="N381" s="513"/>
      <c r="O381" s="513"/>
      <c r="P381" s="513"/>
      <c r="Q381" s="513"/>
    </row>
    <row r="382" spans="1:17">
      <c r="A382" s="513"/>
      <c r="B382" s="513"/>
      <c r="C382" s="513"/>
      <c r="D382" s="513"/>
      <c r="E382" s="513"/>
      <c r="F382" s="513"/>
      <c r="G382" s="513"/>
      <c r="H382" s="513"/>
      <c r="I382" s="513"/>
      <c r="J382" s="513"/>
      <c r="K382" s="513"/>
      <c r="L382" s="513"/>
      <c r="M382" s="513"/>
      <c r="N382" s="513"/>
      <c r="O382" s="513"/>
      <c r="P382" s="513"/>
      <c r="Q382" s="513"/>
    </row>
    <row r="383" spans="1:17">
      <c r="A383" s="513"/>
      <c r="B383" s="513"/>
      <c r="C383" s="513"/>
      <c r="D383" s="513"/>
      <c r="E383" s="513"/>
      <c r="F383" s="513"/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</row>
    <row r="384" spans="1:17">
      <c r="A384" s="513"/>
      <c r="B384" s="513"/>
      <c r="C384" s="51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</row>
    <row r="385" spans="1:17">
      <c r="A385" s="513"/>
      <c r="B385" s="513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3"/>
    </row>
    <row r="386" spans="1:17">
      <c r="A386" s="513"/>
      <c r="B386" s="513"/>
      <c r="C386" s="51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3"/>
      <c r="P386" s="513"/>
      <c r="Q386" s="513"/>
    </row>
    <row r="387" spans="1:17">
      <c r="A387" s="513"/>
      <c r="B387" s="513"/>
      <c r="C387" s="513"/>
      <c r="D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3"/>
      <c r="P387" s="513"/>
      <c r="Q387" s="513"/>
    </row>
    <row r="388" spans="1:17">
      <c r="A388" s="513"/>
      <c r="B388" s="513"/>
      <c r="C388" s="51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3"/>
      <c r="P388" s="513"/>
      <c r="Q388" s="513"/>
    </row>
    <row r="389" spans="1:17">
      <c r="A389" s="513"/>
      <c r="B389" s="513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</row>
    <row r="390" spans="1:17">
      <c r="A390" s="513"/>
      <c r="B390" s="513"/>
      <c r="C390" s="51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3"/>
      <c r="P390" s="513"/>
      <c r="Q390" s="513"/>
    </row>
    <row r="391" spans="1:17">
      <c r="A391" s="513"/>
      <c r="B391" s="513"/>
      <c r="C391" s="51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3"/>
      <c r="P391" s="513"/>
      <c r="Q391" s="513"/>
    </row>
    <row r="392" spans="1:17">
      <c r="A392" s="513"/>
      <c r="B392" s="513"/>
      <c r="C392" s="51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3"/>
      <c r="P392" s="513"/>
      <c r="Q392" s="513"/>
    </row>
    <row r="393" spans="1:17">
      <c r="A393" s="513"/>
      <c r="B393" s="513"/>
      <c r="C393" s="51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</row>
    <row r="394" spans="1:17">
      <c r="A394" s="513"/>
      <c r="B394" s="513"/>
      <c r="C394" s="51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</row>
    <row r="395" spans="1:17">
      <c r="A395" s="513"/>
      <c r="B395" s="513"/>
      <c r="C395" s="51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</row>
    <row r="396" spans="1:17">
      <c r="A396" s="513"/>
      <c r="B396" s="513"/>
      <c r="C396" s="51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</row>
    <row r="397" spans="1:17">
      <c r="A397" s="513"/>
      <c r="B397" s="513"/>
      <c r="C397" s="51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</row>
    <row r="398" spans="1:17">
      <c r="A398" s="513"/>
      <c r="B398" s="513"/>
      <c r="C398" s="51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</row>
    <row r="399" spans="1:17">
      <c r="A399" s="513"/>
      <c r="B399" s="513"/>
      <c r="C399" s="513"/>
      <c r="D399" s="513"/>
      <c r="E399" s="513"/>
      <c r="F399" s="513"/>
      <c r="G399" s="513"/>
      <c r="H399" s="513"/>
      <c r="I399" s="513"/>
      <c r="J399" s="513"/>
      <c r="K399" s="513"/>
      <c r="L399" s="513"/>
      <c r="M399" s="513"/>
      <c r="N399" s="513"/>
      <c r="O399" s="513"/>
      <c r="P399" s="513"/>
      <c r="Q399" s="513"/>
    </row>
    <row r="400" spans="1:17">
      <c r="A400" s="513"/>
      <c r="B400" s="513"/>
      <c r="C400" s="513"/>
      <c r="D400" s="513"/>
      <c r="E400" s="513"/>
      <c r="F400" s="513"/>
      <c r="G400" s="513"/>
      <c r="H400" s="513"/>
      <c r="I400" s="513"/>
      <c r="J400" s="513"/>
      <c r="K400" s="513"/>
      <c r="L400" s="513"/>
      <c r="M400" s="513"/>
      <c r="N400" s="513"/>
      <c r="O400" s="513"/>
      <c r="P400" s="513"/>
      <c r="Q400" s="513"/>
    </row>
    <row r="401" spans="1:17">
      <c r="A401" s="513"/>
      <c r="B401" s="513"/>
      <c r="C401" s="513"/>
      <c r="D401" s="513"/>
      <c r="E401" s="513"/>
      <c r="F401" s="513"/>
      <c r="G401" s="513"/>
      <c r="H401" s="513"/>
      <c r="I401" s="513"/>
      <c r="J401" s="513"/>
      <c r="K401" s="513"/>
      <c r="L401" s="513"/>
      <c r="M401" s="513"/>
      <c r="N401" s="513"/>
      <c r="O401" s="513"/>
      <c r="P401" s="513"/>
      <c r="Q401" s="513"/>
    </row>
    <row r="402" spans="1:17">
      <c r="A402" s="513"/>
      <c r="B402" s="513"/>
      <c r="C402" s="513"/>
      <c r="D402" s="513"/>
      <c r="E402" s="513"/>
      <c r="F402" s="513"/>
      <c r="G402" s="513"/>
      <c r="H402" s="513"/>
      <c r="I402" s="513"/>
      <c r="J402" s="513"/>
      <c r="K402" s="513"/>
      <c r="L402" s="513"/>
      <c r="M402" s="513"/>
      <c r="N402" s="513"/>
      <c r="O402" s="513"/>
      <c r="P402" s="513"/>
      <c r="Q402" s="513"/>
    </row>
    <row r="403" spans="1:17">
      <c r="A403" s="513"/>
      <c r="B403" s="513"/>
      <c r="C403" s="513"/>
      <c r="D403" s="513"/>
      <c r="E403" s="513"/>
      <c r="F403" s="513"/>
      <c r="G403" s="513"/>
      <c r="H403" s="513"/>
      <c r="I403" s="513"/>
      <c r="J403" s="513"/>
      <c r="K403" s="513"/>
      <c r="L403" s="513"/>
      <c r="M403" s="513"/>
      <c r="N403" s="513"/>
      <c r="O403" s="513"/>
      <c r="P403" s="513"/>
      <c r="Q403" s="513"/>
    </row>
    <row r="404" spans="1:17">
      <c r="A404" s="513"/>
      <c r="B404" s="513"/>
      <c r="C404" s="513"/>
      <c r="D404" s="513"/>
      <c r="E404" s="513"/>
      <c r="F404" s="513"/>
      <c r="G404" s="513"/>
      <c r="H404" s="513"/>
      <c r="I404" s="513"/>
      <c r="J404" s="513"/>
      <c r="K404" s="513"/>
      <c r="L404" s="513"/>
      <c r="M404" s="513"/>
      <c r="N404" s="513"/>
      <c r="O404" s="513"/>
      <c r="P404" s="513"/>
      <c r="Q404" s="513"/>
    </row>
    <row r="405" spans="1:17">
      <c r="A405" s="513"/>
      <c r="B405" s="513"/>
      <c r="C405" s="513"/>
      <c r="D405" s="513"/>
      <c r="E405" s="513"/>
      <c r="F405" s="513"/>
      <c r="G405" s="513"/>
      <c r="H405" s="513"/>
      <c r="I405" s="513"/>
      <c r="J405" s="513"/>
      <c r="K405" s="513"/>
      <c r="L405" s="513"/>
      <c r="M405" s="513"/>
      <c r="N405" s="513"/>
      <c r="O405" s="513"/>
      <c r="P405" s="513"/>
      <c r="Q405" s="513"/>
    </row>
    <row r="406" spans="1:17">
      <c r="A406" s="513"/>
      <c r="B406" s="513"/>
      <c r="C406" s="513"/>
      <c r="D406" s="513"/>
      <c r="E406" s="513"/>
      <c r="F406" s="513"/>
      <c r="G406" s="513"/>
      <c r="H406" s="513"/>
      <c r="I406" s="513"/>
      <c r="J406" s="513"/>
      <c r="K406" s="513"/>
      <c r="L406" s="513"/>
      <c r="M406" s="513"/>
      <c r="N406" s="513"/>
      <c r="O406" s="513"/>
      <c r="P406" s="513"/>
      <c r="Q406" s="513"/>
    </row>
    <row r="407" spans="1:17">
      <c r="A407" s="513"/>
      <c r="B407" s="513"/>
      <c r="C407" s="513"/>
      <c r="D407" s="513"/>
      <c r="E407" s="513"/>
      <c r="F407" s="513"/>
      <c r="G407" s="513"/>
      <c r="H407" s="513"/>
      <c r="I407" s="513"/>
      <c r="J407" s="513"/>
      <c r="K407" s="513"/>
      <c r="L407" s="513"/>
      <c r="M407" s="513"/>
      <c r="N407" s="513"/>
      <c r="O407" s="513"/>
      <c r="P407" s="513"/>
      <c r="Q407" s="513"/>
    </row>
    <row r="408" spans="1:17">
      <c r="A408" s="513"/>
      <c r="B408" s="513"/>
      <c r="C408" s="513"/>
      <c r="D408" s="513"/>
      <c r="E408" s="513"/>
      <c r="F408" s="513"/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</row>
    <row r="409" spans="1:17">
      <c r="A409" s="513"/>
      <c r="B409" s="513"/>
      <c r="C409" s="513"/>
      <c r="D409" s="513"/>
      <c r="E409" s="513"/>
      <c r="F409" s="513"/>
      <c r="G409" s="513"/>
      <c r="H409" s="513"/>
      <c r="I409" s="513"/>
      <c r="J409" s="513"/>
      <c r="K409" s="513"/>
      <c r="L409" s="513"/>
      <c r="M409" s="513"/>
      <c r="N409" s="513"/>
      <c r="O409" s="513"/>
      <c r="P409" s="513"/>
      <c r="Q409" s="513"/>
    </row>
    <row r="410" spans="1:17">
      <c r="A410" s="513"/>
      <c r="B410" s="513"/>
      <c r="C410" s="513"/>
      <c r="D410" s="513"/>
      <c r="E410" s="513"/>
      <c r="F410" s="513"/>
      <c r="G410" s="513"/>
      <c r="H410" s="513"/>
      <c r="I410" s="513"/>
      <c r="J410" s="513"/>
      <c r="K410" s="513"/>
      <c r="L410" s="513"/>
      <c r="M410" s="513"/>
      <c r="N410" s="513"/>
      <c r="O410" s="513"/>
      <c r="P410" s="513"/>
      <c r="Q410" s="513"/>
    </row>
    <row r="411" spans="1:17">
      <c r="A411" s="513"/>
      <c r="B411" s="513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513"/>
      <c r="O411" s="513"/>
      <c r="P411" s="513"/>
      <c r="Q411" s="513"/>
    </row>
    <row r="412" spans="1:17">
      <c r="A412" s="513"/>
      <c r="B412" s="513"/>
      <c r="C412" s="513"/>
      <c r="D412" s="513"/>
      <c r="E412" s="513"/>
      <c r="F412" s="513"/>
      <c r="G412" s="513"/>
      <c r="H412" s="513"/>
      <c r="I412" s="513"/>
      <c r="J412" s="513"/>
      <c r="K412" s="513"/>
      <c r="L412" s="513"/>
      <c r="M412" s="513"/>
      <c r="N412" s="513"/>
      <c r="O412" s="513"/>
      <c r="P412" s="513"/>
      <c r="Q412" s="513"/>
    </row>
    <row r="413" spans="1:17">
      <c r="A413" s="513"/>
      <c r="B413" s="513"/>
      <c r="C413" s="513"/>
      <c r="D413" s="513"/>
      <c r="E413" s="513"/>
      <c r="F413" s="513"/>
      <c r="G413" s="513"/>
      <c r="H413" s="513"/>
      <c r="I413" s="513"/>
      <c r="J413" s="513"/>
      <c r="K413" s="513"/>
      <c r="L413" s="513"/>
      <c r="M413" s="513"/>
      <c r="N413" s="513"/>
      <c r="O413" s="513"/>
      <c r="P413" s="513"/>
      <c r="Q413" s="513"/>
    </row>
    <row r="414" spans="1:17">
      <c r="A414" s="513"/>
      <c r="B414" s="513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</row>
    <row r="415" spans="1:17">
      <c r="A415" s="513"/>
      <c r="B415" s="513"/>
      <c r="C415" s="513"/>
      <c r="D415" s="513"/>
      <c r="E415" s="513"/>
      <c r="F415" s="513"/>
      <c r="G415" s="513"/>
      <c r="H415" s="513"/>
      <c r="I415" s="513"/>
      <c r="J415" s="513"/>
      <c r="K415" s="513"/>
      <c r="L415" s="513"/>
      <c r="M415" s="513"/>
      <c r="N415" s="513"/>
      <c r="O415" s="513"/>
      <c r="P415" s="513"/>
      <c r="Q415" s="513"/>
    </row>
    <row r="416" spans="1:17">
      <c r="A416" s="513"/>
      <c r="B416" s="513"/>
      <c r="C416" s="513"/>
      <c r="D416" s="513"/>
      <c r="E416" s="513"/>
      <c r="F416" s="513"/>
      <c r="G416" s="513"/>
      <c r="H416" s="513"/>
      <c r="I416" s="513"/>
      <c r="J416" s="513"/>
      <c r="K416" s="513"/>
      <c r="L416" s="513"/>
      <c r="M416" s="513"/>
      <c r="N416" s="513"/>
      <c r="O416" s="513"/>
      <c r="P416" s="513"/>
      <c r="Q416" s="513"/>
    </row>
    <row r="417" spans="1:17">
      <c r="A417" s="513"/>
      <c r="B417" s="513"/>
      <c r="C417" s="513"/>
      <c r="D417" s="513"/>
      <c r="E417" s="513"/>
      <c r="F417" s="513"/>
      <c r="G417" s="513"/>
      <c r="H417" s="513"/>
      <c r="I417" s="513"/>
      <c r="J417" s="513"/>
      <c r="K417" s="513"/>
      <c r="L417" s="513"/>
      <c r="M417" s="513"/>
      <c r="N417" s="513"/>
      <c r="O417" s="513"/>
      <c r="P417" s="513"/>
      <c r="Q417" s="513"/>
    </row>
    <row r="418" spans="1:17">
      <c r="A418" s="513"/>
      <c r="B418" s="513"/>
      <c r="C418" s="513"/>
      <c r="D418" s="513"/>
      <c r="E418" s="513"/>
      <c r="F418" s="513"/>
      <c r="G418" s="513"/>
      <c r="H418" s="513"/>
      <c r="I418" s="513"/>
      <c r="J418" s="513"/>
      <c r="K418" s="513"/>
      <c r="L418" s="513"/>
      <c r="M418" s="513"/>
      <c r="N418" s="513"/>
      <c r="O418" s="513"/>
      <c r="P418" s="513"/>
      <c r="Q418" s="513"/>
    </row>
    <row r="419" spans="1:17">
      <c r="A419" s="513"/>
      <c r="B419" s="513"/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513"/>
      <c r="Q419" s="513"/>
    </row>
    <row r="420" spans="1:17">
      <c r="A420" s="513"/>
      <c r="B420" s="513"/>
      <c r="C420" s="513"/>
      <c r="D420" s="513"/>
      <c r="E420" s="513"/>
      <c r="F420" s="513"/>
      <c r="G420" s="513"/>
      <c r="H420" s="513"/>
      <c r="I420" s="513"/>
      <c r="J420" s="513"/>
      <c r="K420" s="513"/>
      <c r="L420" s="513"/>
      <c r="M420" s="513"/>
      <c r="N420" s="513"/>
      <c r="O420" s="513"/>
      <c r="P420" s="513"/>
      <c r="Q420" s="513"/>
    </row>
    <row r="421" spans="1:17">
      <c r="A421" s="513"/>
      <c r="B421" s="513"/>
      <c r="C421" s="513"/>
      <c r="D421" s="513"/>
      <c r="E421" s="513"/>
      <c r="F421" s="513"/>
      <c r="G421" s="513"/>
      <c r="H421" s="513"/>
      <c r="I421" s="513"/>
      <c r="J421" s="513"/>
      <c r="K421" s="513"/>
      <c r="L421" s="513"/>
      <c r="M421" s="513"/>
      <c r="N421" s="513"/>
      <c r="O421" s="513"/>
      <c r="P421" s="513"/>
      <c r="Q421" s="513"/>
    </row>
    <row r="422" spans="1:17">
      <c r="A422" s="513"/>
      <c r="B422" s="513"/>
      <c r="C422" s="513"/>
      <c r="D422" s="513"/>
      <c r="E422" s="513"/>
      <c r="F422" s="513"/>
      <c r="G422" s="513"/>
      <c r="H422" s="513"/>
      <c r="I422" s="513"/>
      <c r="J422" s="513"/>
      <c r="K422" s="513"/>
      <c r="L422" s="513"/>
      <c r="M422" s="513"/>
      <c r="N422" s="513"/>
      <c r="O422" s="513"/>
      <c r="P422" s="513"/>
      <c r="Q422" s="513"/>
    </row>
    <row r="423" spans="1:17">
      <c r="A423" s="513"/>
      <c r="B423" s="513"/>
      <c r="C423" s="513"/>
      <c r="D423" s="513"/>
      <c r="E423" s="513"/>
      <c r="F423" s="513"/>
      <c r="G423" s="513"/>
      <c r="H423" s="513"/>
      <c r="I423" s="513"/>
      <c r="J423" s="513"/>
      <c r="K423" s="513"/>
      <c r="L423" s="513"/>
      <c r="M423" s="513"/>
      <c r="N423" s="513"/>
      <c r="O423" s="513"/>
      <c r="P423" s="513"/>
      <c r="Q423" s="513"/>
    </row>
    <row r="424" spans="1:17">
      <c r="A424" s="513"/>
      <c r="B424" s="513"/>
      <c r="C424" s="513"/>
      <c r="D424" s="513"/>
      <c r="E424" s="513"/>
      <c r="F424" s="513"/>
      <c r="G424" s="513"/>
      <c r="H424" s="513"/>
      <c r="I424" s="513"/>
      <c r="J424" s="513"/>
      <c r="K424" s="513"/>
      <c r="L424" s="513"/>
      <c r="M424" s="513"/>
      <c r="N424" s="513"/>
      <c r="O424" s="513"/>
      <c r="P424" s="513"/>
      <c r="Q424" s="513"/>
    </row>
    <row r="425" spans="1:17">
      <c r="A425" s="513"/>
      <c r="B425" s="513"/>
      <c r="C425" s="513"/>
      <c r="D425" s="513"/>
      <c r="E425" s="513"/>
      <c r="F425" s="513"/>
      <c r="G425" s="513"/>
      <c r="H425" s="513"/>
      <c r="I425" s="513"/>
      <c r="J425" s="513"/>
      <c r="K425" s="513"/>
      <c r="L425" s="513"/>
      <c r="M425" s="513"/>
      <c r="N425" s="513"/>
      <c r="O425" s="513"/>
      <c r="P425" s="513"/>
      <c r="Q425" s="513"/>
    </row>
    <row r="426" spans="1:17">
      <c r="A426" s="513"/>
      <c r="B426" s="513"/>
      <c r="C426" s="513"/>
      <c r="D426" s="513"/>
      <c r="E426" s="513"/>
      <c r="F426" s="513"/>
      <c r="G426" s="513"/>
      <c r="H426" s="513"/>
      <c r="I426" s="513"/>
      <c r="J426" s="513"/>
      <c r="K426" s="513"/>
      <c r="L426" s="513"/>
      <c r="M426" s="513"/>
      <c r="N426" s="513"/>
      <c r="O426" s="513"/>
      <c r="P426" s="513"/>
      <c r="Q426" s="513"/>
    </row>
    <row r="427" spans="1:17">
      <c r="A427" s="513"/>
      <c r="B427" s="513"/>
      <c r="C427" s="513"/>
      <c r="D427" s="513"/>
      <c r="E427" s="513"/>
      <c r="F427" s="513"/>
      <c r="G427" s="513"/>
      <c r="H427" s="513"/>
      <c r="I427" s="513"/>
      <c r="J427" s="513"/>
      <c r="K427" s="513"/>
      <c r="L427" s="513"/>
      <c r="M427" s="513"/>
      <c r="N427" s="513"/>
      <c r="O427" s="513"/>
      <c r="P427" s="513"/>
      <c r="Q427" s="513"/>
    </row>
    <row r="428" spans="1:17">
      <c r="A428" s="513"/>
      <c r="B428" s="513"/>
      <c r="C428" s="513"/>
      <c r="D428" s="513"/>
      <c r="E428" s="513"/>
      <c r="F428" s="513"/>
      <c r="G428" s="513"/>
      <c r="H428" s="513"/>
      <c r="I428" s="513"/>
      <c r="J428" s="513"/>
      <c r="K428" s="513"/>
      <c r="L428" s="513"/>
      <c r="M428" s="513"/>
      <c r="N428" s="513"/>
      <c r="O428" s="513"/>
      <c r="P428" s="513"/>
      <c r="Q428" s="513"/>
    </row>
    <row r="429" spans="1:17">
      <c r="A429" s="513"/>
      <c r="B429" s="513"/>
      <c r="C429" s="513"/>
      <c r="D429" s="513"/>
      <c r="E429" s="513"/>
      <c r="F429" s="513"/>
      <c r="G429" s="513"/>
      <c r="H429" s="513"/>
      <c r="I429" s="513"/>
      <c r="J429" s="513"/>
      <c r="K429" s="513"/>
      <c r="L429" s="513"/>
      <c r="M429" s="513"/>
      <c r="N429" s="513"/>
      <c r="O429" s="513"/>
      <c r="P429" s="513"/>
      <c r="Q429" s="513"/>
    </row>
    <row r="430" spans="1:17">
      <c r="A430" s="513"/>
      <c r="B430" s="513"/>
      <c r="C430" s="513"/>
      <c r="D430" s="513"/>
      <c r="E430" s="513"/>
      <c r="F430" s="513"/>
      <c r="G430" s="513"/>
      <c r="H430" s="513"/>
      <c r="I430" s="513"/>
      <c r="J430" s="513"/>
      <c r="K430" s="513"/>
      <c r="L430" s="513"/>
      <c r="M430" s="513"/>
      <c r="N430" s="513"/>
      <c r="O430" s="513"/>
      <c r="P430" s="513"/>
      <c r="Q430" s="513"/>
    </row>
    <row r="431" spans="1:17">
      <c r="A431" s="513"/>
      <c r="B431" s="513"/>
      <c r="C431" s="513"/>
      <c r="D431" s="513"/>
      <c r="E431" s="513"/>
      <c r="F431" s="513"/>
      <c r="G431" s="513"/>
      <c r="H431" s="513"/>
      <c r="I431" s="513"/>
      <c r="J431" s="513"/>
      <c r="K431" s="513"/>
      <c r="L431" s="513"/>
      <c r="M431" s="513"/>
      <c r="N431" s="513"/>
      <c r="O431" s="513"/>
      <c r="P431" s="513"/>
      <c r="Q431" s="513"/>
    </row>
    <row r="432" spans="1:17">
      <c r="A432" s="513"/>
      <c r="B432" s="513"/>
      <c r="C432" s="513"/>
      <c r="D432" s="513"/>
      <c r="E432" s="513"/>
      <c r="F432" s="513"/>
      <c r="G432" s="513"/>
      <c r="H432" s="513"/>
      <c r="I432" s="513"/>
      <c r="J432" s="513"/>
      <c r="K432" s="513"/>
      <c r="L432" s="513"/>
      <c r="M432" s="513"/>
      <c r="N432" s="513"/>
      <c r="O432" s="513"/>
      <c r="P432" s="513"/>
      <c r="Q432" s="513"/>
    </row>
    <row r="433" spans="1:17">
      <c r="A433" s="513"/>
      <c r="B433" s="513"/>
      <c r="C433" s="513"/>
      <c r="D433" s="513"/>
      <c r="E433" s="513"/>
      <c r="F433" s="513"/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</row>
    <row r="434" spans="1:17">
      <c r="A434" s="513"/>
      <c r="B434" s="513"/>
      <c r="C434" s="513"/>
      <c r="D434" s="513"/>
      <c r="E434" s="513"/>
      <c r="F434" s="513"/>
      <c r="G434" s="513"/>
      <c r="H434" s="513"/>
      <c r="I434" s="513"/>
      <c r="J434" s="513"/>
      <c r="K434" s="513"/>
      <c r="L434" s="513"/>
      <c r="M434" s="513"/>
      <c r="N434" s="513"/>
      <c r="O434" s="513"/>
      <c r="P434" s="513"/>
      <c r="Q434" s="513"/>
    </row>
    <row r="435" spans="1:17">
      <c r="A435" s="513"/>
      <c r="B435" s="513"/>
      <c r="C435" s="513"/>
      <c r="D435" s="513"/>
      <c r="E435" s="513"/>
      <c r="F435" s="513"/>
      <c r="G435" s="513"/>
      <c r="H435" s="513"/>
      <c r="I435" s="513"/>
      <c r="J435" s="513"/>
      <c r="K435" s="513"/>
      <c r="L435" s="513"/>
      <c r="M435" s="513"/>
      <c r="N435" s="513"/>
      <c r="O435" s="513"/>
      <c r="P435" s="513"/>
      <c r="Q435" s="513"/>
    </row>
    <row r="436" spans="1:17">
      <c r="A436" s="513"/>
      <c r="B436" s="513"/>
      <c r="C436" s="513"/>
      <c r="D436" s="513"/>
      <c r="E436" s="513"/>
      <c r="F436" s="513"/>
      <c r="G436" s="513"/>
      <c r="H436" s="513"/>
      <c r="I436" s="513"/>
      <c r="J436" s="513"/>
      <c r="K436" s="513"/>
      <c r="L436" s="513"/>
      <c r="M436" s="513"/>
      <c r="N436" s="513"/>
      <c r="O436" s="513"/>
      <c r="P436" s="513"/>
      <c r="Q436" s="513"/>
    </row>
    <row r="437" spans="1:17">
      <c r="A437" s="513"/>
      <c r="B437" s="513"/>
      <c r="C437" s="513"/>
      <c r="D437" s="513"/>
      <c r="E437" s="513"/>
      <c r="F437" s="513"/>
      <c r="G437" s="513"/>
      <c r="H437" s="513"/>
      <c r="I437" s="513"/>
      <c r="J437" s="513"/>
      <c r="K437" s="513"/>
      <c r="L437" s="513"/>
      <c r="M437" s="513"/>
      <c r="N437" s="513"/>
      <c r="O437" s="513"/>
      <c r="P437" s="513"/>
      <c r="Q437" s="513"/>
    </row>
    <row r="438" spans="1:17">
      <c r="A438" s="513"/>
      <c r="B438" s="513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3"/>
    </row>
    <row r="439" spans="1:17">
      <c r="A439" s="513"/>
      <c r="B439" s="513"/>
      <c r="C439" s="513"/>
      <c r="D439" s="513"/>
      <c r="E439" s="513"/>
      <c r="F439" s="513"/>
      <c r="G439" s="513"/>
      <c r="H439" s="513"/>
      <c r="I439" s="513"/>
      <c r="J439" s="513"/>
      <c r="K439" s="513"/>
      <c r="L439" s="513"/>
      <c r="M439" s="513"/>
      <c r="N439" s="513"/>
      <c r="O439" s="513"/>
      <c r="P439" s="513"/>
      <c r="Q439" s="513"/>
    </row>
    <row r="440" spans="1:17">
      <c r="A440" s="513"/>
      <c r="B440" s="513"/>
      <c r="C440" s="513"/>
      <c r="D440" s="513"/>
      <c r="E440" s="513"/>
      <c r="F440" s="513"/>
      <c r="G440" s="513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</row>
    <row r="441" spans="1:17">
      <c r="A441" s="513"/>
      <c r="B441" s="513"/>
      <c r="C441" s="513"/>
      <c r="D441" s="513"/>
      <c r="E441" s="513"/>
      <c r="F441" s="513"/>
      <c r="G441" s="513"/>
      <c r="H441" s="513"/>
      <c r="I441" s="513"/>
      <c r="J441" s="513"/>
      <c r="K441" s="513"/>
      <c r="L441" s="513"/>
      <c r="M441" s="513"/>
      <c r="N441" s="513"/>
      <c r="O441" s="513"/>
      <c r="P441" s="513"/>
      <c r="Q441" s="513"/>
    </row>
    <row r="442" spans="1:17">
      <c r="A442" s="513"/>
      <c r="B442" s="513"/>
      <c r="C442" s="51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3"/>
      <c r="P442" s="513"/>
      <c r="Q442" s="513"/>
    </row>
    <row r="443" spans="1:17">
      <c r="A443" s="513"/>
      <c r="B443" s="513"/>
      <c r="C443" s="51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3"/>
      <c r="P443" s="513"/>
      <c r="Q443" s="513"/>
    </row>
    <row r="444" spans="1:17">
      <c r="A444" s="513"/>
      <c r="B444" s="513"/>
      <c r="C444" s="51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3"/>
      <c r="P444" s="513"/>
      <c r="Q444" s="513"/>
    </row>
    <row r="445" spans="1:17">
      <c r="A445" s="513"/>
      <c r="B445" s="513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3"/>
      <c r="P445" s="513"/>
      <c r="Q445" s="513"/>
    </row>
    <row r="446" spans="1:17">
      <c r="A446" s="513"/>
      <c r="B446" s="513"/>
      <c r="C446" s="51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3"/>
      <c r="P446" s="513"/>
      <c r="Q446" s="513"/>
    </row>
    <row r="447" spans="1:17">
      <c r="A447" s="513"/>
      <c r="B447" s="513"/>
      <c r="C447" s="51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</row>
    <row r="448" spans="1:17">
      <c r="A448" s="513"/>
      <c r="B448" s="513"/>
      <c r="C448" s="51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3"/>
      <c r="P448" s="513"/>
      <c r="Q448" s="513"/>
    </row>
    <row r="449" spans="1:17">
      <c r="A449" s="513"/>
      <c r="B449" s="513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</row>
    <row r="450" spans="1:17">
      <c r="A450" s="513"/>
      <c r="B450" s="513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</row>
    <row r="451" spans="1:17">
      <c r="A451" s="513"/>
      <c r="B451" s="513"/>
      <c r="C451" s="51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3"/>
      <c r="P451" s="513"/>
      <c r="Q451" s="513"/>
    </row>
    <row r="452" spans="1:17">
      <c r="A452" s="513"/>
      <c r="B452" s="513"/>
      <c r="C452" s="51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3"/>
      <c r="P452" s="513"/>
      <c r="Q452" s="513"/>
    </row>
    <row r="453" spans="1:17">
      <c r="A453" s="513"/>
      <c r="B453" s="513"/>
      <c r="C453" s="51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3"/>
      <c r="P453" s="513"/>
      <c r="Q453" s="513"/>
    </row>
    <row r="454" spans="1:17">
      <c r="A454" s="513"/>
      <c r="B454" s="513"/>
      <c r="C454" s="51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3"/>
      <c r="P454" s="513"/>
      <c r="Q454" s="513"/>
    </row>
    <row r="455" spans="1:17">
      <c r="A455" s="513"/>
      <c r="B455" s="513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3"/>
    </row>
    <row r="456" spans="1:17">
      <c r="A456" s="513"/>
      <c r="B456" s="513"/>
      <c r="C456" s="51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3"/>
      <c r="P456" s="513"/>
      <c r="Q456" s="513"/>
    </row>
    <row r="457" spans="1:17">
      <c r="A457" s="513"/>
      <c r="B457" s="513"/>
      <c r="C457" s="513"/>
      <c r="D457" s="513"/>
      <c r="E457" s="513"/>
      <c r="F457" s="513"/>
      <c r="G457" s="513"/>
      <c r="H457" s="513"/>
      <c r="I457" s="513"/>
      <c r="J457" s="513"/>
      <c r="K457" s="513"/>
      <c r="L457" s="513"/>
      <c r="M457" s="513"/>
      <c r="N457" s="513"/>
      <c r="O457" s="513"/>
      <c r="P457" s="513"/>
      <c r="Q457" s="513"/>
    </row>
    <row r="458" spans="1:17">
      <c r="A458" s="513"/>
      <c r="B458" s="513"/>
      <c r="C458" s="513"/>
      <c r="D458" s="513"/>
      <c r="E458" s="513"/>
      <c r="F458" s="513"/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</row>
    <row r="459" spans="1:17">
      <c r="A459" s="513"/>
      <c r="B459" s="513"/>
      <c r="C459" s="513"/>
      <c r="D459" s="513"/>
      <c r="E459" s="513"/>
      <c r="F459" s="513"/>
      <c r="G459" s="513"/>
      <c r="H459" s="513"/>
      <c r="I459" s="513"/>
      <c r="J459" s="513"/>
      <c r="K459" s="513"/>
      <c r="L459" s="513"/>
      <c r="M459" s="513"/>
      <c r="N459" s="513"/>
      <c r="O459" s="513"/>
      <c r="P459" s="513"/>
      <c r="Q459" s="513"/>
    </row>
    <row r="460" spans="1:17">
      <c r="A460" s="513"/>
      <c r="B460" s="513"/>
      <c r="C460" s="513"/>
      <c r="D460" s="513"/>
      <c r="E460" s="513"/>
      <c r="F460" s="513"/>
      <c r="G460" s="513"/>
      <c r="H460" s="513"/>
      <c r="I460" s="513"/>
      <c r="J460" s="513"/>
      <c r="K460" s="513"/>
      <c r="L460" s="513"/>
      <c r="M460" s="513"/>
      <c r="N460" s="513"/>
      <c r="O460" s="513"/>
      <c r="P460" s="513"/>
      <c r="Q460" s="513"/>
    </row>
    <row r="461" spans="1:17">
      <c r="A461" s="513"/>
      <c r="B461" s="513"/>
      <c r="C461" s="513"/>
      <c r="D461" s="513"/>
      <c r="E461" s="513"/>
      <c r="F461" s="513"/>
      <c r="G461" s="513"/>
      <c r="H461" s="513"/>
      <c r="I461" s="513"/>
      <c r="J461" s="513"/>
      <c r="K461" s="513"/>
      <c r="L461" s="513"/>
      <c r="M461" s="513"/>
      <c r="N461" s="513"/>
      <c r="O461" s="513"/>
      <c r="P461" s="513"/>
      <c r="Q461" s="513"/>
    </row>
    <row r="462" spans="1:17">
      <c r="A462" s="513"/>
      <c r="B462" s="513"/>
      <c r="C462" s="513"/>
      <c r="D462" s="513"/>
      <c r="E462" s="513"/>
      <c r="F462" s="513"/>
      <c r="G462" s="513"/>
      <c r="H462" s="513"/>
      <c r="I462" s="513"/>
      <c r="J462" s="513"/>
      <c r="K462" s="513"/>
      <c r="L462" s="513"/>
      <c r="M462" s="513"/>
      <c r="N462" s="513"/>
      <c r="O462" s="513"/>
      <c r="P462" s="513"/>
      <c r="Q462" s="513"/>
    </row>
    <row r="463" spans="1:17">
      <c r="A463" s="513"/>
      <c r="B463" s="513"/>
      <c r="C463" s="513"/>
      <c r="D463" s="513"/>
      <c r="E463" s="513"/>
      <c r="F463" s="513"/>
      <c r="G463" s="513"/>
      <c r="H463" s="513"/>
      <c r="I463" s="513"/>
      <c r="J463" s="513"/>
      <c r="K463" s="513"/>
      <c r="L463" s="513"/>
      <c r="M463" s="513"/>
      <c r="N463" s="513"/>
      <c r="O463" s="513"/>
      <c r="P463" s="513"/>
      <c r="Q463" s="513"/>
    </row>
    <row r="464" spans="1:17">
      <c r="A464" s="513"/>
      <c r="B464" s="513"/>
      <c r="C464" s="513"/>
      <c r="D464" s="513"/>
      <c r="E464" s="513"/>
      <c r="F464" s="513"/>
      <c r="G464" s="513"/>
      <c r="H464" s="513"/>
      <c r="I464" s="513"/>
      <c r="J464" s="513"/>
      <c r="K464" s="513"/>
      <c r="L464" s="513"/>
      <c r="M464" s="513"/>
      <c r="N464" s="513"/>
      <c r="O464" s="513"/>
      <c r="P464" s="513"/>
      <c r="Q464" s="513"/>
    </row>
    <row r="465" spans="1:17">
      <c r="A465" s="513"/>
      <c r="B465" s="513"/>
      <c r="C465" s="513"/>
      <c r="D465" s="513"/>
      <c r="E465" s="513"/>
      <c r="F465" s="513"/>
      <c r="G465" s="513"/>
      <c r="H465" s="513"/>
      <c r="I465" s="513"/>
      <c r="J465" s="513"/>
      <c r="K465" s="513"/>
      <c r="L465" s="513"/>
      <c r="M465" s="513"/>
      <c r="N465" s="513"/>
      <c r="O465" s="513"/>
      <c r="P465" s="513"/>
      <c r="Q465" s="513"/>
    </row>
    <row r="466" spans="1:17">
      <c r="A466" s="513"/>
      <c r="B466" s="513"/>
      <c r="C466" s="513"/>
      <c r="D466" s="513"/>
      <c r="E466" s="513"/>
      <c r="F466" s="513"/>
      <c r="G466" s="513"/>
      <c r="H466" s="513"/>
      <c r="I466" s="513"/>
      <c r="J466" s="513"/>
      <c r="K466" s="513"/>
      <c r="L466" s="513"/>
      <c r="M466" s="513"/>
      <c r="N466" s="513"/>
      <c r="O466" s="513"/>
      <c r="P466" s="513"/>
      <c r="Q466" s="513"/>
    </row>
    <row r="467" spans="1:17">
      <c r="A467" s="513"/>
      <c r="B467" s="513"/>
      <c r="C467" s="513"/>
      <c r="D467" s="513"/>
      <c r="E467" s="513"/>
      <c r="F467" s="513"/>
      <c r="G467" s="513"/>
      <c r="H467" s="513"/>
      <c r="I467" s="513"/>
      <c r="J467" s="513"/>
      <c r="K467" s="513"/>
      <c r="L467" s="513"/>
      <c r="M467" s="513"/>
      <c r="N467" s="513"/>
      <c r="O467" s="513"/>
      <c r="P467" s="513"/>
      <c r="Q467" s="513"/>
    </row>
    <row r="468" spans="1:17">
      <c r="A468" s="513"/>
      <c r="B468" s="513"/>
      <c r="C468" s="513"/>
      <c r="D468" s="513"/>
      <c r="E468" s="513"/>
      <c r="F468" s="513"/>
      <c r="G468" s="513"/>
      <c r="H468" s="513"/>
      <c r="I468" s="513"/>
      <c r="J468" s="513"/>
      <c r="K468" s="513"/>
      <c r="L468" s="513"/>
      <c r="M468" s="513"/>
      <c r="N468" s="513"/>
      <c r="O468" s="513"/>
      <c r="P468" s="513"/>
      <c r="Q468" s="513"/>
    </row>
    <row r="469" spans="1:17">
      <c r="A469" s="513"/>
      <c r="B469" s="513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</row>
    <row r="470" spans="1:17">
      <c r="A470" s="513"/>
      <c r="B470" s="513"/>
      <c r="C470" s="513"/>
      <c r="D470" s="513"/>
      <c r="E470" s="513"/>
      <c r="F470" s="513"/>
      <c r="G470" s="513"/>
      <c r="H470" s="513"/>
      <c r="I470" s="513"/>
      <c r="J470" s="513"/>
      <c r="K470" s="513"/>
      <c r="L470" s="513"/>
      <c r="M470" s="513"/>
      <c r="N470" s="513"/>
      <c r="O470" s="513"/>
      <c r="P470" s="513"/>
      <c r="Q470" s="513"/>
    </row>
    <row r="471" spans="1:17">
      <c r="A471" s="513"/>
      <c r="B471" s="513"/>
      <c r="C471" s="513"/>
      <c r="D471" s="513"/>
      <c r="E471" s="513"/>
      <c r="F471" s="513"/>
      <c r="G471" s="513"/>
      <c r="H471" s="513"/>
      <c r="I471" s="513"/>
      <c r="J471" s="513"/>
      <c r="K471" s="513"/>
      <c r="L471" s="513"/>
      <c r="M471" s="513"/>
      <c r="N471" s="513"/>
      <c r="O471" s="513"/>
      <c r="P471" s="513"/>
      <c r="Q471" s="513"/>
    </row>
    <row r="472" spans="1:17">
      <c r="A472" s="513"/>
      <c r="B472" s="513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</row>
    <row r="473" spans="1:17">
      <c r="A473" s="513"/>
      <c r="B473" s="513"/>
      <c r="C473" s="513"/>
      <c r="D473" s="513"/>
      <c r="E473" s="513"/>
      <c r="F473" s="513"/>
      <c r="G473" s="513"/>
      <c r="H473" s="513"/>
      <c r="I473" s="513"/>
      <c r="J473" s="513"/>
      <c r="K473" s="513"/>
      <c r="L473" s="513"/>
      <c r="M473" s="513"/>
      <c r="N473" s="513"/>
      <c r="O473" s="513"/>
      <c r="P473" s="513"/>
      <c r="Q473" s="513"/>
    </row>
    <row r="474" spans="1:17">
      <c r="A474" s="513"/>
      <c r="B474" s="513"/>
      <c r="C474" s="513"/>
      <c r="D474" s="513"/>
      <c r="E474" s="513"/>
      <c r="F474" s="513"/>
      <c r="G474" s="513"/>
      <c r="H474" s="513"/>
      <c r="I474" s="513"/>
      <c r="J474" s="513"/>
      <c r="K474" s="513"/>
      <c r="L474" s="513"/>
      <c r="M474" s="513"/>
      <c r="N474" s="513"/>
      <c r="O474" s="513"/>
      <c r="P474" s="513"/>
      <c r="Q474" s="513"/>
    </row>
    <row r="475" spans="1:17">
      <c r="A475" s="513"/>
      <c r="B475" s="513"/>
      <c r="C475" s="513"/>
      <c r="D475" s="513"/>
      <c r="E475" s="513"/>
      <c r="F475" s="513"/>
      <c r="G475" s="513"/>
      <c r="H475" s="513"/>
      <c r="I475" s="513"/>
      <c r="J475" s="513"/>
      <c r="K475" s="513"/>
      <c r="L475" s="513"/>
      <c r="M475" s="513"/>
      <c r="N475" s="513"/>
      <c r="O475" s="513"/>
      <c r="P475" s="513"/>
      <c r="Q475" s="513"/>
    </row>
    <row r="476" spans="1:17">
      <c r="A476" s="513"/>
      <c r="B476" s="513"/>
      <c r="C476" s="513"/>
      <c r="D476" s="513"/>
      <c r="E476" s="513"/>
      <c r="F476" s="513"/>
      <c r="G476" s="513"/>
      <c r="H476" s="513"/>
      <c r="I476" s="513"/>
      <c r="J476" s="513"/>
      <c r="K476" s="513"/>
      <c r="L476" s="513"/>
      <c r="M476" s="513"/>
      <c r="N476" s="513"/>
      <c r="O476" s="513"/>
      <c r="P476" s="513"/>
      <c r="Q476" s="513"/>
    </row>
    <row r="477" spans="1:17">
      <c r="A477" s="513"/>
      <c r="B477" s="513"/>
      <c r="C477" s="513"/>
      <c r="D477" s="513"/>
      <c r="E477" s="513"/>
      <c r="F477" s="513"/>
      <c r="G477" s="513"/>
      <c r="H477" s="513"/>
      <c r="I477" s="513"/>
      <c r="J477" s="513"/>
      <c r="K477" s="513"/>
      <c r="L477" s="513"/>
      <c r="M477" s="513"/>
      <c r="N477" s="513"/>
      <c r="O477" s="513"/>
      <c r="P477" s="513"/>
      <c r="Q477" s="513"/>
    </row>
    <row r="478" spans="1:17">
      <c r="A478" s="513"/>
      <c r="B478" s="513"/>
      <c r="C478" s="513"/>
      <c r="D478" s="513"/>
      <c r="E478" s="513"/>
      <c r="F478" s="513"/>
      <c r="G478" s="513"/>
      <c r="H478" s="513"/>
      <c r="I478" s="513"/>
      <c r="J478" s="513"/>
      <c r="K478" s="513"/>
      <c r="L478" s="513"/>
      <c r="M478" s="513"/>
      <c r="N478" s="513"/>
      <c r="O478" s="513"/>
      <c r="P478" s="513"/>
      <c r="Q478" s="513"/>
    </row>
    <row r="479" spans="1:17">
      <c r="A479" s="513"/>
      <c r="B479" s="513"/>
      <c r="C479" s="513"/>
      <c r="D479" s="513"/>
      <c r="E479" s="513"/>
      <c r="F479" s="513"/>
      <c r="G479" s="513"/>
      <c r="H479" s="513"/>
      <c r="I479" s="513"/>
      <c r="J479" s="513"/>
      <c r="K479" s="513"/>
      <c r="L479" s="513"/>
      <c r="M479" s="513"/>
      <c r="N479" s="513"/>
      <c r="O479" s="513"/>
      <c r="P479" s="513"/>
      <c r="Q479" s="513"/>
    </row>
    <row r="480" spans="1:17">
      <c r="A480" s="513"/>
      <c r="B480" s="513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</row>
    <row r="481" spans="1:17">
      <c r="A481" s="513"/>
      <c r="B481" s="513"/>
      <c r="C481" s="513"/>
      <c r="D481" s="513"/>
      <c r="E481" s="513"/>
      <c r="F481" s="513"/>
      <c r="G481" s="513"/>
      <c r="H481" s="513"/>
      <c r="I481" s="513"/>
      <c r="J481" s="513"/>
      <c r="K481" s="513"/>
      <c r="L481" s="513"/>
      <c r="M481" s="513"/>
      <c r="N481" s="513"/>
      <c r="O481" s="513"/>
      <c r="P481" s="513"/>
      <c r="Q481" s="513"/>
    </row>
    <row r="482" spans="1:17">
      <c r="A482" s="513"/>
      <c r="B482" s="513"/>
      <c r="C482" s="513"/>
      <c r="D482" s="513"/>
      <c r="E482" s="513"/>
      <c r="F482" s="513"/>
      <c r="G482" s="513"/>
      <c r="H482" s="513"/>
      <c r="I482" s="513"/>
      <c r="J482" s="513"/>
      <c r="K482" s="513"/>
      <c r="L482" s="513"/>
      <c r="M482" s="513"/>
      <c r="N482" s="513"/>
      <c r="O482" s="513"/>
      <c r="P482" s="513"/>
      <c r="Q482" s="513"/>
    </row>
    <row r="483" spans="1:17">
      <c r="A483" s="513"/>
      <c r="B483" s="513"/>
      <c r="C483" s="513"/>
      <c r="D483" s="513"/>
      <c r="E483" s="513"/>
      <c r="F483" s="513"/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</row>
    <row r="484" spans="1:17">
      <c r="A484" s="513"/>
      <c r="B484" s="513"/>
      <c r="C484" s="513"/>
      <c r="D484" s="513"/>
      <c r="E484" s="513"/>
      <c r="F484" s="513"/>
      <c r="G484" s="513"/>
      <c r="H484" s="513"/>
      <c r="I484" s="513"/>
      <c r="J484" s="513"/>
      <c r="K484" s="513"/>
      <c r="L484" s="513"/>
      <c r="M484" s="513"/>
      <c r="N484" s="513"/>
      <c r="O484" s="513"/>
      <c r="P484" s="513"/>
      <c r="Q484" s="513"/>
    </row>
    <row r="485" spans="1:17">
      <c r="A485" s="513"/>
      <c r="B485" s="513"/>
      <c r="C485" s="513"/>
      <c r="D485" s="513"/>
      <c r="E485" s="513"/>
      <c r="F485" s="513"/>
      <c r="G485" s="513"/>
      <c r="H485" s="513"/>
      <c r="I485" s="513"/>
      <c r="J485" s="513"/>
      <c r="K485" s="513"/>
      <c r="L485" s="513"/>
      <c r="M485" s="513"/>
      <c r="N485" s="513"/>
      <c r="O485" s="513"/>
      <c r="P485" s="513"/>
      <c r="Q485" s="513"/>
    </row>
    <row r="486" spans="1:17">
      <c r="A486" s="513"/>
      <c r="B486" s="513"/>
      <c r="C486" s="513"/>
      <c r="D486" s="513"/>
      <c r="E486" s="513"/>
      <c r="F486" s="513"/>
      <c r="G486" s="513"/>
      <c r="H486" s="513"/>
      <c r="I486" s="513"/>
      <c r="J486" s="513"/>
      <c r="K486" s="513"/>
      <c r="L486" s="513"/>
      <c r="M486" s="513"/>
      <c r="N486" s="513"/>
      <c r="O486" s="513"/>
      <c r="P486" s="513"/>
      <c r="Q486" s="513"/>
    </row>
    <row r="487" spans="1:17">
      <c r="A487" s="513"/>
      <c r="B487" s="513"/>
      <c r="C487" s="513"/>
      <c r="D487" s="513"/>
      <c r="E487" s="513"/>
      <c r="F487" s="513"/>
      <c r="G487" s="513"/>
      <c r="H487" s="513"/>
      <c r="I487" s="513"/>
      <c r="J487" s="513"/>
      <c r="K487" s="513"/>
      <c r="L487" s="513"/>
      <c r="M487" s="513"/>
      <c r="N487" s="513"/>
      <c r="O487" s="513"/>
      <c r="P487" s="513"/>
      <c r="Q487" s="513"/>
    </row>
    <row r="488" spans="1:17">
      <c r="A488" s="513"/>
      <c r="B488" s="513"/>
      <c r="C488" s="513"/>
      <c r="D488" s="513"/>
      <c r="E488" s="513"/>
      <c r="F488" s="513"/>
      <c r="G488" s="513"/>
      <c r="H488" s="513"/>
      <c r="I488" s="513"/>
      <c r="J488" s="513"/>
      <c r="K488" s="513"/>
      <c r="L488" s="513"/>
      <c r="M488" s="513"/>
      <c r="N488" s="513"/>
      <c r="O488" s="513"/>
      <c r="P488" s="513"/>
      <c r="Q488" s="513"/>
    </row>
    <row r="489" spans="1:17">
      <c r="A489" s="513"/>
      <c r="B489" s="513"/>
      <c r="C489" s="513"/>
      <c r="D489" s="513"/>
      <c r="E489" s="513"/>
      <c r="F489" s="513"/>
      <c r="G489" s="513"/>
      <c r="H489" s="513"/>
      <c r="I489" s="513"/>
      <c r="J489" s="513"/>
      <c r="K489" s="513"/>
      <c r="L489" s="513"/>
      <c r="M489" s="513"/>
      <c r="N489" s="513"/>
      <c r="O489" s="513"/>
      <c r="P489" s="513"/>
      <c r="Q489" s="513"/>
    </row>
    <row r="490" spans="1:17">
      <c r="A490" s="513"/>
      <c r="B490" s="513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</row>
    <row r="491" spans="1:17">
      <c r="A491" s="513"/>
      <c r="B491" s="513"/>
      <c r="C491" s="513"/>
      <c r="D491" s="513"/>
      <c r="E491" s="513"/>
      <c r="F491" s="513"/>
      <c r="G491" s="513"/>
      <c r="H491" s="513"/>
      <c r="I491" s="513"/>
      <c r="J491" s="513"/>
      <c r="K491" s="513"/>
      <c r="L491" s="513"/>
      <c r="M491" s="513"/>
      <c r="N491" s="513"/>
      <c r="O491" s="513"/>
      <c r="P491" s="513"/>
      <c r="Q491" s="513"/>
    </row>
    <row r="492" spans="1:17">
      <c r="A492" s="513"/>
      <c r="B492" s="513"/>
      <c r="C492" s="513"/>
      <c r="D492" s="513"/>
      <c r="E492" s="513"/>
      <c r="F492" s="513"/>
      <c r="G492" s="513"/>
      <c r="H492" s="513"/>
      <c r="I492" s="513"/>
      <c r="J492" s="513"/>
      <c r="K492" s="513"/>
      <c r="L492" s="513"/>
      <c r="M492" s="513"/>
      <c r="N492" s="513"/>
      <c r="O492" s="513"/>
      <c r="P492" s="513"/>
      <c r="Q492" s="513"/>
    </row>
    <row r="493" spans="1:17">
      <c r="A493" s="513"/>
      <c r="B493" s="513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</row>
    <row r="494" spans="1:17">
      <c r="A494" s="513"/>
      <c r="B494" s="513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</row>
    <row r="495" spans="1:17">
      <c r="A495" s="513"/>
      <c r="B495" s="513"/>
      <c r="C495" s="513"/>
      <c r="D495" s="513"/>
      <c r="E495" s="513"/>
      <c r="F495" s="513"/>
      <c r="G495" s="513"/>
      <c r="H495" s="513"/>
      <c r="I495" s="513"/>
      <c r="J495" s="513"/>
      <c r="K495" s="513"/>
      <c r="L495" s="513"/>
      <c r="M495" s="513"/>
      <c r="N495" s="513"/>
      <c r="O495" s="513"/>
      <c r="P495" s="513"/>
      <c r="Q495" s="513"/>
    </row>
    <row r="496" spans="1:17">
      <c r="A496" s="513"/>
      <c r="B496" s="513"/>
      <c r="C496" s="513"/>
      <c r="D496" s="513"/>
      <c r="E496" s="513"/>
      <c r="F496" s="513"/>
      <c r="G496" s="513"/>
      <c r="H496" s="513"/>
      <c r="I496" s="513"/>
      <c r="J496" s="513"/>
      <c r="K496" s="513"/>
      <c r="L496" s="513"/>
      <c r="M496" s="513"/>
      <c r="N496" s="513"/>
      <c r="O496" s="513"/>
      <c r="P496" s="513"/>
      <c r="Q496" s="513"/>
    </row>
    <row r="497" spans="1:17">
      <c r="A497" s="513"/>
      <c r="B497" s="513"/>
      <c r="C497" s="513"/>
      <c r="D497" s="513"/>
      <c r="E497" s="513"/>
      <c r="F497" s="513"/>
      <c r="G497" s="513"/>
      <c r="H497" s="513"/>
      <c r="I497" s="513"/>
      <c r="J497" s="513"/>
      <c r="K497" s="513"/>
      <c r="L497" s="513"/>
      <c r="M497" s="513"/>
      <c r="N497" s="513"/>
      <c r="O497" s="513"/>
      <c r="P497" s="513"/>
      <c r="Q497" s="513"/>
    </row>
    <row r="498" spans="1:17">
      <c r="A498" s="513"/>
      <c r="B498" s="513"/>
      <c r="C498" s="513"/>
      <c r="D498" s="513"/>
      <c r="E498" s="513"/>
      <c r="F498" s="513"/>
      <c r="G498" s="513"/>
      <c r="H498" s="513"/>
      <c r="I498" s="513"/>
      <c r="J498" s="513"/>
      <c r="K498" s="513"/>
      <c r="L498" s="513"/>
      <c r="M498" s="513"/>
      <c r="N498" s="513"/>
      <c r="O498" s="513"/>
      <c r="P498" s="513"/>
      <c r="Q498" s="513"/>
    </row>
    <row r="499" spans="1:17">
      <c r="A499" s="513"/>
      <c r="B499" s="513"/>
      <c r="C499" s="513"/>
      <c r="D499" s="513"/>
      <c r="E499" s="513"/>
      <c r="F499" s="513"/>
      <c r="G499" s="513"/>
      <c r="H499" s="513"/>
      <c r="I499" s="513"/>
      <c r="J499" s="513"/>
      <c r="K499" s="513"/>
      <c r="L499" s="513"/>
      <c r="M499" s="513"/>
      <c r="N499" s="513"/>
      <c r="O499" s="513"/>
      <c r="P499" s="513"/>
      <c r="Q499" s="513"/>
    </row>
    <row r="500" spans="1:17">
      <c r="A500" s="513"/>
      <c r="B500" s="513"/>
      <c r="C500" s="51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3"/>
      <c r="P500" s="513"/>
      <c r="Q500" s="513"/>
    </row>
    <row r="501" spans="1:17">
      <c r="A501" s="513"/>
      <c r="B501" s="513"/>
      <c r="C501" s="51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3"/>
      <c r="P501" s="513"/>
      <c r="Q501" s="513"/>
    </row>
    <row r="502" spans="1:17">
      <c r="A502" s="513"/>
      <c r="B502" s="513"/>
      <c r="C502" s="51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3"/>
      <c r="P502" s="513"/>
      <c r="Q502" s="513"/>
    </row>
    <row r="503" spans="1:17">
      <c r="A503" s="513"/>
      <c r="B503" s="513"/>
      <c r="C503" s="51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3"/>
      <c r="P503" s="513"/>
      <c r="Q503" s="513"/>
    </row>
    <row r="504" spans="1:17">
      <c r="A504" s="513"/>
      <c r="B504" s="513"/>
      <c r="C504" s="51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3"/>
      <c r="P504" s="513"/>
      <c r="Q504" s="513"/>
    </row>
    <row r="505" spans="1:17">
      <c r="A505" s="513"/>
      <c r="B505" s="513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</row>
    <row r="506" spans="1:17">
      <c r="A506" s="513"/>
      <c r="B506" s="513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3"/>
      <c r="P506" s="513"/>
      <c r="Q506" s="513"/>
    </row>
    <row r="507" spans="1:17">
      <c r="A507" s="513"/>
      <c r="B507" s="513"/>
      <c r="C507" s="51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3"/>
      <c r="P507" s="513"/>
      <c r="Q507" s="513"/>
    </row>
    <row r="508" spans="1:17">
      <c r="A508" s="513"/>
      <c r="B508" s="513"/>
      <c r="C508" s="51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</row>
    <row r="509" spans="1:17">
      <c r="A509" s="513"/>
      <c r="B509" s="513"/>
      <c r="C509" s="51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3"/>
      <c r="P509" s="513"/>
      <c r="Q509" s="513"/>
    </row>
    <row r="510" spans="1:17">
      <c r="A510" s="513"/>
      <c r="B510" s="513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</row>
    <row r="511" spans="1:17">
      <c r="A511" s="513"/>
      <c r="B511" s="513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</row>
    <row r="512" spans="1:17">
      <c r="A512" s="513"/>
      <c r="B512" s="513"/>
      <c r="C512" s="51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3"/>
      <c r="P512" s="513"/>
      <c r="Q512" s="513"/>
    </row>
    <row r="513" spans="1:17">
      <c r="A513" s="513"/>
      <c r="B513" s="513"/>
      <c r="C513" s="51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3"/>
      <c r="P513" s="513"/>
      <c r="Q513" s="513"/>
    </row>
    <row r="514" spans="1:17">
      <c r="A514" s="513"/>
      <c r="B514" s="513"/>
      <c r="C514" s="51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3"/>
      <c r="P514" s="513"/>
      <c r="Q514" s="513"/>
    </row>
    <row r="515" spans="1:17">
      <c r="A515" s="513"/>
      <c r="B515" s="513"/>
      <c r="C515" s="513"/>
      <c r="D515" s="513"/>
      <c r="E515" s="513"/>
      <c r="F515" s="513"/>
      <c r="G515" s="513"/>
      <c r="H515" s="513"/>
      <c r="I515" s="513"/>
      <c r="J515" s="513"/>
      <c r="K515" s="513"/>
      <c r="L515" s="513"/>
      <c r="M515" s="513"/>
      <c r="N515" s="513"/>
      <c r="O515" s="513"/>
      <c r="P515" s="513"/>
      <c r="Q515" s="513"/>
    </row>
    <row r="516" spans="1:17">
      <c r="A516" s="513"/>
      <c r="B516" s="513"/>
      <c r="C516" s="513"/>
      <c r="D516" s="513"/>
      <c r="E516" s="513"/>
      <c r="F516" s="513"/>
      <c r="G516" s="513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</row>
    <row r="517" spans="1:17">
      <c r="A517" s="513"/>
      <c r="B517" s="513"/>
      <c r="C517" s="513"/>
      <c r="D517" s="513"/>
      <c r="E517" s="513"/>
      <c r="F517" s="513"/>
      <c r="G517" s="513"/>
      <c r="H517" s="513"/>
      <c r="I517" s="513"/>
      <c r="J517" s="513"/>
      <c r="K517" s="513"/>
      <c r="L517" s="513"/>
      <c r="M517" s="513"/>
      <c r="N517" s="513"/>
      <c r="O517" s="513"/>
      <c r="P517" s="513"/>
      <c r="Q517" s="513"/>
    </row>
    <row r="518" spans="1:17">
      <c r="A518" s="513"/>
      <c r="B518" s="513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</row>
    <row r="519" spans="1:17">
      <c r="A519" s="513"/>
      <c r="B519" s="513"/>
      <c r="C519" s="513"/>
      <c r="D519" s="513"/>
      <c r="E519" s="513"/>
      <c r="F519" s="513"/>
      <c r="G519" s="513"/>
      <c r="H519" s="513"/>
      <c r="I519" s="513"/>
      <c r="J519" s="513"/>
      <c r="K519" s="513"/>
      <c r="L519" s="513"/>
      <c r="M519" s="513"/>
      <c r="N519" s="513"/>
      <c r="O519" s="513"/>
      <c r="P519" s="513"/>
      <c r="Q519" s="513"/>
    </row>
    <row r="520" spans="1:17">
      <c r="A520" s="513"/>
      <c r="B520" s="513"/>
      <c r="C520" s="513"/>
      <c r="D520" s="513"/>
      <c r="E520" s="513"/>
      <c r="F520" s="513"/>
      <c r="G520" s="513"/>
      <c r="H520" s="513"/>
      <c r="I520" s="513"/>
      <c r="J520" s="513"/>
      <c r="K520" s="513"/>
      <c r="L520" s="513"/>
      <c r="M520" s="513"/>
      <c r="N520" s="513"/>
      <c r="O520" s="513"/>
      <c r="P520" s="513"/>
      <c r="Q520" s="513"/>
    </row>
    <row r="521" spans="1:17">
      <c r="A521" s="513"/>
      <c r="B521" s="513"/>
      <c r="C521" s="513"/>
      <c r="D521" s="513"/>
      <c r="E521" s="513"/>
      <c r="F521" s="513"/>
      <c r="G521" s="513"/>
      <c r="H521" s="513"/>
      <c r="I521" s="513"/>
      <c r="J521" s="513"/>
      <c r="K521" s="513"/>
      <c r="L521" s="513"/>
      <c r="M521" s="513"/>
      <c r="N521" s="513"/>
      <c r="O521" s="513"/>
      <c r="P521" s="513"/>
      <c r="Q521" s="513"/>
    </row>
    <row r="522" spans="1:17">
      <c r="A522" s="513"/>
      <c r="B522" s="513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</row>
    <row r="523" spans="1:17">
      <c r="A523" s="513"/>
      <c r="B523" s="513"/>
      <c r="C523" s="513"/>
      <c r="D523" s="513"/>
      <c r="E523" s="513"/>
      <c r="F523" s="513"/>
      <c r="G523" s="513"/>
      <c r="H523" s="513"/>
      <c r="I523" s="513"/>
      <c r="J523" s="513"/>
      <c r="K523" s="513"/>
      <c r="L523" s="513"/>
      <c r="M523" s="513"/>
      <c r="N523" s="513"/>
      <c r="O523" s="513"/>
      <c r="P523" s="513"/>
      <c r="Q523" s="513"/>
    </row>
    <row r="524" spans="1:17">
      <c r="A524" s="513"/>
      <c r="B524" s="513"/>
      <c r="C524" s="513"/>
      <c r="D524" s="513"/>
      <c r="E524" s="513"/>
      <c r="F524" s="513"/>
      <c r="G524" s="513"/>
      <c r="H524" s="513"/>
      <c r="I524" s="513"/>
      <c r="J524" s="513"/>
      <c r="K524" s="513"/>
      <c r="L524" s="513"/>
      <c r="M524" s="513"/>
      <c r="N524" s="513"/>
      <c r="O524" s="513"/>
      <c r="P524" s="513"/>
      <c r="Q524" s="513"/>
    </row>
    <row r="525" spans="1:17">
      <c r="A525" s="513"/>
      <c r="B525" s="513"/>
      <c r="C525" s="513"/>
      <c r="D525" s="513"/>
      <c r="E525" s="513"/>
      <c r="F525" s="513"/>
      <c r="G525" s="513"/>
      <c r="H525" s="513"/>
      <c r="I525" s="513"/>
      <c r="J525" s="513"/>
      <c r="K525" s="513"/>
      <c r="L525" s="513"/>
      <c r="M525" s="513"/>
      <c r="N525" s="513"/>
      <c r="O525" s="513"/>
      <c r="P525" s="513"/>
      <c r="Q525" s="513"/>
    </row>
    <row r="526" spans="1:17">
      <c r="A526" s="513"/>
      <c r="B526" s="513"/>
      <c r="C526" s="513"/>
      <c r="D526" s="513"/>
      <c r="E526" s="513"/>
      <c r="F526" s="513"/>
      <c r="G526" s="513"/>
      <c r="H526" s="513"/>
      <c r="I526" s="513"/>
      <c r="J526" s="513"/>
      <c r="K526" s="513"/>
      <c r="L526" s="513"/>
      <c r="M526" s="513"/>
      <c r="N526" s="513"/>
      <c r="O526" s="513"/>
      <c r="P526" s="513"/>
      <c r="Q526" s="513"/>
    </row>
    <row r="527" spans="1:17">
      <c r="A527" s="513"/>
      <c r="B527" s="513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</row>
    <row r="528" spans="1:17">
      <c r="A528" s="513"/>
      <c r="B528" s="513"/>
      <c r="C528" s="513"/>
      <c r="D528" s="513"/>
      <c r="E528" s="513"/>
      <c r="F528" s="513"/>
      <c r="G528" s="513"/>
      <c r="H528" s="513"/>
      <c r="I528" s="513"/>
      <c r="J528" s="513"/>
      <c r="K528" s="513"/>
      <c r="L528" s="513"/>
      <c r="M528" s="513"/>
      <c r="N528" s="513"/>
      <c r="O528" s="513"/>
      <c r="P528" s="513"/>
      <c r="Q528" s="513"/>
    </row>
    <row r="529" spans="1:17">
      <c r="A529" s="513"/>
      <c r="B529" s="513"/>
      <c r="C529" s="513"/>
      <c r="D529" s="513"/>
      <c r="E529" s="513"/>
      <c r="F529" s="513"/>
      <c r="G529" s="513"/>
      <c r="H529" s="513"/>
      <c r="I529" s="513"/>
      <c r="J529" s="513"/>
      <c r="K529" s="513"/>
      <c r="L529" s="513"/>
      <c r="M529" s="513"/>
      <c r="N529" s="513"/>
      <c r="O529" s="513"/>
      <c r="P529" s="513"/>
      <c r="Q529" s="513"/>
    </row>
    <row r="530" spans="1:17">
      <c r="A530" s="513"/>
      <c r="B530" s="513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</row>
    <row r="531" spans="1:17">
      <c r="A531" s="513"/>
      <c r="B531" s="513"/>
      <c r="C531" s="513"/>
      <c r="D531" s="513"/>
      <c r="E531" s="513"/>
      <c r="F531" s="513"/>
      <c r="G531" s="513"/>
      <c r="H531" s="513"/>
      <c r="I531" s="513"/>
      <c r="J531" s="513"/>
      <c r="K531" s="513"/>
      <c r="L531" s="513"/>
      <c r="M531" s="513"/>
      <c r="N531" s="513"/>
      <c r="O531" s="513"/>
      <c r="P531" s="513"/>
      <c r="Q531" s="513"/>
    </row>
    <row r="532" spans="1:17">
      <c r="A532" s="513"/>
      <c r="B532" s="513"/>
      <c r="C532" s="513"/>
      <c r="D532" s="513"/>
      <c r="E532" s="513"/>
      <c r="F532" s="513"/>
      <c r="G532" s="513"/>
      <c r="H532" s="513"/>
      <c r="I532" s="513"/>
      <c r="J532" s="513"/>
      <c r="K532" s="513"/>
      <c r="L532" s="513"/>
      <c r="M532" s="513"/>
      <c r="N532" s="513"/>
      <c r="O532" s="513"/>
      <c r="P532" s="513"/>
      <c r="Q532" s="513"/>
    </row>
    <row r="533" spans="1:17">
      <c r="A533" s="513"/>
      <c r="B533" s="513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</row>
    <row r="534" spans="1:17">
      <c r="A534" s="513"/>
      <c r="B534" s="513"/>
      <c r="C534" s="513"/>
      <c r="D534" s="513"/>
      <c r="E534" s="513"/>
      <c r="F534" s="513"/>
      <c r="G534" s="513"/>
      <c r="H534" s="513"/>
      <c r="I534" s="513"/>
      <c r="J534" s="513"/>
      <c r="K534" s="513"/>
      <c r="L534" s="513"/>
      <c r="M534" s="513"/>
      <c r="N534" s="513"/>
      <c r="O534" s="513"/>
      <c r="P534" s="513"/>
      <c r="Q534" s="513"/>
    </row>
    <row r="535" spans="1:17">
      <c r="A535" s="513"/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</row>
    <row r="536" spans="1:17">
      <c r="A536" s="513"/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</row>
    <row r="537" spans="1:17">
      <c r="A537" s="513"/>
      <c r="B537" s="513"/>
      <c r="C537" s="513"/>
      <c r="D537" s="513"/>
      <c r="E537" s="513"/>
      <c r="F537" s="513"/>
      <c r="G537" s="513"/>
      <c r="H537" s="513"/>
      <c r="I537" s="513"/>
      <c r="J537" s="513"/>
      <c r="K537" s="513"/>
      <c r="L537" s="513"/>
      <c r="M537" s="513"/>
      <c r="N537" s="513"/>
      <c r="O537" s="513"/>
      <c r="P537" s="513"/>
      <c r="Q537" s="513"/>
    </row>
    <row r="538" spans="1:17">
      <c r="A538" s="513"/>
      <c r="B538" s="513"/>
      <c r="C538" s="513"/>
      <c r="D538" s="513"/>
      <c r="E538" s="513"/>
      <c r="F538" s="513"/>
      <c r="G538" s="513"/>
      <c r="H538" s="513"/>
      <c r="I538" s="513"/>
      <c r="J538" s="513"/>
      <c r="K538" s="513"/>
      <c r="L538" s="513"/>
      <c r="M538" s="513"/>
      <c r="N538" s="513"/>
      <c r="O538" s="513"/>
      <c r="P538" s="513"/>
      <c r="Q538" s="513"/>
    </row>
    <row r="539" spans="1:17">
      <c r="A539" s="513"/>
      <c r="B539" s="513"/>
      <c r="C539" s="513"/>
      <c r="D539" s="513"/>
      <c r="E539" s="513"/>
      <c r="F539" s="513"/>
      <c r="G539" s="513"/>
      <c r="H539" s="513"/>
      <c r="I539" s="513"/>
      <c r="J539" s="513"/>
      <c r="K539" s="513"/>
      <c r="L539" s="513"/>
      <c r="M539" s="513"/>
      <c r="N539" s="513"/>
      <c r="O539" s="513"/>
      <c r="P539" s="513"/>
      <c r="Q539" s="513"/>
    </row>
    <row r="540" spans="1:17">
      <c r="A540" s="513"/>
      <c r="B540" s="513"/>
      <c r="C540" s="513"/>
      <c r="D540" s="513"/>
      <c r="E540" s="513"/>
      <c r="F540" s="513"/>
      <c r="G540" s="513"/>
      <c r="H540" s="513"/>
      <c r="I540" s="513"/>
      <c r="J540" s="513"/>
      <c r="K540" s="513"/>
      <c r="L540" s="513"/>
      <c r="M540" s="513"/>
      <c r="N540" s="513"/>
      <c r="O540" s="513"/>
      <c r="P540" s="513"/>
      <c r="Q540" s="513"/>
    </row>
    <row r="541" spans="1:17">
      <c r="A541" s="513"/>
      <c r="B541" s="513"/>
      <c r="C541" s="513"/>
      <c r="D541" s="513"/>
      <c r="E541" s="513"/>
      <c r="F541" s="513"/>
      <c r="G541" s="513"/>
      <c r="H541" s="513"/>
      <c r="I541" s="513"/>
      <c r="J541" s="513"/>
      <c r="K541" s="513"/>
      <c r="L541" s="513"/>
      <c r="M541" s="513"/>
      <c r="N541" s="513"/>
      <c r="O541" s="513"/>
      <c r="P541" s="513"/>
      <c r="Q541" s="513"/>
    </row>
    <row r="542" spans="1:17">
      <c r="A542" s="513"/>
      <c r="B542" s="513"/>
      <c r="C542" s="513"/>
      <c r="D542" s="513"/>
      <c r="E542" s="513"/>
      <c r="F542" s="513"/>
      <c r="G542" s="513"/>
      <c r="H542" s="513"/>
      <c r="I542" s="513"/>
      <c r="J542" s="513"/>
      <c r="K542" s="513"/>
      <c r="L542" s="513"/>
      <c r="M542" s="513"/>
      <c r="N542" s="513"/>
      <c r="O542" s="513"/>
      <c r="P542" s="513"/>
      <c r="Q542" s="513"/>
    </row>
    <row r="543" spans="1:17">
      <c r="A543" s="513"/>
      <c r="B543" s="513"/>
      <c r="C543" s="513"/>
      <c r="D543" s="513"/>
      <c r="E543" s="513"/>
      <c r="F543" s="513"/>
      <c r="G543" s="513"/>
      <c r="H543" s="513"/>
      <c r="I543" s="513"/>
      <c r="J543" s="513"/>
      <c r="K543" s="513"/>
      <c r="L543" s="513"/>
      <c r="M543" s="513"/>
      <c r="N543" s="513"/>
      <c r="O543" s="513"/>
      <c r="P543" s="513"/>
      <c r="Q543" s="513"/>
    </row>
    <row r="544" spans="1:17">
      <c r="A544" s="513"/>
      <c r="B544" s="513"/>
      <c r="C544" s="513"/>
      <c r="D544" s="513"/>
      <c r="E544" s="513"/>
      <c r="F544" s="513"/>
      <c r="G544" s="513"/>
      <c r="H544" s="513"/>
      <c r="I544" s="513"/>
      <c r="J544" s="513"/>
      <c r="K544" s="513"/>
      <c r="L544" s="513"/>
      <c r="M544" s="513"/>
      <c r="N544" s="513"/>
      <c r="O544" s="513"/>
      <c r="P544" s="513"/>
      <c r="Q544" s="513"/>
    </row>
    <row r="545" spans="1:17">
      <c r="A545" s="513"/>
      <c r="B545" s="513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</row>
    <row r="546" spans="1:17">
      <c r="A546" s="513"/>
      <c r="B546" s="513"/>
      <c r="C546" s="513"/>
      <c r="D546" s="513"/>
      <c r="E546" s="513"/>
      <c r="F546" s="513"/>
      <c r="G546" s="513"/>
      <c r="H546" s="513"/>
      <c r="I546" s="513"/>
      <c r="J546" s="513"/>
      <c r="K546" s="513"/>
      <c r="L546" s="513"/>
      <c r="M546" s="513"/>
      <c r="N546" s="513"/>
      <c r="O546" s="513"/>
      <c r="P546" s="513"/>
      <c r="Q546" s="513"/>
    </row>
    <row r="547" spans="1:17">
      <c r="A547" s="513"/>
      <c r="B547" s="513"/>
      <c r="C547" s="513"/>
      <c r="D547" s="513"/>
      <c r="E547" s="513"/>
      <c r="F547" s="513"/>
      <c r="G547" s="513"/>
      <c r="H547" s="513"/>
      <c r="I547" s="513"/>
      <c r="J547" s="513"/>
      <c r="K547" s="513"/>
      <c r="L547" s="513"/>
      <c r="M547" s="513"/>
      <c r="N547" s="513"/>
      <c r="O547" s="513"/>
      <c r="P547" s="513"/>
      <c r="Q547" s="513"/>
    </row>
    <row r="548" spans="1:17">
      <c r="A548" s="513"/>
      <c r="B548" s="513"/>
      <c r="C548" s="513"/>
      <c r="D548" s="513"/>
      <c r="E548" s="513"/>
      <c r="F548" s="513"/>
      <c r="G548" s="513"/>
      <c r="H548" s="513"/>
      <c r="I548" s="513"/>
      <c r="J548" s="513"/>
      <c r="K548" s="513"/>
      <c r="L548" s="513"/>
      <c r="M548" s="513"/>
      <c r="N548" s="513"/>
      <c r="O548" s="513"/>
      <c r="P548" s="513"/>
      <c r="Q548" s="513"/>
    </row>
    <row r="549" spans="1:17">
      <c r="A549" s="513"/>
      <c r="B549" s="513"/>
      <c r="C549" s="513"/>
      <c r="D549" s="513"/>
      <c r="E549" s="513"/>
      <c r="F549" s="513"/>
      <c r="G549" s="513"/>
      <c r="H549" s="513"/>
      <c r="I549" s="513"/>
      <c r="J549" s="513"/>
      <c r="K549" s="513"/>
      <c r="L549" s="513"/>
      <c r="M549" s="513"/>
      <c r="N549" s="513"/>
      <c r="O549" s="513"/>
      <c r="P549" s="513"/>
      <c r="Q549" s="513"/>
    </row>
    <row r="550" spans="1:17">
      <c r="A550" s="513"/>
      <c r="B550" s="513"/>
      <c r="C550" s="513"/>
      <c r="D550" s="513"/>
      <c r="E550" s="513"/>
      <c r="F550" s="513"/>
      <c r="G550" s="513"/>
      <c r="H550" s="513"/>
      <c r="I550" s="513"/>
      <c r="J550" s="513"/>
      <c r="K550" s="513"/>
      <c r="L550" s="513"/>
      <c r="M550" s="513"/>
      <c r="N550" s="513"/>
      <c r="O550" s="513"/>
      <c r="P550" s="513"/>
      <c r="Q550" s="513"/>
    </row>
    <row r="551" spans="1:17">
      <c r="A551" s="513"/>
      <c r="B551" s="513"/>
      <c r="C551" s="513"/>
      <c r="D551" s="513"/>
      <c r="E551" s="513"/>
      <c r="F551" s="513"/>
      <c r="G551" s="513"/>
      <c r="H551" s="513"/>
      <c r="I551" s="513"/>
      <c r="J551" s="513"/>
      <c r="K551" s="513"/>
      <c r="L551" s="513"/>
      <c r="M551" s="513"/>
      <c r="N551" s="513"/>
      <c r="O551" s="513"/>
      <c r="P551" s="513"/>
      <c r="Q551" s="513"/>
    </row>
    <row r="552" spans="1:17">
      <c r="A552" s="513"/>
      <c r="B552" s="513"/>
      <c r="C552" s="513"/>
      <c r="D552" s="513"/>
      <c r="E552" s="513"/>
      <c r="F552" s="513"/>
      <c r="G552" s="513"/>
      <c r="H552" s="513"/>
      <c r="I552" s="513"/>
      <c r="J552" s="513"/>
      <c r="K552" s="513"/>
      <c r="L552" s="513"/>
      <c r="M552" s="513"/>
      <c r="N552" s="513"/>
      <c r="O552" s="513"/>
      <c r="P552" s="513"/>
      <c r="Q552" s="513"/>
    </row>
    <row r="553" spans="1:17">
      <c r="A553" s="513"/>
      <c r="B553" s="513"/>
      <c r="C553" s="513"/>
      <c r="D553" s="513"/>
      <c r="E553" s="513"/>
      <c r="F553" s="513"/>
      <c r="G553" s="513"/>
      <c r="H553" s="513"/>
      <c r="I553" s="513"/>
      <c r="J553" s="513"/>
      <c r="K553" s="513"/>
      <c r="L553" s="513"/>
      <c r="M553" s="513"/>
      <c r="N553" s="513"/>
      <c r="O553" s="513"/>
      <c r="P553" s="513"/>
      <c r="Q553" s="513"/>
    </row>
    <row r="554" spans="1:17">
      <c r="A554" s="513"/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</row>
    <row r="555" spans="1:17">
      <c r="A555" s="513"/>
      <c r="B555" s="513"/>
      <c r="C555" s="513"/>
      <c r="D555" s="513"/>
      <c r="E555" s="513"/>
      <c r="F555" s="513"/>
      <c r="G555" s="513"/>
      <c r="H555" s="513"/>
      <c r="I555" s="513"/>
      <c r="J555" s="513"/>
      <c r="K555" s="513"/>
      <c r="L555" s="513"/>
      <c r="M555" s="513"/>
      <c r="N555" s="513"/>
      <c r="O555" s="513"/>
      <c r="P555" s="513"/>
      <c r="Q555" s="513"/>
    </row>
    <row r="556" spans="1:17">
      <c r="A556" s="513"/>
      <c r="B556" s="513"/>
      <c r="C556" s="513"/>
      <c r="D556" s="513"/>
      <c r="E556" s="513"/>
      <c r="F556" s="513"/>
      <c r="G556" s="513"/>
      <c r="H556" s="513"/>
      <c r="I556" s="513"/>
      <c r="J556" s="513"/>
      <c r="K556" s="513"/>
      <c r="L556" s="513"/>
      <c r="M556" s="513"/>
      <c r="N556" s="513"/>
      <c r="O556" s="513"/>
      <c r="P556" s="513"/>
      <c r="Q556" s="513"/>
    </row>
    <row r="557" spans="1:17">
      <c r="A557" s="513"/>
      <c r="B557" s="513"/>
      <c r="C557" s="513"/>
      <c r="D557" s="513"/>
      <c r="E557" s="513"/>
      <c r="F557" s="513"/>
      <c r="G557" s="513"/>
      <c r="H557" s="513"/>
      <c r="I557" s="513"/>
      <c r="J557" s="513"/>
      <c r="K557" s="513"/>
      <c r="L557" s="513"/>
      <c r="M557" s="513"/>
      <c r="N557" s="513"/>
      <c r="O557" s="513"/>
      <c r="P557" s="513"/>
      <c r="Q557" s="513"/>
    </row>
    <row r="558" spans="1:17">
      <c r="A558" s="513"/>
      <c r="B558" s="513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</row>
    <row r="559" spans="1:17">
      <c r="A559" s="513"/>
      <c r="B559" s="513"/>
      <c r="C559" s="51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3"/>
      <c r="P559" s="513"/>
      <c r="Q559" s="513"/>
    </row>
    <row r="560" spans="1:17">
      <c r="A560" s="513"/>
      <c r="B560" s="513"/>
      <c r="C560" s="51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3"/>
      <c r="P560" s="513"/>
      <c r="Q560" s="513"/>
    </row>
    <row r="561" spans="1:17">
      <c r="A561" s="513"/>
      <c r="B561" s="513"/>
      <c r="C561" s="51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3"/>
      <c r="P561" s="513"/>
      <c r="Q561" s="513"/>
    </row>
    <row r="562" spans="1:17">
      <c r="A562" s="513"/>
      <c r="B562" s="513"/>
      <c r="C562" s="51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3"/>
      <c r="P562" s="513"/>
      <c r="Q562" s="513"/>
    </row>
    <row r="563" spans="1:17">
      <c r="A563" s="513"/>
      <c r="B563" s="513"/>
      <c r="C563" s="51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3"/>
      <c r="P563" s="513"/>
      <c r="Q563" s="513"/>
    </row>
    <row r="564" spans="1:17">
      <c r="A564" s="513"/>
      <c r="B564" s="513"/>
      <c r="C564" s="51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3"/>
      <c r="P564" s="513"/>
      <c r="Q564" s="513"/>
    </row>
    <row r="565" spans="1:17">
      <c r="A565" s="513"/>
      <c r="B565" s="513"/>
      <c r="C565" s="51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3"/>
      <c r="P565" s="513"/>
      <c r="Q565" s="513"/>
    </row>
    <row r="566" spans="1:17">
      <c r="A566" s="513"/>
      <c r="B566" s="513"/>
      <c r="C566" s="51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3"/>
      <c r="P566" s="513"/>
      <c r="Q566" s="513"/>
    </row>
    <row r="567" spans="1:17">
      <c r="A567" s="513"/>
      <c r="B567" s="513"/>
      <c r="C567" s="51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3"/>
      <c r="P567" s="513"/>
      <c r="Q567" s="513"/>
    </row>
    <row r="568" spans="1:17">
      <c r="A568" s="513"/>
      <c r="B568" s="513"/>
      <c r="C568" s="51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3"/>
      <c r="P568" s="513"/>
      <c r="Q568" s="513"/>
    </row>
    <row r="569" spans="1:17">
      <c r="A569" s="513"/>
      <c r="B569" s="513"/>
      <c r="C569" s="51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3"/>
      <c r="P569" s="513"/>
      <c r="Q569" s="513"/>
    </row>
    <row r="570" spans="1:17">
      <c r="A570" s="513"/>
      <c r="B570" s="513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3"/>
      <c r="P570" s="513"/>
      <c r="Q570" s="513"/>
    </row>
    <row r="571" spans="1:17">
      <c r="A571" s="513"/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</row>
    <row r="572" spans="1:17">
      <c r="A572" s="513"/>
      <c r="B572" s="513"/>
      <c r="C572" s="51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3"/>
      <c r="P572" s="513"/>
      <c r="Q572" s="513"/>
    </row>
    <row r="573" spans="1:17">
      <c r="A573" s="513"/>
      <c r="B573" s="513"/>
      <c r="C573" s="513"/>
      <c r="D573" s="513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</row>
    <row r="574" spans="1:17">
      <c r="A574" s="513"/>
      <c r="B574" s="513"/>
      <c r="C574" s="513"/>
      <c r="D574" s="513"/>
      <c r="E574" s="513"/>
      <c r="F574" s="513"/>
      <c r="G574" s="513"/>
      <c r="H574" s="513"/>
      <c r="I574" s="513"/>
      <c r="J574" s="513"/>
      <c r="K574" s="513"/>
      <c r="L574" s="513"/>
      <c r="M574" s="513"/>
      <c r="N574" s="513"/>
      <c r="O574" s="513"/>
      <c r="P574" s="513"/>
      <c r="Q574" s="513"/>
    </row>
    <row r="575" spans="1:17">
      <c r="A575" s="513"/>
      <c r="B575" s="513"/>
      <c r="C575" s="513"/>
      <c r="D575" s="513"/>
      <c r="E575" s="513"/>
      <c r="F575" s="513"/>
      <c r="G575" s="513"/>
      <c r="H575" s="513"/>
      <c r="I575" s="513"/>
      <c r="J575" s="513"/>
      <c r="K575" s="513"/>
      <c r="L575" s="513"/>
      <c r="M575" s="513"/>
      <c r="N575" s="513"/>
      <c r="O575" s="513"/>
      <c r="P575" s="513"/>
      <c r="Q575" s="513"/>
    </row>
    <row r="576" spans="1:17">
      <c r="A576" s="513"/>
      <c r="B576" s="513"/>
      <c r="C576" s="513"/>
      <c r="D576" s="513"/>
      <c r="E576" s="513"/>
      <c r="F576" s="513"/>
      <c r="G576" s="513"/>
      <c r="H576" s="513"/>
      <c r="I576" s="513"/>
      <c r="J576" s="513"/>
      <c r="K576" s="513"/>
      <c r="L576" s="513"/>
      <c r="M576" s="513"/>
      <c r="N576" s="513"/>
      <c r="O576" s="513"/>
      <c r="P576" s="513"/>
      <c r="Q576" s="513"/>
    </row>
    <row r="577" spans="1:17">
      <c r="A577" s="513"/>
      <c r="B577" s="513"/>
      <c r="C577" s="513"/>
      <c r="D577" s="513"/>
      <c r="E577" s="513"/>
      <c r="F577" s="513"/>
      <c r="G577" s="513"/>
      <c r="H577" s="513"/>
      <c r="I577" s="513"/>
      <c r="J577" s="513"/>
      <c r="K577" s="513"/>
      <c r="L577" s="513"/>
      <c r="M577" s="513"/>
      <c r="N577" s="513"/>
      <c r="O577" s="513"/>
      <c r="P577" s="513"/>
      <c r="Q577" s="513"/>
    </row>
    <row r="578" spans="1:17">
      <c r="A578" s="513"/>
      <c r="B578" s="513"/>
      <c r="C578" s="513"/>
      <c r="D578" s="513"/>
      <c r="E578" s="513"/>
      <c r="F578" s="513"/>
      <c r="G578" s="513"/>
      <c r="H578" s="513"/>
      <c r="I578" s="513"/>
      <c r="J578" s="513"/>
      <c r="K578" s="513"/>
      <c r="L578" s="513"/>
      <c r="M578" s="513"/>
      <c r="N578" s="513"/>
      <c r="O578" s="513"/>
      <c r="P578" s="513"/>
      <c r="Q578" s="513"/>
    </row>
    <row r="579" spans="1:17">
      <c r="A579" s="513"/>
      <c r="B579" s="513"/>
      <c r="C579" s="513"/>
      <c r="D579" s="513"/>
      <c r="E579" s="513"/>
      <c r="F579" s="513"/>
      <c r="G579" s="513"/>
      <c r="H579" s="513"/>
      <c r="I579" s="513"/>
      <c r="J579" s="513"/>
      <c r="K579" s="513"/>
      <c r="L579" s="513"/>
      <c r="M579" s="513"/>
      <c r="N579" s="513"/>
      <c r="O579" s="513"/>
      <c r="P579" s="513"/>
      <c r="Q579" s="513"/>
    </row>
    <row r="580" spans="1:17">
      <c r="A580" s="513"/>
      <c r="B580" s="513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</row>
    <row r="581" spans="1:17">
      <c r="A581" s="513"/>
      <c r="B581" s="513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</row>
    <row r="582" spans="1:17">
      <c r="A582" s="513"/>
      <c r="B582" s="513"/>
      <c r="C582" s="513"/>
      <c r="D582" s="513"/>
      <c r="E582" s="513"/>
      <c r="F582" s="513"/>
      <c r="G582" s="513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</row>
    <row r="583" spans="1:17">
      <c r="A583" s="513"/>
      <c r="B583" s="513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</row>
    <row r="584" spans="1:17">
      <c r="A584" s="513"/>
      <c r="B584" s="513"/>
      <c r="C584" s="513"/>
      <c r="D584" s="513"/>
      <c r="E584" s="513"/>
      <c r="F584" s="513"/>
      <c r="G584" s="513"/>
      <c r="H584" s="513"/>
      <c r="I584" s="513"/>
      <c r="J584" s="513"/>
      <c r="K584" s="513"/>
      <c r="L584" s="513"/>
      <c r="M584" s="513"/>
      <c r="N584" s="513"/>
      <c r="O584" s="513"/>
      <c r="P584" s="513"/>
      <c r="Q584" s="513"/>
    </row>
    <row r="585" spans="1:17">
      <c r="A585" s="513"/>
      <c r="B585" s="513"/>
      <c r="C585" s="513"/>
      <c r="D585" s="513"/>
      <c r="E585" s="513"/>
      <c r="F585" s="513"/>
      <c r="G585" s="513"/>
      <c r="H585" s="513"/>
      <c r="I585" s="513"/>
      <c r="J585" s="513"/>
      <c r="K585" s="513"/>
      <c r="L585" s="513"/>
      <c r="M585" s="513"/>
      <c r="N585" s="513"/>
      <c r="O585" s="513"/>
      <c r="P585" s="513"/>
      <c r="Q585" s="513"/>
    </row>
    <row r="586" spans="1:17">
      <c r="A586" s="513"/>
      <c r="B586" s="513"/>
      <c r="C586" s="513"/>
      <c r="D586" s="513"/>
      <c r="E586" s="513"/>
      <c r="F586" s="513"/>
      <c r="G586" s="513"/>
      <c r="H586" s="513"/>
      <c r="I586" s="513"/>
      <c r="J586" s="513"/>
      <c r="K586" s="513"/>
      <c r="L586" s="513"/>
      <c r="M586" s="513"/>
      <c r="N586" s="513"/>
      <c r="O586" s="513"/>
      <c r="P586" s="513"/>
      <c r="Q586" s="513"/>
    </row>
    <row r="587" spans="1:17">
      <c r="A587" s="513"/>
      <c r="B587" s="513"/>
      <c r="C587" s="513"/>
      <c r="D587" s="513"/>
      <c r="E587" s="513"/>
      <c r="F587" s="513"/>
      <c r="G587" s="513"/>
      <c r="H587" s="513"/>
      <c r="I587" s="513"/>
      <c r="J587" s="513"/>
      <c r="K587" s="513"/>
      <c r="L587" s="513"/>
      <c r="M587" s="513"/>
      <c r="N587" s="513"/>
      <c r="O587" s="513"/>
      <c r="P587" s="513"/>
      <c r="Q587" s="513"/>
    </row>
    <row r="588" spans="1:17">
      <c r="A588" s="513"/>
      <c r="B588" s="513"/>
      <c r="C588" s="513"/>
      <c r="D588" s="513"/>
      <c r="E588" s="513"/>
      <c r="F588" s="513"/>
      <c r="G588" s="513"/>
      <c r="H588" s="513"/>
      <c r="I588" s="513"/>
      <c r="J588" s="513"/>
      <c r="K588" s="513"/>
      <c r="L588" s="513"/>
      <c r="M588" s="513"/>
      <c r="N588" s="513"/>
      <c r="O588" s="513"/>
      <c r="P588" s="513"/>
      <c r="Q588" s="513"/>
    </row>
    <row r="589" spans="1:17">
      <c r="A589" s="513"/>
      <c r="B589" s="513"/>
      <c r="C589" s="513"/>
      <c r="D589" s="513"/>
      <c r="E589" s="513"/>
      <c r="F589" s="513"/>
      <c r="G589" s="513"/>
      <c r="H589" s="513"/>
      <c r="I589" s="513"/>
      <c r="J589" s="513"/>
      <c r="K589" s="513"/>
      <c r="L589" s="513"/>
      <c r="M589" s="513"/>
      <c r="N589" s="513"/>
      <c r="O589" s="513"/>
      <c r="P589" s="513"/>
      <c r="Q589" s="513"/>
    </row>
    <row r="590" spans="1:17">
      <c r="A590" s="513"/>
      <c r="B590" s="513"/>
      <c r="C590" s="513"/>
      <c r="D590" s="513"/>
      <c r="E590" s="513"/>
      <c r="F590" s="513"/>
      <c r="G590" s="513"/>
      <c r="H590" s="513"/>
      <c r="I590" s="513"/>
      <c r="J590" s="513"/>
      <c r="K590" s="513"/>
      <c r="L590" s="513"/>
      <c r="M590" s="513"/>
      <c r="N590" s="513"/>
      <c r="O590" s="513"/>
      <c r="P590" s="513"/>
      <c r="Q590" s="513"/>
    </row>
    <row r="591" spans="1:17">
      <c r="A591" s="513"/>
      <c r="B591" s="513"/>
      <c r="C591" s="513"/>
      <c r="D591" s="513"/>
      <c r="E591" s="513"/>
      <c r="F591" s="513"/>
      <c r="G591" s="513"/>
      <c r="H591" s="513"/>
      <c r="I591" s="513"/>
      <c r="J591" s="513"/>
      <c r="K591" s="513"/>
      <c r="L591" s="513"/>
      <c r="M591" s="513"/>
      <c r="N591" s="513"/>
      <c r="O591" s="513"/>
      <c r="P591" s="513"/>
      <c r="Q591" s="513"/>
    </row>
    <row r="592" spans="1:17">
      <c r="A592" s="513"/>
      <c r="B592" s="513"/>
      <c r="C592" s="513"/>
      <c r="D592" s="513"/>
      <c r="E592" s="513"/>
      <c r="F592" s="513"/>
      <c r="G592" s="513"/>
      <c r="H592" s="513"/>
      <c r="I592" s="513"/>
      <c r="J592" s="513"/>
      <c r="K592" s="513"/>
      <c r="L592" s="513"/>
      <c r="M592" s="513"/>
      <c r="N592" s="513"/>
      <c r="O592" s="513"/>
      <c r="P592" s="513"/>
      <c r="Q592" s="513"/>
    </row>
    <row r="593" spans="1:17">
      <c r="A593" s="513"/>
      <c r="B593" s="513"/>
      <c r="C593" s="513"/>
      <c r="D593" s="513"/>
      <c r="E593" s="513"/>
      <c r="F593" s="513"/>
      <c r="G593" s="513"/>
      <c r="H593" s="513"/>
      <c r="I593" s="513"/>
      <c r="J593" s="513"/>
      <c r="K593" s="513"/>
      <c r="L593" s="513"/>
      <c r="M593" s="513"/>
      <c r="N593" s="513"/>
      <c r="O593" s="513"/>
      <c r="P593" s="513"/>
      <c r="Q593" s="513"/>
    </row>
    <row r="594" spans="1:17">
      <c r="A594" s="513"/>
      <c r="B594" s="513"/>
      <c r="C594" s="513"/>
      <c r="D594" s="513"/>
      <c r="E594" s="513"/>
      <c r="F594" s="513"/>
      <c r="G594" s="513"/>
      <c r="H594" s="513"/>
      <c r="I594" s="513"/>
      <c r="J594" s="513"/>
      <c r="K594" s="513"/>
      <c r="L594" s="513"/>
      <c r="M594" s="513"/>
      <c r="N594" s="513"/>
      <c r="O594" s="513"/>
      <c r="P594" s="513"/>
      <c r="Q594" s="513"/>
    </row>
    <row r="595" spans="1:17">
      <c r="A595" s="513"/>
      <c r="B595" s="513"/>
      <c r="C595" s="513"/>
      <c r="D595" s="513"/>
      <c r="E595" s="513"/>
      <c r="F595" s="513"/>
      <c r="G595" s="513"/>
      <c r="H595" s="513"/>
      <c r="I595" s="513"/>
      <c r="J595" s="513"/>
      <c r="K595" s="513"/>
      <c r="L595" s="513"/>
      <c r="M595" s="513"/>
      <c r="N595" s="513"/>
      <c r="O595" s="513"/>
      <c r="P595" s="513"/>
      <c r="Q595" s="513"/>
    </row>
    <row r="596" spans="1:17">
      <c r="A596" s="513"/>
      <c r="B596" s="513"/>
      <c r="C596" s="513"/>
      <c r="D596" s="513"/>
      <c r="E596" s="513"/>
      <c r="F596" s="513"/>
      <c r="G596" s="513"/>
      <c r="H596" s="513"/>
      <c r="I596" s="513"/>
      <c r="J596" s="513"/>
      <c r="K596" s="513"/>
      <c r="L596" s="513"/>
      <c r="M596" s="513"/>
      <c r="N596" s="513"/>
      <c r="O596" s="513"/>
      <c r="P596" s="513"/>
      <c r="Q596" s="513"/>
    </row>
    <row r="597" spans="1:17">
      <c r="A597" s="513"/>
      <c r="B597" s="513"/>
      <c r="C597" s="513"/>
      <c r="D597" s="513"/>
      <c r="E597" s="513"/>
      <c r="F597" s="513"/>
      <c r="G597" s="513"/>
      <c r="H597" s="513"/>
      <c r="I597" s="513"/>
      <c r="J597" s="513"/>
      <c r="K597" s="513"/>
      <c r="L597" s="513"/>
      <c r="M597" s="513"/>
      <c r="N597" s="513"/>
      <c r="O597" s="513"/>
      <c r="P597" s="513"/>
      <c r="Q597" s="513"/>
    </row>
    <row r="598" spans="1:17">
      <c r="A598" s="513"/>
      <c r="B598" s="513"/>
      <c r="C598" s="513"/>
      <c r="D598" s="513"/>
      <c r="E598" s="513"/>
      <c r="F598" s="513"/>
      <c r="G598" s="513"/>
      <c r="H598" s="513"/>
      <c r="I598" s="513"/>
      <c r="J598" s="513"/>
      <c r="K598" s="513"/>
      <c r="L598" s="513"/>
      <c r="M598" s="513"/>
      <c r="N598" s="513"/>
      <c r="O598" s="513"/>
      <c r="P598" s="513"/>
      <c r="Q598" s="513"/>
    </row>
    <row r="599" spans="1:17">
      <c r="A599" s="513"/>
      <c r="B599" s="513"/>
      <c r="C599" s="513"/>
      <c r="D599" s="513"/>
      <c r="E599" s="513"/>
      <c r="F599" s="513"/>
      <c r="G599" s="513"/>
      <c r="H599" s="513"/>
      <c r="I599" s="513"/>
      <c r="J599" s="513"/>
      <c r="K599" s="513"/>
      <c r="L599" s="513"/>
      <c r="M599" s="513"/>
      <c r="N599" s="513"/>
      <c r="O599" s="513"/>
      <c r="P599" s="513"/>
      <c r="Q599" s="513"/>
    </row>
    <row r="600" spans="1:17">
      <c r="A600" s="513"/>
      <c r="B600" s="513"/>
      <c r="C600" s="513"/>
      <c r="D600" s="513"/>
      <c r="E600" s="513"/>
      <c r="F600" s="513"/>
      <c r="G600" s="513"/>
      <c r="H600" s="513"/>
      <c r="I600" s="513"/>
      <c r="J600" s="513"/>
      <c r="K600" s="513"/>
      <c r="L600" s="513"/>
      <c r="M600" s="513"/>
      <c r="N600" s="513"/>
      <c r="O600" s="513"/>
      <c r="P600" s="513"/>
      <c r="Q600" s="513"/>
    </row>
    <row r="601" spans="1:17">
      <c r="A601" s="513"/>
      <c r="B601" s="513"/>
      <c r="C601" s="513"/>
      <c r="D601" s="513"/>
      <c r="E601" s="513"/>
      <c r="F601" s="513"/>
      <c r="G601" s="513"/>
      <c r="H601" s="513"/>
      <c r="I601" s="513"/>
      <c r="J601" s="513"/>
      <c r="K601" s="513"/>
      <c r="L601" s="513"/>
      <c r="M601" s="513"/>
      <c r="N601" s="513"/>
      <c r="O601" s="513"/>
      <c r="P601" s="513"/>
      <c r="Q601" s="513"/>
    </row>
    <row r="602" spans="1:17">
      <c r="A602" s="513"/>
      <c r="B602" s="513"/>
      <c r="C602" s="513"/>
      <c r="D602" s="513"/>
      <c r="E602" s="513"/>
      <c r="F602" s="513"/>
      <c r="G602" s="513"/>
      <c r="H602" s="513"/>
      <c r="I602" s="513"/>
      <c r="J602" s="513"/>
      <c r="K602" s="513"/>
      <c r="L602" s="513"/>
      <c r="M602" s="513"/>
      <c r="N602" s="513"/>
      <c r="O602" s="513"/>
      <c r="P602" s="513"/>
      <c r="Q602" s="513"/>
    </row>
    <row r="603" spans="1:17">
      <c r="A603" s="513"/>
      <c r="B603" s="513"/>
      <c r="C603" s="513"/>
      <c r="D603" s="513"/>
      <c r="E603" s="513"/>
      <c r="F603" s="513"/>
      <c r="G603" s="513"/>
      <c r="H603" s="513"/>
      <c r="I603" s="513"/>
      <c r="J603" s="513"/>
      <c r="K603" s="513"/>
      <c r="L603" s="513"/>
      <c r="M603" s="513"/>
      <c r="N603" s="513"/>
      <c r="O603" s="513"/>
      <c r="P603" s="513"/>
      <c r="Q603" s="513"/>
    </row>
    <row r="604" spans="1:17">
      <c r="A604" s="513"/>
      <c r="B604" s="513"/>
      <c r="C604" s="513"/>
      <c r="D604" s="513"/>
      <c r="E604" s="513"/>
      <c r="F604" s="513"/>
      <c r="G604" s="513"/>
      <c r="H604" s="513"/>
      <c r="I604" s="513"/>
      <c r="J604" s="513"/>
      <c r="K604" s="513"/>
      <c r="L604" s="513"/>
      <c r="M604" s="513"/>
      <c r="N604" s="513"/>
      <c r="O604" s="513"/>
      <c r="P604" s="513"/>
      <c r="Q604" s="513"/>
    </row>
    <row r="605" spans="1:17">
      <c r="A605" s="513"/>
      <c r="B605" s="513"/>
      <c r="C605" s="513"/>
      <c r="D605" s="513"/>
      <c r="E605" s="513"/>
      <c r="F605" s="513"/>
      <c r="G605" s="513"/>
      <c r="H605" s="513"/>
      <c r="I605" s="513"/>
      <c r="J605" s="513"/>
      <c r="K605" s="513"/>
      <c r="L605" s="513"/>
      <c r="M605" s="513"/>
      <c r="N605" s="513"/>
      <c r="O605" s="513"/>
      <c r="P605" s="513"/>
      <c r="Q605" s="513"/>
    </row>
    <row r="606" spans="1:17">
      <c r="A606" s="513"/>
      <c r="B606" s="513"/>
      <c r="C606" s="513"/>
      <c r="D606" s="513"/>
      <c r="E606" s="513"/>
      <c r="F606" s="513"/>
      <c r="G606" s="513"/>
      <c r="H606" s="513"/>
      <c r="I606" s="513"/>
      <c r="J606" s="513"/>
      <c r="K606" s="513"/>
      <c r="L606" s="513"/>
      <c r="M606" s="513"/>
      <c r="N606" s="513"/>
      <c r="O606" s="513"/>
      <c r="P606" s="513"/>
      <c r="Q606" s="513"/>
    </row>
    <row r="607" spans="1:17">
      <c r="A607" s="513"/>
      <c r="B607" s="513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</row>
    <row r="608" spans="1:17">
      <c r="A608" s="513"/>
      <c r="B608" s="513"/>
      <c r="C608" s="513"/>
      <c r="D608" s="513"/>
      <c r="E608" s="513"/>
      <c r="F608" s="513"/>
      <c r="G608" s="513"/>
      <c r="H608" s="513"/>
      <c r="I608" s="513"/>
      <c r="J608" s="513"/>
      <c r="K608" s="513"/>
      <c r="L608" s="513"/>
      <c r="M608" s="513"/>
      <c r="N608" s="513"/>
      <c r="O608" s="513"/>
      <c r="P608" s="513"/>
      <c r="Q608" s="513"/>
    </row>
    <row r="609" spans="1:17">
      <c r="A609" s="513"/>
      <c r="B609" s="513"/>
      <c r="C609" s="513"/>
      <c r="D609" s="513"/>
      <c r="E609" s="513"/>
      <c r="F609" s="513"/>
      <c r="G609" s="513"/>
      <c r="H609" s="513"/>
      <c r="I609" s="513"/>
      <c r="J609" s="513"/>
      <c r="K609" s="513"/>
      <c r="L609" s="513"/>
      <c r="M609" s="513"/>
      <c r="N609" s="513"/>
      <c r="O609" s="513"/>
      <c r="P609" s="513"/>
      <c r="Q609" s="513"/>
    </row>
    <row r="610" spans="1:17">
      <c r="A610" s="513"/>
      <c r="B610" s="513"/>
      <c r="C610" s="513"/>
      <c r="D610" s="513"/>
      <c r="E610" s="513"/>
      <c r="F610" s="513"/>
      <c r="G610" s="513"/>
      <c r="H610" s="513"/>
      <c r="I610" s="513"/>
      <c r="J610" s="513"/>
      <c r="K610" s="513"/>
      <c r="L610" s="513"/>
      <c r="M610" s="513"/>
      <c r="N610" s="513"/>
      <c r="O610" s="513"/>
      <c r="P610" s="513"/>
      <c r="Q610" s="513"/>
    </row>
    <row r="611" spans="1:17">
      <c r="A611" s="513"/>
      <c r="B611" s="513"/>
      <c r="C611" s="513"/>
      <c r="D611" s="513"/>
      <c r="E611" s="513"/>
      <c r="F611" s="513"/>
      <c r="G611" s="513"/>
      <c r="H611" s="513"/>
      <c r="I611" s="513"/>
      <c r="J611" s="513"/>
      <c r="K611" s="513"/>
      <c r="L611" s="513"/>
      <c r="M611" s="513"/>
      <c r="N611" s="513"/>
      <c r="O611" s="513"/>
      <c r="P611" s="513"/>
      <c r="Q611" s="513"/>
    </row>
    <row r="612" spans="1:17">
      <c r="A612" s="513"/>
      <c r="B612" s="513"/>
      <c r="C612" s="513"/>
      <c r="D612" s="513"/>
      <c r="E612" s="513"/>
      <c r="F612" s="513"/>
      <c r="G612" s="513"/>
      <c r="H612" s="513"/>
      <c r="I612" s="513"/>
      <c r="J612" s="513"/>
      <c r="K612" s="513"/>
      <c r="L612" s="513"/>
      <c r="M612" s="513"/>
      <c r="N612" s="513"/>
      <c r="O612" s="513"/>
      <c r="P612" s="513"/>
      <c r="Q612" s="513"/>
    </row>
    <row r="613" spans="1:17">
      <c r="A613" s="513"/>
      <c r="B613" s="513"/>
      <c r="C613" s="513"/>
      <c r="D613" s="513"/>
      <c r="E613" s="513"/>
      <c r="F613" s="513"/>
      <c r="G613" s="513"/>
      <c r="H613" s="513"/>
      <c r="I613" s="513"/>
      <c r="J613" s="513"/>
      <c r="K613" s="513"/>
      <c r="L613" s="513"/>
      <c r="M613" s="513"/>
      <c r="N613" s="513"/>
      <c r="O613" s="513"/>
      <c r="P613" s="513"/>
      <c r="Q613" s="513"/>
    </row>
    <row r="614" spans="1:17">
      <c r="A614" s="513"/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</row>
    <row r="615" spans="1:17">
      <c r="A615" s="513"/>
      <c r="B615" s="513"/>
      <c r="C615" s="513"/>
      <c r="D615" s="513"/>
      <c r="E615" s="513"/>
      <c r="F615" s="513"/>
      <c r="G615" s="513"/>
      <c r="H615" s="513"/>
      <c r="I615" s="513"/>
      <c r="J615" s="513"/>
      <c r="K615" s="513"/>
      <c r="L615" s="513"/>
      <c r="M615" s="513"/>
      <c r="N615" s="513"/>
      <c r="O615" s="513"/>
      <c r="P615" s="513"/>
      <c r="Q615" s="513"/>
    </row>
    <row r="616" spans="1:17">
      <c r="A616" s="513"/>
      <c r="B616" s="513"/>
      <c r="C616" s="51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3"/>
      <c r="P616" s="513"/>
      <c r="Q616" s="513"/>
    </row>
    <row r="617" spans="1:17">
      <c r="A617" s="513"/>
      <c r="B617" s="513"/>
      <c r="C617" s="51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3"/>
      <c r="P617" s="513"/>
      <c r="Q617" s="513"/>
    </row>
    <row r="618" spans="1:17">
      <c r="A618" s="513"/>
      <c r="B618" s="513"/>
      <c r="C618" s="51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3"/>
      <c r="P618" s="513"/>
      <c r="Q618" s="513"/>
    </row>
    <row r="619" spans="1:17">
      <c r="A619" s="513"/>
      <c r="B619" s="513"/>
      <c r="C619" s="51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3"/>
      <c r="P619" s="513"/>
      <c r="Q619" s="513"/>
    </row>
    <row r="620" spans="1:17">
      <c r="A620" s="513"/>
      <c r="B620" s="513"/>
      <c r="C620" s="51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3"/>
      <c r="P620" s="513"/>
      <c r="Q620" s="513"/>
    </row>
    <row r="621" spans="1:17">
      <c r="A621" s="513"/>
      <c r="B621" s="513"/>
      <c r="C621" s="51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3"/>
      <c r="P621" s="513"/>
      <c r="Q621" s="513"/>
    </row>
    <row r="622" spans="1:17">
      <c r="A622" s="513"/>
      <c r="B622" s="513"/>
      <c r="C622" s="51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3"/>
      <c r="P622" s="513"/>
      <c r="Q622" s="513"/>
    </row>
    <row r="623" spans="1:17">
      <c r="A623" s="513"/>
      <c r="B623" s="513"/>
      <c r="C623" s="51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3"/>
      <c r="P623" s="513"/>
      <c r="Q623" s="513"/>
    </row>
    <row r="624" spans="1:17">
      <c r="A624" s="513"/>
      <c r="B624" s="513"/>
      <c r="C624" s="51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3"/>
      <c r="P624" s="513"/>
      <c r="Q624" s="513"/>
    </row>
    <row r="625" spans="1:17">
      <c r="A625" s="513"/>
      <c r="B625" s="513"/>
      <c r="C625" s="51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3"/>
      <c r="P625" s="513"/>
      <c r="Q625" s="513"/>
    </row>
    <row r="626" spans="1:17">
      <c r="A626" s="513"/>
      <c r="B626" s="513"/>
      <c r="C626" s="51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3"/>
      <c r="P626" s="513"/>
      <c r="Q626" s="513"/>
    </row>
    <row r="627" spans="1:17">
      <c r="A627" s="513"/>
      <c r="B627" s="513"/>
      <c r="C627" s="51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3"/>
      <c r="P627" s="513"/>
      <c r="Q627" s="513"/>
    </row>
    <row r="628" spans="1:17">
      <c r="A628" s="513"/>
      <c r="B628" s="513"/>
      <c r="C628" s="51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3"/>
      <c r="P628" s="513"/>
      <c r="Q628" s="513"/>
    </row>
    <row r="629" spans="1:17">
      <c r="A629" s="513"/>
      <c r="B629" s="513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</row>
    <row r="630" spans="1:17">
      <c r="A630" s="513"/>
      <c r="B630" s="513"/>
      <c r="C630" s="51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3"/>
      <c r="P630" s="513"/>
      <c r="Q630" s="513"/>
    </row>
    <row r="631" spans="1:17">
      <c r="A631" s="513"/>
      <c r="B631" s="513"/>
      <c r="C631" s="513"/>
      <c r="D631" s="513"/>
      <c r="E631" s="513"/>
      <c r="F631" s="513"/>
      <c r="G631" s="513"/>
      <c r="H631" s="513"/>
      <c r="I631" s="513"/>
      <c r="J631" s="513"/>
      <c r="K631" s="513"/>
      <c r="L631" s="513"/>
      <c r="M631" s="513"/>
      <c r="N631" s="513"/>
      <c r="O631" s="513"/>
      <c r="P631" s="513"/>
      <c r="Q631" s="513"/>
    </row>
    <row r="632" spans="1:17">
      <c r="A632" s="513"/>
      <c r="B632" s="513"/>
      <c r="C632" s="513"/>
      <c r="D632" s="513"/>
      <c r="E632" s="513"/>
      <c r="F632" s="513"/>
      <c r="G632" s="513"/>
      <c r="H632" s="513"/>
      <c r="I632" s="513"/>
      <c r="J632" s="513"/>
      <c r="K632" s="513"/>
      <c r="L632" s="513"/>
      <c r="M632" s="513"/>
      <c r="N632" s="513"/>
      <c r="O632" s="513"/>
      <c r="P632" s="513"/>
      <c r="Q632" s="513"/>
    </row>
    <row r="633" spans="1:17">
      <c r="A633" s="513"/>
      <c r="B633" s="513"/>
      <c r="C633" s="513"/>
      <c r="D633" s="513"/>
      <c r="E633" s="513"/>
      <c r="F633" s="513"/>
      <c r="G633" s="513"/>
      <c r="H633" s="513"/>
      <c r="I633" s="513"/>
      <c r="J633" s="513"/>
      <c r="K633" s="513"/>
      <c r="L633" s="513"/>
      <c r="M633" s="513"/>
      <c r="N633" s="513"/>
      <c r="O633" s="513"/>
      <c r="P633" s="513"/>
      <c r="Q633" s="513"/>
    </row>
    <row r="634" spans="1:17">
      <c r="A634" s="513"/>
      <c r="B634" s="513"/>
      <c r="C634" s="513"/>
      <c r="D634" s="513"/>
      <c r="E634" s="513"/>
      <c r="F634" s="513"/>
      <c r="G634" s="513"/>
      <c r="H634" s="513"/>
      <c r="I634" s="513"/>
      <c r="J634" s="513"/>
      <c r="K634" s="513"/>
      <c r="L634" s="513"/>
      <c r="M634" s="513"/>
      <c r="N634" s="513"/>
      <c r="O634" s="513"/>
      <c r="P634" s="513"/>
      <c r="Q634" s="513"/>
    </row>
    <row r="635" spans="1:17">
      <c r="A635" s="513"/>
      <c r="B635" s="513"/>
      <c r="C635" s="513"/>
      <c r="D635" s="513"/>
      <c r="E635" s="513"/>
      <c r="F635" s="513"/>
      <c r="G635" s="513"/>
      <c r="H635" s="513"/>
      <c r="I635" s="513"/>
      <c r="J635" s="513"/>
      <c r="K635" s="513"/>
      <c r="L635" s="513"/>
      <c r="M635" s="513"/>
      <c r="N635" s="513"/>
      <c r="O635" s="513"/>
      <c r="P635" s="513"/>
      <c r="Q635" s="513"/>
    </row>
    <row r="636" spans="1:17">
      <c r="A636" s="513"/>
      <c r="B636" s="513"/>
      <c r="C636" s="513"/>
      <c r="D636" s="513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</row>
    <row r="637" spans="1:17">
      <c r="A637" s="513"/>
      <c r="B637" s="513"/>
      <c r="C637" s="513"/>
      <c r="D637" s="513"/>
      <c r="E637" s="513"/>
      <c r="F637" s="513"/>
      <c r="G637" s="513"/>
      <c r="H637" s="513"/>
      <c r="I637" s="513"/>
      <c r="J637" s="513"/>
      <c r="K637" s="513"/>
      <c r="L637" s="513"/>
      <c r="M637" s="513"/>
      <c r="N637" s="513"/>
      <c r="O637" s="513"/>
      <c r="P637" s="513"/>
      <c r="Q637" s="513"/>
    </row>
    <row r="638" spans="1:17">
      <c r="A638" s="513"/>
      <c r="B638" s="513"/>
      <c r="C638" s="513"/>
      <c r="D638" s="513"/>
      <c r="E638" s="513"/>
      <c r="F638" s="513"/>
      <c r="G638" s="513"/>
      <c r="H638" s="513"/>
      <c r="I638" s="513"/>
      <c r="J638" s="513"/>
      <c r="K638" s="513"/>
      <c r="L638" s="513"/>
      <c r="M638" s="513"/>
      <c r="N638" s="513"/>
      <c r="O638" s="513"/>
      <c r="P638" s="513"/>
      <c r="Q638" s="513"/>
    </row>
    <row r="639" spans="1:17">
      <c r="A639" s="513"/>
      <c r="B639" s="513"/>
      <c r="C639" s="513"/>
      <c r="D639" s="513"/>
      <c r="E639" s="513"/>
      <c r="F639" s="513"/>
      <c r="G639" s="513"/>
      <c r="H639" s="513"/>
      <c r="I639" s="513"/>
      <c r="J639" s="513"/>
      <c r="K639" s="513"/>
      <c r="L639" s="513"/>
      <c r="M639" s="513"/>
      <c r="N639" s="513"/>
      <c r="O639" s="513"/>
      <c r="P639" s="513"/>
      <c r="Q639" s="513"/>
    </row>
    <row r="640" spans="1:17">
      <c r="A640" s="513"/>
      <c r="B640" s="513"/>
      <c r="C640" s="513"/>
      <c r="D640" s="513"/>
      <c r="E640" s="513"/>
      <c r="F640" s="513"/>
      <c r="G640" s="513"/>
      <c r="H640" s="513"/>
      <c r="I640" s="513"/>
      <c r="J640" s="513"/>
      <c r="K640" s="513"/>
      <c r="L640" s="513"/>
      <c r="M640" s="513"/>
      <c r="N640" s="513"/>
      <c r="O640" s="513"/>
      <c r="P640" s="513"/>
      <c r="Q640" s="513"/>
    </row>
    <row r="641" spans="1:17">
      <c r="A641" s="513"/>
      <c r="B641" s="513"/>
      <c r="C641" s="513"/>
      <c r="D641" s="513"/>
      <c r="E641" s="513"/>
      <c r="F641" s="513"/>
      <c r="G641" s="513"/>
      <c r="H641" s="513"/>
      <c r="I641" s="513"/>
      <c r="J641" s="513"/>
      <c r="K641" s="513"/>
      <c r="L641" s="513"/>
      <c r="M641" s="513"/>
      <c r="N641" s="513"/>
      <c r="O641" s="513"/>
      <c r="P641" s="513"/>
      <c r="Q641" s="513"/>
    </row>
    <row r="642" spans="1:17">
      <c r="A642" s="513"/>
      <c r="B642" s="513"/>
      <c r="C642" s="513"/>
      <c r="D642" s="513"/>
      <c r="E642" s="513"/>
      <c r="F642" s="513"/>
      <c r="G642" s="513"/>
      <c r="H642" s="513"/>
      <c r="I642" s="513"/>
      <c r="J642" s="513"/>
      <c r="K642" s="513"/>
      <c r="L642" s="513"/>
      <c r="M642" s="513"/>
      <c r="N642" s="513"/>
      <c r="O642" s="513"/>
      <c r="P642" s="513"/>
      <c r="Q642" s="513"/>
    </row>
    <row r="643" spans="1:17">
      <c r="A643" s="513"/>
      <c r="B643" s="513"/>
      <c r="C643" s="513"/>
      <c r="D643" s="513"/>
      <c r="E643" s="513"/>
      <c r="F643" s="513"/>
      <c r="G643" s="513"/>
      <c r="H643" s="513"/>
      <c r="I643" s="513"/>
      <c r="J643" s="513"/>
      <c r="K643" s="513"/>
      <c r="L643" s="513"/>
      <c r="M643" s="513"/>
      <c r="N643" s="513"/>
      <c r="O643" s="513"/>
      <c r="P643" s="513"/>
      <c r="Q643" s="513"/>
    </row>
    <row r="644" spans="1:17">
      <c r="A644" s="513"/>
      <c r="B644" s="513"/>
      <c r="C644" s="513"/>
      <c r="D644" s="513"/>
      <c r="E644" s="513"/>
      <c r="F644" s="513"/>
      <c r="G644" s="513"/>
      <c r="H644" s="513"/>
      <c r="I644" s="513"/>
      <c r="J644" s="513"/>
      <c r="K644" s="513"/>
      <c r="L644" s="513"/>
      <c r="M644" s="513"/>
      <c r="N644" s="513"/>
      <c r="O644" s="513"/>
      <c r="P644" s="513"/>
      <c r="Q644" s="513"/>
    </row>
    <row r="645" spans="1:17">
      <c r="A645" s="513"/>
      <c r="B645" s="513"/>
      <c r="C645" s="513"/>
      <c r="D645" s="513"/>
      <c r="E645" s="513"/>
      <c r="F645" s="513"/>
      <c r="G645" s="513"/>
      <c r="H645" s="513"/>
      <c r="I645" s="513"/>
      <c r="J645" s="513"/>
      <c r="K645" s="513"/>
      <c r="L645" s="513"/>
      <c r="M645" s="513"/>
      <c r="N645" s="513"/>
      <c r="O645" s="513"/>
      <c r="P645" s="513"/>
      <c r="Q645" s="513"/>
    </row>
    <row r="646" spans="1:17">
      <c r="A646" s="513"/>
      <c r="B646" s="513"/>
      <c r="C646" s="513"/>
      <c r="D646" s="513"/>
      <c r="E646" s="513"/>
      <c r="F646" s="513"/>
      <c r="G646" s="513"/>
      <c r="H646" s="513"/>
      <c r="I646" s="513"/>
      <c r="J646" s="513"/>
      <c r="K646" s="513"/>
      <c r="L646" s="513"/>
      <c r="M646" s="513"/>
      <c r="N646" s="513"/>
      <c r="O646" s="513"/>
      <c r="P646" s="513"/>
      <c r="Q646" s="513"/>
    </row>
    <row r="647" spans="1:17">
      <c r="A647" s="513"/>
      <c r="B647" s="513"/>
      <c r="C647" s="513"/>
      <c r="D647" s="513"/>
      <c r="E647" s="513"/>
      <c r="F647" s="513"/>
      <c r="G647" s="513"/>
      <c r="H647" s="513"/>
      <c r="I647" s="513"/>
      <c r="J647" s="513"/>
      <c r="K647" s="513"/>
      <c r="L647" s="513"/>
      <c r="M647" s="513"/>
      <c r="N647" s="513"/>
      <c r="O647" s="513"/>
      <c r="P647" s="513"/>
      <c r="Q647" s="513"/>
    </row>
    <row r="648" spans="1:17">
      <c r="A648" s="513"/>
      <c r="B648" s="513"/>
      <c r="C648" s="513"/>
      <c r="D648" s="513"/>
      <c r="E648" s="513"/>
      <c r="F648" s="513"/>
      <c r="G648" s="513"/>
      <c r="H648" s="513"/>
      <c r="I648" s="513"/>
      <c r="J648" s="513"/>
      <c r="K648" s="513"/>
      <c r="L648" s="513"/>
      <c r="M648" s="513"/>
      <c r="N648" s="513"/>
      <c r="O648" s="513"/>
      <c r="P648" s="513"/>
      <c r="Q648" s="513"/>
    </row>
    <row r="649" spans="1:17">
      <c r="A649" s="513"/>
      <c r="B649" s="513"/>
      <c r="C649" s="513"/>
      <c r="D649" s="513"/>
      <c r="E649" s="513"/>
      <c r="F649" s="513"/>
      <c r="G649" s="513"/>
      <c r="H649" s="513"/>
      <c r="I649" s="513"/>
      <c r="J649" s="513"/>
      <c r="K649" s="513"/>
      <c r="L649" s="513"/>
      <c r="M649" s="513"/>
      <c r="N649" s="513"/>
      <c r="O649" s="513"/>
      <c r="P649" s="513"/>
      <c r="Q649" s="513"/>
    </row>
    <row r="650" spans="1:17">
      <c r="A650" s="513"/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</row>
    <row r="651" spans="1:17">
      <c r="A651" s="513"/>
      <c r="B651" s="513"/>
      <c r="C651" s="513"/>
      <c r="D651" s="513"/>
      <c r="E651" s="513"/>
      <c r="F651" s="513"/>
      <c r="G651" s="513"/>
      <c r="H651" s="513"/>
      <c r="I651" s="513"/>
      <c r="J651" s="513"/>
      <c r="K651" s="513"/>
      <c r="L651" s="513"/>
      <c r="M651" s="513"/>
      <c r="N651" s="513"/>
      <c r="O651" s="513"/>
      <c r="P651" s="513"/>
      <c r="Q651" s="513"/>
    </row>
    <row r="652" spans="1:17">
      <c r="A652" s="513"/>
      <c r="B652" s="513"/>
      <c r="C652" s="513"/>
      <c r="D652" s="513"/>
      <c r="E652" s="513"/>
      <c r="F652" s="513"/>
      <c r="G652" s="513"/>
      <c r="H652" s="513"/>
      <c r="I652" s="513"/>
      <c r="J652" s="513"/>
      <c r="K652" s="513"/>
      <c r="L652" s="513"/>
      <c r="M652" s="513"/>
      <c r="N652" s="513"/>
      <c r="O652" s="513"/>
      <c r="P652" s="513"/>
      <c r="Q652" s="513"/>
    </row>
    <row r="653" spans="1:17">
      <c r="A653" s="513"/>
      <c r="B653" s="513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</row>
    <row r="654" spans="1:17">
      <c r="A654" s="513"/>
      <c r="B654" s="513"/>
      <c r="C654" s="513"/>
      <c r="D654" s="513"/>
      <c r="E654" s="513"/>
      <c r="F654" s="513"/>
      <c r="G654" s="513"/>
      <c r="H654" s="513"/>
      <c r="I654" s="513"/>
      <c r="J654" s="513"/>
      <c r="K654" s="513"/>
      <c r="L654" s="513"/>
      <c r="M654" s="513"/>
      <c r="N654" s="513"/>
      <c r="O654" s="513"/>
      <c r="P654" s="513"/>
      <c r="Q654" s="513"/>
    </row>
    <row r="655" spans="1:17">
      <c r="A655" s="513"/>
      <c r="B655" s="513"/>
      <c r="C655" s="513"/>
      <c r="D655" s="513"/>
      <c r="E655" s="513"/>
      <c r="F655" s="513"/>
      <c r="G655" s="513"/>
      <c r="H655" s="513"/>
      <c r="I655" s="513"/>
      <c r="J655" s="513"/>
      <c r="K655" s="513"/>
      <c r="L655" s="513"/>
      <c r="M655" s="513"/>
      <c r="N655" s="513"/>
      <c r="O655" s="513"/>
      <c r="P655" s="513"/>
      <c r="Q655" s="513"/>
    </row>
    <row r="656" spans="1:17">
      <c r="A656" s="513"/>
      <c r="B656" s="513"/>
      <c r="C656" s="513"/>
      <c r="D656" s="513"/>
      <c r="E656" s="513"/>
      <c r="F656" s="513"/>
      <c r="G656" s="513"/>
      <c r="H656" s="513"/>
      <c r="I656" s="513"/>
      <c r="J656" s="513"/>
      <c r="K656" s="513"/>
      <c r="L656" s="513"/>
      <c r="M656" s="513"/>
      <c r="N656" s="513"/>
      <c r="O656" s="513"/>
      <c r="P656" s="513"/>
      <c r="Q656" s="513"/>
    </row>
    <row r="657" spans="1:17">
      <c r="A657" s="513"/>
      <c r="B657" s="513"/>
      <c r="C657" s="513"/>
      <c r="D657" s="513"/>
      <c r="E657" s="513"/>
      <c r="F657" s="513"/>
      <c r="G657" s="513"/>
      <c r="H657" s="513"/>
      <c r="I657" s="513"/>
      <c r="J657" s="513"/>
      <c r="K657" s="513"/>
      <c r="L657" s="513"/>
      <c r="M657" s="513"/>
      <c r="N657" s="513"/>
      <c r="O657" s="513"/>
      <c r="P657" s="513"/>
      <c r="Q657" s="513"/>
    </row>
    <row r="658" spans="1:17">
      <c r="A658" s="513"/>
      <c r="B658" s="513"/>
      <c r="C658" s="513"/>
      <c r="D658" s="513"/>
      <c r="E658" s="513"/>
      <c r="F658" s="513"/>
      <c r="G658" s="513"/>
      <c r="H658" s="513"/>
      <c r="I658" s="513"/>
      <c r="J658" s="513"/>
      <c r="K658" s="513"/>
      <c r="L658" s="513"/>
      <c r="M658" s="513"/>
      <c r="N658" s="513"/>
      <c r="O658" s="513"/>
      <c r="P658" s="513"/>
      <c r="Q658" s="513"/>
    </row>
    <row r="659" spans="1:17">
      <c r="A659" s="513"/>
      <c r="B659" s="513"/>
      <c r="C659" s="513"/>
      <c r="D659" s="513"/>
      <c r="E659" s="513"/>
      <c r="F659" s="513"/>
      <c r="G659" s="513"/>
      <c r="H659" s="513"/>
      <c r="I659" s="513"/>
      <c r="J659" s="513"/>
      <c r="K659" s="513"/>
      <c r="L659" s="513"/>
      <c r="M659" s="513"/>
      <c r="N659" s="513"/>
      <c r="O659" s="513"/>
      <c r="P659" s="513"/>
      <c r="Q659" s="513"/>
    </row>
    <row r="660" spans="1:17">
      <c r="A660" s="513"/>
      <c r="B660" s="513"/>
      <c r="C660" s="513"/>
      <c r="D660" s="513"/>
      <c r="E660" s="513"/>
      <c r="F660" s="513"/>
      <c r="G660" s="513"/>
      <c r="H660" s="513"/>
      <c r="I660" s="513"/>
      <c r="J660" s="513"/>
      <c r="K660" s="513"/>
      <c r="L660" s="513"/>
      <c r="M660" s="513"/>
      <c r="N660" s="513"/>
      <c r="O660" s="513"/>
      <c r="P660" s="513"/>
      <c r="Q660" s="513"/>
    </row>
    <row r="661" spans="1:17">
      <c r="A661" s="513"/>
      <c r="B661" s="513"/>
      <c r="C661" s="513"/>
      <c r="D661" s="513"/>
      <c r="E661" s="513"/>
      <c r="F661" s="513"/>
      <c r="G661" s="513"/>
      <c r="H661" s="513"/>
      <c r="I661" s="513"/>
      <c r="J661" s="513"/>
      <c r="K661" s="513"/>
      <c r="L661" s="513"/>
      <c r="M661" s="513"/>
      <c r="N661" s="513"/>
      <c r="O661" s="513"/>
      <c r="P661" s="513"/>
      <c r="Q661" s="513"/>
    </row>
    <row r="662" spans="1:17">
      <c r="A662" s="513"/>
      <c r="B662" s="513"/>
      <c r="C662" s="513"/>
      <c r="D662" s="513"/>
      <c r="E662" s="513"/>
      <c r="F662" s="513"/>
      <c r="G662" s="513"/>
      <c r="H662" s="513"/>
      <c r="I662" s="513"/>
      <c r="J662" s="513"/>
      <c r="K662" s="513"/>
      <c r="L662" s="513"/>
      <c r="M662" s="513"/>
      <c r="N662" s="513"/>
      <c r="O662" s="513"/>
      <c r="P662" s="513"/>
      <c r="Q662" s="513"/>
    </row>
    <row r="663" spans="1:17">
      <c r="A663" s="513"/>
      <c r="B663" s="513"/>
      <c r="C663" s="513"/>
      <c r="D663" s="513"/>
      <c r="E663" s="513"/>
      <c r="F663" s="513"/>
      <c r="G663" s="513"/>
      <c r="H663" s="513"/>
      <c r="I663" s="513"/>
      <c r="J663" s="513"/>
      <c r="K663" s="513"/>
      <c r="L663" s="513"/>
      <c r="M663" s="513"/>
      <c r="N663" s="513"/>
      <c r="O663" s="513"/>
      <c r="P663" s="513"/>
      <c r="Q663" s="513"/>
    </row>
    <row r="664" spans="1:17">
      <c r="A664" s="513"/>
      <c r="B664" s="513"/>
      <c r="C664" s="513"/>
      <c r="D664" s="513"/>
      <c r="E664" s="513"/>
      <c r="F664" s="513"/>
      <c r="G664" s="513"/>
      <c r="H664" s="513"/>
      <c r="I664" s="513"/>
      <c r="J664" s="513"/>
      <c r="K664" s="513"/>
      <c r="L664" s="513"/>
      <c r="M664" s="513"/>
      <c r="N664" s="513"/>
      <c r="O664" s="513"/>
      <c r="P664" s="513"/>
      <c r="Q664" s="513"/>
    </row>
    <row r="665" spans="1:17">
      <c r="A665" s="513"/>
      <c r="B665" s="513"/>
      <c r="C665" s="513"/>
      <c r="D665" s="513"/>
      <c r="E665" s="513"/>
      <c r="F665" s="513"/>
      <c r="G665" s="513"/>
      <c r="H665" s="513"/>
      <c r="I665" s="513"/>
      <c r="J665" s="513"/>
      <c r="K665" s="513"/>
      <c r="L665" s="513"/>
      <c r="M665" s="513"/>
      <c r="N665" s="513"/>
      <c r="O665" s="513"/>
      <c r="P665" s="513"/>
      <c r="Q665" s="513"/>
    </row>
    <row r="666" spans="1:17">
      <c r="A666" s="513"/>
      <c r="B666" s="513"/>
      <c r="C666" s="513"/>
      <c r="D666" s="513"/>
      <c r="E666" s="513"/>
      <c r="F666" s="513"/>
      <c r="G666" s="513"/>
      <c r="H666" s="513"/>
      <c r="I666" s="513"/>
      <c r="J666" s="513"/>
      <c r="K666" s="513"/>
      <c r="L666" s="513"/>
      <c r="M666" s="513"/>
      <c r="N666" s="513"/>
      <c r="O666" s="513"/>
      <c r="P666" s="513"/>
      <c r="Q666" s="513"/>
    </row>
    <row r="667" spans="1:17">
      <c r="A667" s="513"/>
      <c r="B667" s="513"/>
      <c r="C667" s="513"/>
      <c r="D667" s="513"/>
      <c r="E667" s="513"/>
      <c r="F667" s="513"/>
      <c r="G667" s="513"/>
      <c r="H667" s="513"/>
      <c r="I667" s="513"/>
      <c r="J667" s="513"/>
      <c r="K667" s="513"/>
      <c r="L667" s="513"/>
      <c r="M667" s="513"/>
      <c r="N667" s="513"/>
      <c r="O667" s="513"/>
      <c r="P667" s="513"/>
      <c r="Q667" s="513"/>
    </row>
    <row r="668" spans="1:17">
      <c r="A668" s="513"/>
      <c r="B668" s="513"/>
      <c r="C668" s="513"/>
      <c r="D668" s="513"/>
      <c r="E668" s="513"/>
      <c r="F668" s="513"/>
      <c r="G668" s="513"/>
      <c r="H668" s="513"/>
      <c r="I668" s="513"/>
      <c r="J668" s="513"/>
      <c r="K668" s="513"/>
      <c r="L668" s="513"/>
      <c r="M668" s="513"/>
      <c r="N668" s="513"/>
      <c r="O668" s="513"/>
      <c r="P668" s="513"/>
      <c r="Q668" s="513"/>
    </row>
    <row r="669" spans="1:17">
      <c r="A669" s="513"/>
      <c r="B669" s="513"/>
      <c r="C669" s="513"/>
      <c r="D669" s="513"/>
      <c r="E669" s="513"/>
      <c r="F669" s="513"/>
      <c r="G669" s="513"/>
      <c r="H669" s="513"/>
      <c r="I669" s="513"/>
      <c r="J669" s="513"/>
      <c r="K669" s="513"/>
      <c r="L669" s="513"/>
      <c r="M669" s="513"/>
      <c r="N669" s="513"/>
      <c r="O669" s="513"/>
      <c r="P669" s="513"/>
      <c r="Q669" s="513"/>
    </row>
    <row r="670" spans="1:17">
      <c r="A670" s="513"/>
      <c r="B670" s="513"/>
      <c r="C670" s="513"/>
      <c r="D670" s="513"/>
      <c r="E670" s="513"/>
      <c r="F670" s="513"/>
      <c r="G670" s="513"/>
      <c r="H670" s="513"/>
      <c r="I670" s="513"/>
      <c r="J670" s="513"/>
      <c r="K670" s="513"/>
      <c r="L670" s="513"/>
      <c r="M670" s="513"/>
      <c r="N670" s="513"/>
      <c r="O670" s="513"/>
      <c r="P670" s="513"/>
      <c r="Q670" s="513"/>
    </row>
    <row r="671" spans="1:17">
      <c r="A671" s="513"/>
      <c r="B671" s="513"/>
      <c r="C671" s="513"/>
      <c r="D671" s="513"/>
      <c r="E671" s="513"/>
      <c r="F671" s="513"/>
      <c r="G671" s="513"/>
      <c r="H671" s="513"/>
      <c r="I671" s="513"/>
      <c r="J671" s="513"/>
      <c r="K671" s="513"/>
      <c r="L671" s="513"/>
      <c r="M671" s="513"/>
      <c r="N671" s="513"/>
      <c r="O671" s="513"/>
      <c r="P671" s="513"/>
      <c r="Q671" s="513"/>
    </row>
    <row r="672" spans="1:17">
      <c r="A672" s="513"/>
      <c r="B672" s="513"/>
      <c r="C672" s="513"/>
      <c r="D672" s="513"/>
      <c r="E672" s="513"/>
      <c r="F672" s="513"/>
      <c r="G672" s="513"/>
      <c r="H672" s="513"/>
      <c r="I672" s="513"/>
      <c r="J672" s="513"/>
      <c r="K672" s="513"/>
      <c r="L672" s="513"/>
      <c r="M672" s="513"/>
      <c r="N672" s="513"/>
      <c r="O672" s="513"/>
      <c r="P672" s="513"/>
      <c r="Q672" s="513"/>
    </row>
    <row r="673" spans="1:17">
      <c r="A673" s="513"/>
      <c r="B673" s="513"/>
      <c r="C673" s="513"/>
      <c r="D673" s="513"/>
      <c r="E673" s="513"/>
      <c r="F673" s="513"/>
      <c r="G673" s="513"/>
      <c r="H673" s="513"/>
      <c r="I673" s="513"/>
      <c r="J673" s="513"/>
      <c r="K673" s="513"/>
      <c r="L673" s="513"/>
      <c r="M673" s="513"/>
      <c r="N673" s="513"/>
      <c r="O673" s="513"/>
      <c r="P673" s="513"/>
      <c r="Q673" s="513"/>
    </row>
    <row r="674" spans="1:17">
      <c r="A674" s="513"/>
      <c r="B674" s="513"/>
      <c r="C674" s="51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3"/>
      <c r="P674" s="513"/>
      <c r="Q674" s="513"/>
    </row>
    <row r="675" spans="1:17">
      <c r="A675" s="513"/>
      <c r="B675" s="513"/>
      <c r="C675" s="51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3"/>
      <c r="P675" s="513"/>
      <c r="Q675" s="513"/>
    </row>
    <row r="676" spans="1:17">
      <c r="A676" s="513"/>
      <c r="B676" s="513"/>
      <c r="C676" s="51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3"/>
      <c r="P676" s="513"/>
      <c r="Q676" s="513"/>
    </row>
    <row r="677" spans="1:17">
      <c r="A677" s="513"/>
      <c r="B677" s="513"/>
      <c r="C677" s="51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3"/>
      <c r="P677" s="513"/>
      <c r="Q677" s="513"/>
    </row>
    <row r="678" spans="1:17">
      <c r="A678" s="513"/>
      <c r="B678" s="513"/>
      <c r="C678" s="51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3"/>
      <c r="P678" s="513"/>
      <c r="Q678" s="513"/>
    </row>
    <row r="679" spans="1:17">
      <c r="A679" s="513"/>
      <c r="B679" s="513"/>
      <c r="C679" s="51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3"/>
      <c r="P679" s="513"/>
      <c r="Q679" s="513"/>
    </row>
    <row r="680" spans="1:17">
      <c r="A680" s="513"/>
      <c r="B680" s="513"/>
      <c r="C680" s="51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3"/>
      <c r="P680" s="513"/>
      <c r="Q680" s="513"/>
    </row>
    <row r="681" spans="1:17">
      <c r="A681" s="513"/>
      <c r="B681" s="513"/>
      <c r="C681" s="51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3"/>
      <c r="P681" s="513"/>
      <c r="Q681" s="513"/>
    </row>
    <row r="682" spans="1:17">
      <c r="A682" s="513"/>
      <c r="B682" s="513"/>
      <c r="C682" s="51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3"/>
      <c r="P682" s="513"/>
      <c r="Q682" s="513"/>
    </row>
    <row r="683" spans="1:17">
      <c r="A683" s="513"/>
      <c r="B683" s="513"/>
      <c r="C683" s="51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3"/>
      <c r="P683" s="513"/>
      <c r="Q683" s="513"/>
    </row>
    <row r="684" spans="1:17">
      <c r="A684" s="513"/>
      <c r="B684" s="513"/>
      <c r="C684" s="51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3"/>
      <c r="P684" s="513"/>
      <c r="Q684" s="513"/>
    </row>
    <row r="685" spans="1:17">
      <c r="A685" s="513"/>
      <c r="B685" s="513"/>
      <c r="C685" s="51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3"/>
      <c r="P685" s="513"/>
      <c r="Q685" s="513"/>
    </row>
    <row r="686" spans="1:17">
      <c r="A686" s="513"/>
      <c r="B686" s="513"/>
      <c r="C686" s="51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3"/>
      <c r="P686" s="513"/>
      <c r="Q686" s="513"/>
    </row>
    <row r="687" spans="1:17">
      <c r="A687" s="513"/>
      <c r="B687" s="513"/>
      <c r="C687" s="51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3"/>
      <c r="P687" s="513"/>
      <c r="Q687" s="513"/>
    </row>
    <row r="688" spans="1:17">
      <c r="A688" s="513"/>
      <c r="B688" s="513"/>
      <c r="C688" s="51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3"/>
      <c r="P688" s="513"/>
      <c r="Q688" s="513"/>
    </row>
    <row r="689" spans="1:17">
      <c r="A689" s="513"/>
      <c r="B689" s="513"/>
      <c r="C689" s="513"/>
      <c r="D689" s="513"/>
      <c r="E689" s="513"/>
      <c r="F689" s="513"/>
      <c r="G689" s="513"/>
      <c r="H689" s="513"/>
      <c r="I689" s="513"/>
      <c r="J689" s="513"/>
      <c r="K689" s="513"/>
      <c r="L689" s="513"/>
      <c r="M689" s="513"/>
      <c r="N689" s="513"/>
      <c r="O689" s="513"/>
      <c r="P689" s="513"/>
      <c r="Q689" s="513"/>
    </row>
    <row r="690" spans="1:17">
      <c r="A690" s="513"/>
      <c r="B690" s="513"/>
      <c r="C690" s="513"/>
      <c r="D690" s="513"/>
      <c r="E690" s="513"/>
      <c r="F690" s="513"/>
      <c r="G690" s="513"/>
      <c r="H690" s="513"/>
      <c r="I690" s="513"/>
      <c r="J690" s="513"/>
      <c r="K690" s="513"/>
      <c r="L690" s="513"/>
      <c r="M690" s="513"/>
      <c r="N690" s="513"/>
      <c r="O690" s="513"/>
      <c r="P690" s="513"/>
      <c r="Q690" s="513"/>
    </row>
    <row r="691" spans="1:17">
      <c r="A691" s="513"/>
      <c r="B691" s="513"/>
      <c r="C691" s="513"/>
      <c r="D691" s="513"/>
      <c r="E691" s="513"/>
      <c r="F691" s="513"/>
      <c r="G691" s="513"/>
      <c r="H691" s="513"/>
      <c r="I691" s="513"/>
      <c r="J691" s="513"/>
      <c r="K691" s="513"/>
      <c r="L691" s="513"/>
      <c r="M691" s="513"/>
      <c r="N691" s="513"/>
      <c r="O691" s="513"/>
      <c r="P691" s="513"/>
      <c r="Q691" s="513"/>
    </row>
    <row r="692" spans="1:17">
      <c r="A692" s="513"/>
      <c r="B692" s="513"/>
      <c r="C692" s="513"/>
      <c r="D692" s="513"/>
      <c r="E692" s="513"/>
      <c r="F692" s="513"/>
      <c r="G692" s="513"/>
      <c r="H692" s="513"/>
      <c r="I692" s="513"/>
      <c r="J692" s="513"/>
      <c r="K692" s="513"/>
      <c r="L692" s="513"/>
      <c r="M692" s="513"/>
      <c r="N692" s="513"/>
      <c r="O692" s="513"/>
      <c r="P692" s="513"/>
      <c r="Q692" s="513"/>
    </row>
    <row r="693" spans="1:17">
      <c r="A693" s="513"/>
      <c r="B693" s="513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</row>
    <row r="694" spans="1:17">
      <c r="A694" s="513"/>
      <c r="B694" s="513"/>
      <c r="C694" s="513"/>
      <c r="D694" s="513"/>
      <c r="E694" s="513"/>
      <c r="F694" s="513"/>
      <c r="G694" s="513"/>
      <c r="H694" s="513"/>
      <c r="I694" s="513"/>
      <c r="J694" s="513"/>
      <c r="K694" s="513"/>
      <c r="L694" s="513"/>
      <c r="M694" s="513"/>
      <c r="N694" s="513"/>
      <c r="O694" s="513"/>
      <c r="P694" s="513"/>
      <c r="Q694" s="513"/>
    </row>
    <row r="695" spans="1:17">
      <c r="A695" s="513"/>
      <c r="B695" s="513"/>
      <c r="C695" s="513"/>
      <c r="D695" s="513"/>
      <c r="E695" s="513"/>
      <c r="F695" s="513"/>
      <c r="G695" s="513"/>
      <c r="H695" s="513"/>
      <c r="I695" s="513"/>
      <c r="J695" s="513"/>
      <c r="K695" s="513"/>
      <c r="L695" s="513"/>
      <c r="M695" s="513"/>
      <c r="N695" s="513"/>
      <c r="O695" s="513"/>
      <c r="P695" s="513"/>
      <c r="Q695" s="513"/>
    </row>
    <row r="696" spans="1:17">
      <c r="A696" s="513"/>
      <c r="B696" s="513"/>
      <c r="C696" s="513"/>
      <c r="D696" s="513"/>
      <c r="E696" s="513"/>
      <c r="F696" s="513"/>
      <c r="G696" s="513"/>
      <c r="H696" s="513"/>
      <c r="I696" s="513"/>
      <c r="J696" s="513"/>
      <c r="K696" s="513"/>
      <c r="L696" s="513"/>
      <c r="M696" s="513"/>
      <c r="N696" s="513"/>
      <c r="O696" s="513"/>
      <c r="P696" s="513"/>
      <c r="Q696" s="513"/>
    </row>
    <row r="697" spans="1:17">
      <c r="A697" s="513"/>
      <c r="B697" s="513"/>
      <c r="C697" s="513"/>
      <c r="D697" s="513"/>
      <c r="E697" s="513"/>
      <c r="F697" s="513"/>
      <c r="G697" s="513"/>
      <c r="H697" s="513"/>
      <c r="I697" s="513"/>
      <c r="J697" s="513"/>
      <c r="K697" s="513"/>
      <c r="L697" s="513"/>
      <c r="M697" s="513"/>
      <c r="N697" s="513"/>
      <c r="O697" s="513"/>
      <c r="P697" s="513"/>
      <c r="Q697" s="513"/>
    </row>
    <row r="698" spans="1:17">
      <c r="A698" s="513"/>
      <c r="B698" s="513"/>
      <c r="C698" s="513"/>
      <c r="D698" s="513"/>
      <c r="E698" s="513"/>
      <c r="F698" s="513"/>
      <c r="G698" s="513"/>
      <c r="H698" s="513"/>
      <c r="I698" s="513"/>
      <c r="J698" s="513"/>
      <c r="K698" s="513"/>
      <c r="L698" s="513"/>
      <c r="M698" s="513"/>
      <c r="N698" s="513"/>
      <c r="O698" s="513"/>
      <c r="P698" s="513"/>
      <c r="Q698" s="513"/>
    </row>
    <row r="699" spans="1:17">
      <c r="A699" s="513"/>
      <c r="B699" s="513"/>
      <c r="C699" s="513"/>
      <c r="D699" s="513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</row>
    <row r="700" spans="1:17">
      <c r="A700" s="513"/>
      <c r="B700" s="513"/>
      <c r="C700" s="513"/>
      <c r="D700" s="513"/>
      <c r="E700" s="513"/>
      <c r="F700" s="513"/>
      <c r="G700" s="513"/>
      <c r="H700" s="513"/>
      <c r="I700" s="513"/>
      <c r="J700" s="513"/>
      <c r="K700" s="513"/>
      <c r="L700" s="513"/>
      <c r="M700" s="513"/>
      <c r="N700" s="513"/>
      <c r="O700" s="513"/>
      <c r="P700" s="513"/>
      <c r="Q700" s="513"/>
    </row>
    <row r="701" spans="1:17">
      <c r="A701" s="513"/>
      <c r="B701" s="513"/>
      <c r="C701" s="513"/>
      <c r="D701" s="513"/>
      <c r="E701" s="513"/>
      <c r="F701" s="513"/>
      <c r="G701" s="513"/>
      <c r="H701" s="513"/>
      <c r="I701" s="513"/>
      <c r="J701" s="513"/>
      <c r="K701" s="513"/>
      <c r="L701" s="513"/>
      <c r="M701" s="513"/>
      <c r="N701" s="513"/>
      <c r="O701" s="513"/>
      <c r="P701" s="513"/>
      <c r="Q701" s="513"/>
    </row>
    <row r="702" spans="1:17">
      <c r="A702" s="513"/>
      <c r="B702" s="513"/>
      <c r="C702" s="513"/>
      <c r="D702" s="513"/>
      <c r="E702" s="513"/>
      <c r="F702" s="513"/>
      <c r="G702" s="513"/>
      <c r="H702" s="513"/>
      <c r="I702" s="513"/>
      <c r="J702" s="513"/>
      <c r="K702" s="513"/>
      <c r="L702" s="513"/>
      <c r="M702" s="513"/>
      <c r="N702" s="513"/>
      <c r="O702" s="513"/>
      <c r="P702" s="513"/>
      <c r="Q702" s="513"/>
    </row>
    <row r="703" spans="1:17">
      <c r="A703" s="513"/>
      <c r="B703" s="513"/>
      <c r="C703" s="513"/>
      <c r="D703" s="513"/>
      <c r="E703" s="513"/>
      <c r="F703" s="513"/>
      <c r="G703" s="513"/>
      <c r="H703" s="513"/>
      <c r="I703" s="513"/>
      <c r="J703" s="513"/>
      <c r="K703" s="513"/>
      <c r="L703" s="513"/>
      <c r="M703" s="513"/>
      <c r="N703" s="513"/>
      <c r="O703" s="513"/>
      <c r="P703" s="513"/>
      <c r="Q703" s="513"/>
    </row>
    <row r="704" spans="1:17">
      <c r="A704" s="513"/>
      <c r="B704" s="513"/>
      <c r="C704" s="513"/>
      <c r="D704" s="513"/>
      <c r="E704" s="513"/>
      <c r="F704" s="513"/>
      <c r="G704" s="513"/>
      <c r="H704" s="513"/>
      <c r="I704" s="513"/>
      <c r="J704" s="513"/>
      <c r="K704" s="513"/>
      <c r="L704" s="513"/>
      <c r="M704" s="513"/>
      <c r="N704" s="513"/>
      <c r="O704" s="513"/>
      <c r="P704" s="513"/>
      <c r="Q704" s="513"/>
    </row>
    <row r="705" spans="1:17">
      <c r="A705" s="513"/>
      <c r="B705" s="513"/>
      <c r="C705" s="513"/>
      <c r="D705" s="513"/>
      <c r="E705" s="513"/>
      <c r="F705" s="513"/>
      <c r="G705" s="513"/>
      <c r="H705" s="513"/>
      <c r="I705" s="513"/>
      <c r="J705" s="513"/>
      <c r="K705" s="513"/>
      <c r="L705" s="513"/>
      <c r="M705" s="513"/>
      <c r="N705" s="513"/>
      <c r="O705" s="513"/>
      <c r="P705" s="513"/>
      <c r="Q705" s="513"/>
    </row>
    <row r="706" spans="1:17">
      <c r="A706" s="513"/>
      <c r="B706" s="513"/>
      <c r="C706" s="513"/>
      <c r="D706" s="513"/>
      <c r="E706" s="513"/>
      <c r="F706" s="513"/>
      <c r="G706" s="513"/>
      <c r="H706" s="513"/>
      <c r="I706" s="513"/>
      <c r="J706" s="513"/>
      <c r="K706" s="513"/>
      <c r="L706" s="513"/>
      <c r="M706" s="513"/>
      <c r="N706" s="513"/>
      <c r="O706" s="513"/>
      <c r="P706" s="513"/>
      <c r="Q706" s="513"/>
    </row>
    <row r="707" spans="1:17">
      <c r="A707" s="513"/>
      <c r="B707" s="513"/>
      <c r="C707" s="513"/>
      <c r="D707" s="513"/>
      <c r="E707" s="513"/>
      <c r="F707" s="513"/>
      <c r="G707" s="513"/>
      <c r="H707" s="513"/>
      <c r="I707" s="513"/>
      <c r="J707" s="513"/>
      <c r="K707" s="513"/>
      <c r="L707" s="513"/>
      <c r="M707" s="513"/>
      <c r="N707" s="513"/>
      <c r="O707" s="513"/>
      <c r="P707" s="513"/>
      <c r="Q707" s="513"/>
    </row>
    <row r="708" spans="1:17">
      <c r="A708" s="513"/>
      <c r="B708" s="513"/>
      <c r="C708" s="513"/>
      <c r="D708" s="513"/>
      <c r="E708" s="513"/>
      <c r="F708" s="513"/>
      <c r="G708" s="513"/>
      <c r="H708" s="513"/>
      <c r="I708" s="513"/>
      <c r="J708" s="513"/>
      <c r="K708" s="513"/>
      <c r="L708" s="513"/>
      <c r="M708" s="513"/>
      <c r="N708" s="513"/>
      <c r="O708" s="513"/>
      <c r="P708" s="513"/>
      <c r="Q708" s="513"/>
    </row>
    <row r="709" spans="1:17">
      <c r="A709" s="513"/>
      <c r="B709" s="513"/>
      <c r="C709" s="513"/>
      <c r="D709" s="513"/>
      <c r="E709" s="513"/>
      <c r="F709" s="513"/>
      <c r="G709" s="513"/>
      <c r="H709" s="513"/>
      <c r="I709" s="513"/>
      <c r="J709" s="513"/>
      <c r="K709" s="513"/>
      <c r="L709" s="513"/>
      <c r="M709" s="513"/>
      <c r="N709" s="513"/>
      <c r="O709" s="513"/>
      <c r="P709" s="513"/>
      <c r="Q709" s="513"/>
    </row>
    <row r="710" spans="1:17">
      <c r="A710" s="513"/>
      <c r="B710" s="513"/>
      <c r="C710" s="513"/>
      <c r="D710" s="513"/>
      <c r="E710" s="513"/>
      <c r="F710" s="513"/>
      <c r="G710" s="513"/>
      <c r="H710" s="513"/>
      <c r="I710" s="513"/>
      <c r="J710" s="513"/>
      <c r="K710" s="513"/>
      <c r="L710" s="513"/>
      <c r="M710" s="513"/>
      <c r="N710" s="513"/>
      <c r="O710" s="513"/>
      <c r="P710" s="513"/>
      <c r="Q710" s="513"/>
    </row>
    <row r="711" spans="1:17">
      <c r="A711" s="513"/>
      <c r="B711" s="513"/>
      <c r="C711" s="513"/>
      <c r="D711" s="513"/>
      <c r="E711" s="513"/>
      <c r="F711" s="513"/>
      <c r="G711" s="513"/>
      <c r="H711" s="513"/>
      <c r="I711" s="513"/>
      <c r="J711" s="513"/>
      <c r="K711" s="513"/>
      <c r="L711" s="513"/>
      <c r="M711" s="513"/>
      <c r="N711" s="513"/>
      <c r="O711" s="513"/>
      <c r="P711" s="513"/>
      <c r="Q711" s="513"/>
    </row>
    <row r="712" spans="1:17">
      <c r="A712" s="513"/>
      <c r="B712" s="513"/>
      <c r="C712" s="513"/>
      <c r="D712" s="513"/>
      <c r="E712" s="513"/>
      <c r="F712" s="513"/>
      <c r="G712" s="513"/>
      <c r="H712" s="513"/>
      <c r="I712" s="513"/>
      <c r="J712" s="513"/>
      <c r="K712" s="513"/>
      <c r="L712" s="513"/>
      <c r="M712" s="513"/>
      <c r="N712" s="513"/>
      <c r="O712" s="513"/>
      <c r="P712" s="513"/>
      <c r="Q712" s="513"/>
    </row>
    <row r="713" spans="1:17">
      <c r="A713" s="513"/>
      <c r="B713" s="513"/>
      <c r="C713" s="513"/>
      <c r="D713" s="513"/>
      <c r="E713" s="513"/>
      <c r="F713" s="513"/>
      <c r="G713" s="513"/>
      <c r="H713" s="513"/>
      <c r="I713" s="513"/>
      <c r="J713" s="513"/>
      <c r="K713" s="513"/>
      <c r="L713" s="513"/>
      <c r="M713" s="513"/>
      <c r="N713" s="513"/>
      <c r="O713" s="513"/>
      <c r="P713" s="513"/>
      <c r="Q713" s="513"/>
    </row>
    <row r="714" spans="1:17">
      <c r="A714" s="513"/>
      <c r="B714" s="513"/>
      <c r="C714" s="513"/>
      <c r="D714" s="513"/>
      <c r="E714" s="513"/>
      <c r="F714" s="513"/>
      <c r="G714" s="513"/>
      <c r="H714" s="513"/>
      <c r="I714" s="513"/>
      <c r="J714" s="513"/>
      <c r="K714" s="513"/>
      <c r="L714" s="513"/>
      <c r="M714" s="513"/>
      <c r="N714" s="513"/>
      <c r="O714" s="513"/>
      <c r="P714" s="513"/>
      <c r="Q714" s="513"/>
    </row>
    <row r="715" spans="1:17">
      <c r="A715" s="513"/>
      <c r="B715" s="513"/>
      <c r="C715" s="513"/>
      <c r="D715" s="513"/>
      <c r="E715" s="513"/>
      <c r="F715" s="513"/>
      <c r="G715" s="513"/>
      <c r="H715" s="513"/>
      <c r="I715" s="513"/>
      <c r="J715" s="513"/>
      <c r="K715" s="513"/>
      <c r="L715" s="513"/>
      <c r="M715" s="513"/>
      <c r="N715" s="513"/>
      <c r="O715" s="513"/>
      <c r="P715" s="513"/>
      <c r="Q715" s="513"/>
    </row>
    <row r="716" spans="1:17">
      <c r="A716" s="513"/>
      <c r="B716" s="513"/>
      <c r="C716" s="513"/>
      <c r="D716" s="513"/>
      <c r="E716" s="513"/>
      <c r="F716" s="513"/>
      <c r="G716" s="513"/>
      <c r="H716" s="513"/>
      <c r="I716" s="513"/>
      <c r="J716" s="513"/>
      <c r="K716" s="513"/>
      <c r="L716" s="513"/>
      <c r="M716" s="513"/>
      <c r="N716" s="513"/>
      <c r="O716" s="513"/>
      <c r="P716" s="513"/>
      <c r="Q716" s="513"/>
    </row>
    <row r="717" spans="1:17">
      <c r="A717" s="513"/>
      <c r="B717" s="513"/>
      <c r="C717" s="513"/>
      <c r="D717" s="513"/>
      <c r="E717" s="513"/>
      <c r="F717" s="513"/>
      <c r="G717" s="513"/>
      <c r="H717" s="513"/>
      <c r="I717" s="513"/>
      <c r="J717" s="513"/>
      <c r="K717" s="513"/>
      <c r="L717" s="513"/>
      <c r="M717" s="513"/>
      <c r="N717" s="513"/>
      <c r="O717" s="513"/>
      <c r="P717" s="513"/>
      <c r="Q717" s="513"/>
    </row>
    <row r="718" spans="1:17">
      <c r="A718" s="513"/>
      <c r="B718" s="513"/>
      <c r="C718" s="513"/>
      <c r="D718" s="513"/>
      <c r="E718" s="513"/>
      <c r="F718" s="513"/>
      <c r="G718" s="513"/>
      <c r="H718" s="513"/>
      <c r="I718" s="513"/>
      <c r="J718" s="513"/>
      <c r="K718" s="513"/>
      <c r="L718" s="513"/>
      <c r="M718" s="513"/>
      <c r="N718" s="513"/>
      <c r="O718" s="513"/>
      <c r="P718" s="513"/>
      <c r="Q718" s="513"/>
    </row>
    <row r="719" spans="1:17">
      <c r="A719" s="513"/>
      <c r="B719" s="513"/>
      <c r="C719" s="513"/>
      <c r="D719" s="513"/>
      <c r="E719" s="513"/>
      <c r="F719" s="513"/>
      <c r="G719" s="513"/>
      <c r="H719" s="513"/>
      <c r="I719" s="513"/>
      <c r="J719" s="513"/>
      <c r="K719" s="513"/>
      <c r="L719" s="513"/>
      <c r="M719" s="513"/>
      <c r="N719" s="513"/>
      <c r="O719" s="513"/>
      <c r="P719" s="513"/>
      <c r="Q719" s="513"/>
    </row>
    <row r="720" spans="1:17">
      <c r="A720" s="513"/>
      <c r="B720" s="513"/>
      <c r="C720" s="513"/>
      <c r="D720" s="513"/>
      <c r="E720" s="513"/>
      <c r="F720" s="513"/>
      <c r="G720" s="513"/>
      <c r="H720" s="513"/>
      <c r="I720" s="513"/>
      <c r="J720" s="513"/>
      <c r="K720" s="513"/>
      <c r="L720" s="513"/>
      <c r="M720" s="513"/>
      <c r="N720" s="513"/>
      <c r="O720" s="513"/>
      <c r="P720" s="513"/>
      <c r="Q720" s="513"/>
    </row>
    <row r="721" spans="1:17">
      <c r="A721" s="513"/>
      <c r="B721" s="513"/>
      <c r="C721" s="513"/>
      <c r="D721" s="513"/>
      <c r="E721" s="513"/>
      <c r="F721" s="513"/>
      <c r="G721" s="513"/>
      <c r="H721" s="513"/>
      <c r="I721" s="513"/>
      <c r="J721" s="513"/>
      <c r="K721" s="513"/>
      <c r="L721" s="513"/>
      <c r="M721" s="513"/>
      <c r="N721" s="513"/>
      <c r="O721" s="513"/>
      <c r="P721" s="513"/>
      <c r="Q721" s="513"/>
    </row>
    <row r="722" spans="1:17">
      <c r="A722" s="513"/>
      <c r="B722" s="513"/>
      <c r="C722" s="513"/>
      <c r="D722" s="513"/>
      <c r="E722" s="513"/>
      <c r="F722" s="513"/>
      <c r="G722" s="513"/>
      <c r="H722" s="513"/>
      <c r="I722" s="513"/>
      <c r="J722" s="513"/>
      <c r="K722" s="513"/>
      <c r="L722" s="513"/>
      <c r="M722" s="513"/>
      <c r="N722" s="513"/>
      <c r="O722" s="513"/>
      <c r="P722" s="513"/>
      <c r="Q722" s="513"/>
    </row>
    <row r="723" spans="1:17">
      <c r="A723" s="513"/>
      <c r="B723" s="513"/>
      <c r="C723" s="513"/>
      <c r="D723" s="513"/>
      <c r="E723" s="513"/>
      <c r="F723" s="513"/>
      <c r="G723" s="513"/>
      <c r="H723" s="513"/>
      <c r="I723" s="513"/>
      <c r="J723" s="513"/>
      <c r="K723" s="513"/>
      <c r="L723" s="513"/>
      <c r="M723" s="513"/>
      <c r="N723" s="513"/>
      <c r="O723" s="513"/>
      <c r="P723" s="513"/>
      <c r="Q723" s="513"/>
    </row>
    <row r="724" spans="1:17">
      <c r="A724" s="513"/>
      <c r="B724" s="513"/>
      <c r="C724" s="513"/>
      <c r="D724" s="513"/>
      <c r="E724" s="513"/>
      <c r="F724" s="513"/>
      <c r="G724" s="513"/>
      <c r="H724" s="513"/>
      <c r="I724" s="513"/>
      <c r="J724" s="513"/>
      <c r="K724" s="513"/>
      <c r="L724" s="513"/>
      <c r="M724" s="513"/>
      <c r="N724" s="513"/>
      <c r="O724" s="513"/>
      <c r="P724" s="513"/>
      <c r="Q724" s="513"/>
    </row>
    <row r="725" spans="1:17">
      <c r="A725" s="513"/>
      <c r="B725" s="513"/>
      <c r="C725" s="513"/>
      <c r="D725" s="513"/>
      <c r="E725" s="513"/>
      <c r="F725" s="513"/>
      <c r="G725" s="513"/>
      <c r="H725" s="513"/>
      <c r="I725" s="513"/>
      <c r="J725" s="513"/>
      <c r="K725" s="513"/>
      <c r="L725" s="513"/>
      <c r="M725" s="513"/>
      <c r="N725" s="513"/>
      <c r="O725" s="513"/>
      <c r="P725" s="513"/>
      <c r="Q725" s="513"/>
    </row>
    <row r="726" spans="1:17">
      <c r="A726" s="513"/>
      <c r="B726" s="513"/>
      <c r="C726" s="513"/>
      <c r="D726" s="513"/>
      <c r="E726" s="513"/>
      <c r="F726" s="513"/>
      <c r="G726" s="513"/>
      <c r="H726" s="513"/>
      <c r="I726" s="513"/>
      <c r="J726" s="513"/>
      <c r="K726" s="513"/>
      <c r="L726" s="513"/>
      <c r="M726" s="513"/>
      <c r="N726" s="513"/>
      <c r="O726" s="513"/>
      <c r="P726" s="513"/>
      <c r="Q726" s="513"/>
    </row>
    <row r="727" spans="1:17">
      <c r="A727" s="513"/>
      <c r="B727" s="513"/>
      <c r="C727" s="513"/>
      <c r="D727" s="513"/>
      <c r="E727" s="513"/>
      <c r="F727" s="513"/>
      <c r="G727" s="513"/>
      <c r="H727" s="513"/>
      <c r="I727" s="513"/>
      <c r="J727" s="513"/>
      <c r="K727" s="513"/>
      <c r="L727" s="513"/>
      <c r="M727" s="513"/>
      <c r="N727" s="513"/>
      <c r="O727" s="513"/>
      <c r="P727" s="513"/>
      <c r="Q727" s="513"/>
    </row>
    <row r="728" spans="1:17">
      <c r="A728" s="513"/>
      <c r="B728" s="513"/>
      <c r="C728" s="513"/>
      <c r="D728" s="513"/>
      <c r="E728" s="513"/>
      <c r="F728" s="513"/>
      <c r="G728" s="513"/>
      <c r="H728" s="513"/>
      <c r="I728" s="513"/>
      <c r="J728" s="513"/>
      <c r="K728" s="513"/>
      <c r="L728" s="513"/>
      <c r="M728" s="513"/>
      <c r="N728" s="513"/>
      <c r="O728" s="513"/>
      <c r="P728" s="513"/>
      <c r="Q728" s="513"/>
    </row>
    <row r="729" spans="1:17">
      <c r="A729" s="513"/>
      <c r="B729" s="513"/>
      <c r="C729" s="513"/>
      <c r="D729" s="513"/>
      <c r="E729" s="513"/>
      <c r="F729" s="513"/>
      <c r="G729" s="513"/>
      <c r="H729" s="513"/>
      <c r="I729" s="513"/>
      <c r="J729" s="513"/>
      <c r="K729" s="513"/>
      <c r="L729" s="513"/>
      <c r="M729" s="513"/>
      <c r="N729" s="513"/>
      <c r="O729" s="513"/>
      <c r="P729" s="513"/>
      <c r="Q729" s="513"/>
    </row>
    <row r="730" spans="1:17">
      <c r="A730" s="513"/>
      <c r="B730" s="513"/>
      <c r="C730" s="513"/>
      <c r="D730" s="513"/>
      <c r="E730" s="513"/>
      <c r="F730" s="513"/>
      <c r="G730" s="513"/>
      <c r="H730" s="513"/>
      <c r="I730" s="513"/>
      <c r="J730" s="513"/>
      <c r="K730" s="513"/>
      <c r="L730" s="513"/>
      <c r="M730" s="513"/>
      <c r="N730" s="513"/>
      <c r="O730" s="513"/>
      <c r="P730" s="513"/>
      <c r="Q730" s="513"/>
    </row>
    <row r="731" spans="1:17">
      <c r="A731" s="513"/>
      <c r="B731" s="513"/>
      <c r="C731" s="513"/>
      <c r="D731" s="513"/>
      <c r="E731" s="513"/>
      <c r="F731" s="513"/>
      <c r="G731" s="513"/>
      <c r="H731" s="513"/>
      <c r="I731" s="513"/>
      <c r="J731" s="513"/>
      <c r="K731" s="513"/>
      <c r="L731" s="513"/>
      <c r="M731" s="513"/>
      <c r="N731" s="513"/>
      <c r="O731" s="513"/>
      <c r="P731" s="513"/>
      <c r="Q731" s="513"/>
    </row>
    <row r="732" spans="1:17">
      <c r="A732" s="513"/>
      <c r="B732" s="513"/>
      <c r="C732" s="51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3"/>
      <c r="P732" s="513"/>
      <c r="Q732" s="513"/>
    </row>
    <row r="733" spans="1:17">
      <c r="A733" s="513"/>
      <c r="B733" s="513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</row>
    <row r="734" spans="1:17">
      <c r="A734" s="513"/>
      <c r="B734" s="513"/>
      <c r="C734" s="51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3"/>
      <c r="P734" s="513"/>
      <c r="Q734" s="513"/>
    </row>
    <row r="735" spans="1:17">
      <c r="A735" s="513"/>
      <c r="B735" s="513"/>
      <c r="C735" s="51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3"/>
      <c r="P735" s="513"/>
      <c r="Q735" s="513"/>
    </row>
    <row r="736" spans="1:17">
      <c r="A736" s="513"/>
      <c r="B736" s="513"/>
      <c r="C736" s="51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3"/>
      <c r="P736" s="513"/>
      <c r="Q736" s="513"/>
    </row>
    <row r="737" spans="1:17">
      <c r="A737" s="513"/>
      <c r="B737" s="513"/>
      <c r="C737" s="51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3"/>
      <c r="P737" s="513"/>
      <c r="Q737" s="513"/>
    </row>
    <row r="738" spans="1:17">
      <c r="A738" s="513"/>
      <c r="B738" s="513"/>
      <c r="C738" s="51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3"/>
      <c r="P738" s="513"/>
      <c r="Q738" s="513"/>
    </row>
    <row r="739" spans="1:17">
      <c r="A739" s="513"/>
      <c r="B739" s="513"/>
      <c r="C739" s="51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3"/>
      <c r="P739" s="513"/>
      <c r="Q739" s="513"/>
    </row>
    <row r="740" spans="1:17">
      <c r="A740" s="513"/>
      <c r="B740" s="513"/>
      <c r="C740" s="51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3"/>
      <c r="P740" s="513"/>
      <c r="Q740" s="513"/>
    </row>
    <row r="741" spans="1:17">
      <c r="A741" s="513"/>
      <c r="B741" s="513"/>
      <c r="C741" s="51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3"/>
      <c r="P741" s="513"/>
      <c r="Q741" s="513"/>
    </row>
    <row r="742" spans="1:17">
      <c r="A742" s="513"/>
      <c r="B742" s="513"/>
      <c r="C742" s="51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3"/>
      <c r="P742" s="513"/>
      <c r="Q742" s="513"/>
    </row>
    <row r="743" spans="1:17">
      <c r="A743" s="513"/>
      <c r="B743" s="513"/>
      <c r="C743" s="51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3"/>
      <c r="P743" s="513"/>
      <c r="Q743" s="513"/>
    </row>
    <row r="744" spans="1:17">
      <c r="A744" s="513"/>
      <c r="B744" s="513"/>
      <c r="C744" s="51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3"/>
      <c r="P744" s="513"/>
      <c r="Q744" s="513"/>
    </row>
    <row r="745" spans="1:17">
      <c r="A745" s="513"/>
      <c r="B745" s="513"/>
      <c r="C745" s="51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3"/>
      <c r="P745" s="513"/>
      <c r="Q745" s="513"/>
    </row>
    <row r="746" spans="1:17">
      <c r="A746" s="513"/>
      <c r="B746" s="513"/>
      <c r="C746" s="51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3"/>
      <c r="P746" s="513"/>
      <c r="Q746" s="513"/>
    </row>
    <row r="747" spans="1:17">
      <c r="A747" s="513"/>
      <c r="B747" s="513"/>
      <c r="C747" s="513"/>
      <c r="D747" s="513"/>
      <c r="E747" s="513"/>
      <c r="F747" s="513"/>
      <c r="G747" s="513"/>
      <c r="H747" s="513"/>
      <c r="I747" s="513"/>
      <c r="J747" s="513"/>
      <c r="K747" s="513"/>
      <c r="L747" s="513"/>
      <c r="M747" s="513"/>
      <c r="N747" s="513"/>
      <c r="O747" s="513"/>
      <c r="P747" s="513"/>
      <c r="Q747" s="513"/>
    </row>
    <row r="748" spans="1:17">
      <c r="A748" s="513"/>
      <c r="B748" s="513"/>
      <c r="C748" s="513"/>
      <c r="D748" s="513"/>
      <c r="E748" s="513"/>
      <c r="F748" s="513"/>
      <c r="G748" s="513"/>
      <c r="H748" s="513"/>
      <c r="I748" s="513"/>
      <c r="J748" s="513"/>
      <c r="K748" s="513"/>
      <c r="L748" s="513"/>
      <c r="M748" s="513"/>
      <c r="N748" s="513"/>
      <c r="O748" s="513"/>
      <c r="P748" s="513"/>
      <c r="Q748" s="513"/>
    </row>
    <row r="749" spans="1:17">
      <c r="A749" s="513"/>
      <c r="B749" s="513"/>
      <c r="C749" s="513"/>
      <c r="D749" s="513"/>
      <c r="E749" s="513"/>
      <c r="F749" s="513"/>
      <c r="G749" s="513"/>
      <c r="H749" s="513"/>
      <c r="I749" s="513"/>
      <c r="J749" s="513"/>
      <c r="K749" s="513"/>
      <c r="L749" s="513"/>
      <c r="M749" s="513"/>
      <c r="N749" s="513"/>
      <c r="O749" s="513"/>
      <c r="P749" s="513"/>
      <c r="Q749" s="513"/>
    </row>
    <row r="750" spans="1:17">
      <c r="A750" s="513"/>
      <c r="B750" s="513"/>
      <c r="C750" s="513"/>
      <c r="D750" s="513"/>
      <c r="E750" s="513"/>
      <c r="F750" s="513"/>
      <c r="G750" s="513"/>
      <c r="H750" s="513"/>
      <c r="I750" s="513"/>
      <c r="J750" s="513"/>
      <c r="K750" s="513"/>
      <c r="L750" s="513"/>
      <c r="M750" s="513"/>
      <c r="N750" s="513"/>
      <c r="O750" s="513"/>
      <c r="P750" s="513"/>
      <c r="Q750" s="513"/>
    </row>
    <row r="751" spans="1:17">
      <c r="A751" s="513"/>
      <c r="B751" s="513"/>
      <c r="C751" s="513"/>
      <c r="D751" s="513"/>
      <c r="E751" s="513"/>
      <c r="F751" s="513"/>
      <c r="G751" s="513"/>
      <c r="H751" s="513"/>
      <c r="I751" s="513"/>
      <c r="J751" s="513"/>
      <c r="K751" s="513"/>
      <c r="L751" s="513"/>
      <c r="M751" s="513"/>
      <c r="N751" s="513"/>
      <c r="O751" s="513"/>
      <c r="P751" s="513"/>
      <c r="Q751" s="513"/>
    </row>
    <row r="752" spans="1:17">
      <c r="A752" s="513"/>
      <c r="B752" s="513"/>
      <c r="C752" s="513"/>
      <c r="D752" s="513"/>
      <c r="E752" s="513"/>
      <c r="F752" s="513"/>
      <c r="G752" s="513"/>
      <c r="H752" s="513"/>
      <c r="I752" s="513"/>
      <c r="J752" s="513"/>
      <c r="K752" s="513"/>
      <c r="L752" s="513"/>
      <c r="M752" s="513"/>
      <c r="N752" s="513"/>
      <c r="O752" s="513"/>
      <c r="P752" s="513"/>
      <c r="Q752" s="513"/>
    </row>
    <row r="753" spans="1:17">
      <c r="A753" s="513"/>
      <c r="B753" s="513"/>
      <c r="C753" s="513"/>
      <c r="D753" s="513"/>
      <c r="E753" s="513"/>
      <c r="F753" s="513"/>
      <c r="G753" s="513"/>
      <c r="H753" s="513"/>
      <c r="I753" s="513"/>
      <c r="J753" s="513"/>
      <c r="K753" s="513"/>
      <c r="L753" s="513"/>
      <c r="M753" s="513"/>
      <c r="N753" s="513"/>
      <c r="O753" s="513"/>
      <c r="P753" s="513"/>
      <c r="Q753" s="513"/>
    </row>
    <row r="754" spans="1:17">
      <c r="A754" s="513"/>
      <c r="B754" s="513"/>
      <c r="C754" s="513"/>
      <c r="D754" s="513"/>
      <c r="E754" s="513"/>
      <c r="F754" s="513"/>
      <c r="G754" s="513"/>
      <c r="H754" s="513"/>
      <c r="I754" s="513"/>
      <c r="J754" s="513"/>
      <c r="K754" s="513"/>
      <c r="L754" s="513"/>
      <c r="M754" s="513"/>
      <c r="N754" s="513"/>
      <c r="O754" s="513"/>
      <c r="P754" s="513"/>
      <c r="Q754" s="513"/>
    </row>
    <row r="755" spans="1:17">
      <c r="A755" s="513"/>
      <c r="B755" s="513"/>
      <c r="C755" s="513"/>
      <c r="D755" s="513"/>
      <c r="E755" s="513"/>
      <c r="F755" s="513"/>
      <c r="G755" s="513"/>
      <c r="H755" s="513"/>
      <c r="I755" s="513"/>
      <c r="J755" s="513"/>
      <c r="K755" s="513"/>
      <c r="L755" s="513"/>
      <c r="M755" s="513"/>
      <c r="N755" s="513"/>
      <c r="O755" s="513"/>
      <c r="P755" s="513"/>
      <c r="Q755" s="513"/>
    </row>
    <row r="756" spans="1:17">
      <c r="A756" s="513"/>
      <c r="B756" s="513"/>
      <c r="C756" s="513"/>
      <c r="D756" s="513"/>
      <c r="E756" s="513"/>
      <c r="F756" s="513"/>
      <c r="G756" s="513"/>
      <c r="H756" s="513"/>
      <c r="I756" s="513"/>
      <c r="J756" s="513"/>
      <c r="K756" s="513"/>
      <c r="L756" s="513"/>
      <c r="M756" s="513"/>
      <c r="N756" s="513"/>
      <c r="O756" s="513"/>
      <c r="P756" s="513"/>
      <c r="Q756" s="513"/>
    </row>
    <row r="757" spans="1:17">
      <c r="A757" s="513"/>
      <c r="B757" s="513"/>
      <c r="C757" s="513"/>
      <c r="D757" s="513"/>
      <c r="E757" s="513"/>
      <c r="F757" s="513"/>
      <c r="G757" s="513"/>
      <c r="H757" s="513"/>
      <c r="I757" s="513"/>
      <c r="J757" s="513"/>
      <c r="K757" s="513"/>
      <c r="L757" s="513"/>
      <c r="M757" s="513"/>
      <c r="N757" s="513"/>
      <c r="O757" s="513"/>
      <c r="P757" s="513"/>
      <c r="Q757" s="513"/>
    </row>
    <row r="758" spans="1:17">
      <c r="A758" s="513"/>
      <c r="B758" s="513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</row>
    <row r="759" spans="1:17">
      <c r="A759" s="513"/>
      <c r="B759" s="513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</row>
    <row r="760" spans="1:17">
      <c r="A760" s="513"/>
      <c r="B760" s="513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</row>
    <row r="761" spans="1:17">
      <c r="A761" s="513"/>
      <c r="B761" s="513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</row>
    <row r="762" spans="1:17">
      <c r="A762" s="513"/>
      <c r="B762" s="513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</row>
    <row r="763" spans="1:17">
      <c r="A763" s="513"/>
      <c r="B763" s="513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</row>
    <row r="764" spans="1:17">
      <c r="A764" s="513"/>
      <c r="B764" s="513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</row>
    <row r="765" spans="1:17">
      <c r="A765" s="513"/>
      <c r="B765" s="513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</row>
    <row r="766" spans="1:17">
      <c r="A766" s="513"/>
      <c r="B766" s="513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</row>
    <row r="767" spans="1:17">
      <c r="A767" s="513"/>
      <c r="B767" s="513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</row>
    <row r="768" spans="1:17">
      <c r="A768" s="513"/>
      <c r="B768" s="513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</row>
    <row r="769" spans="1:17">
      <c r="A769" s="513"/>
      <c r="B769" s="513"/>
      <c r="C769" s="513"/>
      <c r="D769" s="513"/>
      <c r="E769" s="513"/>
      <c r="F769" s="513"/>
      <c r="G769" s="513"/>
      <c r="H769" s="513"/>
      <c r="I769" s="513"/>
      <c r="J769" s="513"/>
      <c r="K769" s="513"/>
      <c r="L769" s="513"/>
      <c r="M769" s="513"/>
      <c r="N769" s="513"/>
      <c r="O769" s="513"/>
      <c r="P769" s="513"/>
      <c r="Q769" s="513"/>
    </row>
    <row r="770" spans="1:17">
      <c r="A770" s="513"/>
      <c r="B770" s="513"/>
      <c r="C770" s="513"/>
      <c r="D770" s="513"/>
      <c r="E770" s="513"/>
      <c r="F770" s="513"/>
      <c r="G770" s="513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</row>
    <row r="771" spans="1:17">
      <c r="A771" s="513"/>
      <c r="B771" s="513"/>
      <c r="C771" s="513"/>
      <c r="D771" s="513"/>
      <c r="E771" s="513"/>
      <c r="F771" s="513"/>
      <c r="G771" s="513"/>
      <c r="H771" s="513"/>
      <c r="I771" s="513"/>
      <c r="J771" s="513"/>
      <c r="K771" s="513"/>
      <c r="L771" s="513"/>
      <c r="M771" s="513"/>
      <c r="N771" s="513"/>
      <c r="O771" s="513"/>
      <c r="P771" s="513"/>
      <c r="Q771" s="513"/>
    </row>
    <row r="772" spans="1:17">
      <c r="A772" s="513"/>
      <c r="B772" s="513"/>
      <c r="C772" s="513"/>
      <c r="D772" s="513"/>
      <c r="E772" s="513"/>
      <c r="F772" s="513"/>
      <c r="G772" s="513"/>
      <c r="H772" s="513"/>
      <c r="I772" s="513"/>
      <c r="J772" s="513"/>
      <c r="K772" s="513"/>
      <c r="L772" s="513"/>
      <c r="M772" s="513"/>
      <c r="N772" s="513"/>
      <c r="O772" s="513"/>
      <c r="P772" s="513"/>
      <c r="Q772" s="513"/>
    </row>
    <row r="773" spans="1:17">
      <c r="A773" s="513"/>
      <c r="B773" s="513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</row>
    <row r="774" spans="1:17">
      <c r="A774" s="513"/>
      <c r="B774" s="513"/>
      <c r="C774" s="513"/>
      <c r="D774" s="513"/>
      <c r="E774" s="513"/>
      <c r="F774" s="513"/>
      <c r="G774" s="513"/>
      <c r="H774" s="513"/>
      <c r="I774" s="513"/>
      <c r="J774" s="513"/>
      <c r="K774" s="513"/>
      <c r="L774" s="513"/>
      <c r="M774" s="513"/>
      <c r="N774" s="513"/>
      <c r="O774" s="513"/>
      <c r="P774" s="513"/>
      <c r="Q774" s="513"/>
    </row>
    <row r="775" spans="1:17">
      <c r="A775" s="513"/>
      <c r="B775" s="513"/>
      <c r="C775" s="513"/>
      <c r="D775" s="513"/>
      <c r="E775" s="513"/>
      <c r="F775" s="513"/>
      <c r="G775" s="513"/>
      <c r="H775" s="513"/>
      <c r="I775" s="513"/>
      <c r="J775" s="513"/>
      <c r="K775" s="513"/>
      <c r="L775" s="513"/>
      <c r="M775" s="513"/>
      <c r="N775" s="513"/>
      <c r="O775" s="513"/>
      <c r="P775" s="513"/>
      <c r="Q775" s="513"/>
    </row>
    <row r="776" spans="1:17">
      <c r="A776" s="513"/>
      <c r="B776" s="513"/>
      <c r="C776" s="513"/>
      <c r="D776" s="513"/>
      <c r="E776" s="513"/>
      <c r="F776" s="513"/>
      <c r="G776" s="513"/>
      <c r="H776" s="513"/>
      <c r="I776" s="513"/>
      <c r="J776" s="513"/>
      <c r="K776" s="513"/>
      <c r="L776" s="513"/>
      <c r="M776" s="513"/>
      <c r="N776" s="513"/>
      <c r="O776" s="513"/>
      <c r="P776" s="513"/>
      <c r="Q776" s="513"/>
    </row>
    <row r="777" spans="1:17">
      <c r="A777" s="513"/>
      <c r="B777" s="513"/>
      <c r="C777" s="513"/>
      <c r="D777" s="513"/>
      <c r="E777" s="513"/>
      <c r="F777" s="513"/>
      <c r="G777" s="513"/>
      <c r="H777" s="513"/>
      <c r="I777" s="513"/>
      <c r="J777" s="513"/>
      <c r="K777" s="513"/>
      <c r="L777" s="513"/>
      <c r="M777" s="513"/>
      <c r="N777" s="513"/>
      <c r="O777" s="513"/>
      <c r="P777" s="513"/>
      <c r="Q777" s="513"/>
    </row>
    <row r="778" spans="1:17">
      <c r="A778" s="513"/>
      <c r="B778" s="513"/>
      <c r="C778" s="513"/>
      <c r="D778" s="513"/>
      <c r="E778" s="513"/>
      <c r="F778" s="513"/>
      <c r="G778" s="513"/>
      <c r="H778" s="513"/>
      <c r="I778" s="513"/>
      <c r="J778" s="513"/>
      <c r="K778" s="513"/>
      <c r="L778" s="513"/>
      <c r="M778" s="513"/>
      <c r="N778" s="513"/>
      <c r="O778" s="513"/>
      <c r="P778" s="513"/>
      <c r="Q778" s="513"/>
    </row>
    <row r="779" spans="1:17">
      <c r="A779" s="513"/>
      <c r="B779" s="513"/>
      <c r="C779" s="513"/>
      <c r="D779" s="513"/>
      <c r="E779" s="513"/>
      <c r="F779" s="513"/>
      <c r="G779" s="513"/>
      <c r="H779" s="513"/>
      <c r="I779" s="513"/>
      <c r="J779" s="513"/>
      <c r="K779" s="513"/>
      <c r="L779" s="513"/>
      <c r="M779" s="513"/>
      <c r="N779" s="513"/>
      <c r="O779" s="513"/>
      <c r="P779" s="513"/>
      <c r="Q779" s="513"/>
    </row>
    <row r="780" spans="1:17">
      <c r="A780" s="513"/>
      <c r="B780" s="513"/>
      <c r="C780" s="513"/>
      <c r="D780" s="513"/>
      <c r="E780" s="513"/>
      <c r="F780" s="513"/>
      <c r="G780" s="513"/>
      <c r="H780" s="513"/>
      <c r="I780" s="513"/>
      <c r="J780" s="513"/>
      <c r="K780" s="513"/>
      <c r="L780" s="513"/>
      <c r="M780" s="513"/>
      <c r="N780" s="513"/>
      <c r="O780" s="513"/>
      <c r="P780" s="513"/>
      <c r="Q780" s="513"/>
    </row>
    <row r="781" spans="1:17">
      <c r="A781" s="513"/>
      <c r="B781" s="513"/>
      <c r="C781" s="513"/>
      <c r="D781" s="513"/>
      <c r="E781" s="513"/>
      <c r="F781" s="513"/>
      <c r="G781" s="513"/>
      <c r="H781" s="513"/>
      <c r="I781" s="513"/>
      <c r="J781" s="513"/>
      <c r="K781" s="513"/>
      <c r="L781" s="513"/>
      <c r="M781" s="513"/>
      <c r="N781" s="513"/>
      <c r="O781" s="513"/>
      <c r="P781" s="513"/>
      <c r="Q781" s="513"/>
    </row>
    <row r="782" spans="1:17">
      <c r="A782" s="513"/>
      <c r="B782" s="513"/>
      <c r="C782" s="513"/>
      <c r="D782" s="513"/>
      <c r="E782" s="513"/>
      <c r="F782" s="513"/>
      <c r="G782" s="513"/>
      <c r="H782" s="513"/>
      <c r="I782" s="513"/>
      <c r="J782" s="513"/>
      <c r="K782" s="513"/>
      <c r="L782" s="513"/>
      <c r="M782" s="513"/>
      <c r="N782" s="513"/>
      <c r="O782" s="513"/>
      <c r="P782" s="513"/>
      <c r="Q782" s="513"/>
    </row>
    <row r="783" spans="1:17">
      <c r="A783" s="513"/>
      <c r="B783" s="513"/>
      <c r="C783" s="513"/>
      <c r="D783" s="513"/>
      <c r="E783" s="513"/>
      <c r="F783" s="513"/>
      <c r="G783" s="513"/>
      <c r="H783" s="513"/>
      <c r="I783" s="513"/>
      <c r="J783" s="513"/>
      <c r="K783" s="513"/>
      <c r="L783" s="513"/>
      <c r="M783" s="513"/>
      <c r="N783" s="513"/>
      <c r="O783" s="513"/>
      <c r="P783" s="513"/>
      <c r="Q783" s="513"/>
    </row>
    <row r="784" spans="1:17">
      <c r="A784" s="513"/>
      <c r="B784" s="513"/>
      <c r="C784" s="513"/>
      <c r="D784" s="513"/>
      <c r="E784" s="513"/>
      <c r="F784" s="513"/>
      <c r="G784" s="513"/>
      <c r="H784" s="513"/>
      <c r="I784" s="513"/>
      <c r="J784" s="513"/>
      <c r="K784" s="513"/>
      <c r="L784" s="513"/>
      <c r="M784" s="513"/>
      <c r="N784" s="513"/>
      <c r="O784" s="513"/>
      <c r="P784" s="513"/>
      <c r="Q784" s="513"/>
    </row>
    <row r="785" spans="1:17">
      <c r="A785" s="513"/>
      <c r="B785" s="513"/>
      <c r="C785" s="513"/>
      <c r="D785" s="513"/>
      <c r="E785" s="513"/>
      <c r="F785" s="513"/>
      <c r="G785" s="513"/>
      <c r="H785" s="513"/>
      <c r="I785" s="513"/>
      <c r="J785" s="513"/>
      <c r="K785" s="513"/>
      <c r="L785" s="513"/>
      <c r="M785" s="513"/>
      <c r="N785" s="513"/>
      <c r="O785" s="513"/>
      <c r="P785" s="513"/>
      <c r="Q785" s="513"/>
    </row>
    <row r="786" spans="1:17">
      <c r="A786" s="513"/>
      <c r="B786" s="513"/>
      <c r="C786" s="513"/>
      <c r="D786" s="513"/>
      <c r="E786" s="513"/>
      <c r="F786" s="513"/>
      <c r="G786" s="513"/>
      <c r="H786" s="513"/>
      <c r="I786" s="513"/>
      <c r="J786" s="513"/>
      <c r="K786" s="513"/>
      <c r="L786" s="513"/>
      <c r="M786" s="513"/>
      <c r="N786" s="513"/>
      <c r="O786" s="513"/>
      <c r="P786" s="513"/>
      <c r="Q786" s="513"/>
    </row>
    <row r="787" spans="1:17">
      <c r="A787" s="513"/>
      <c r="B787" s="513"/>
      <c r="C787" s="513"/>
      <c r="D787" s="513"/>
      <c r="E787" s="513"/>
      <c r="F787" s="513"/>
      <c r="G787" s="513"/>
      <c r="H787" s="513"/>
      <c r="I787" s="513"/>
      <c r="J787" s="513"/>
      <c r="K787" s="513"/>
      <c r="L787" s="513"/>
      <c r="M787" s="513"/>
      <c r="N787" s="513"/>
      <c r="O787" s="513"/>
      <c r="P787" s="513"/>
      <c r="Q787" s="513"/>
    </row>
    <row r="788" spans="1:17">
      <c r="A788" s="513"/>
      <c r="B788" s="513"/>
      <c r="C788" s="513"/>
      <c r="D788" s="513"/>
      <c r="E788" s="513"/>
      <c r="F788" s="513"/>
      <c r="G788" s="513"/>
      <c r="H788" s="513"/>
      <c r="I788" s="513"/>
      <c r="J788" s="513"/>
      <c r="K788" s="513"/>
      <c r="L788" s="513"/>
      <c r="M788" s="513"/>
      <c r="N788" s="513"/>
      <c r="O788" s="513"/>
      <c r="P788" s="513"/>
      <c r="Q788" s="513"/>
    </row>
    <row r="789" spans="1:17">
      <c r="A789" s="513"/>
      <c r="B789" s="513"/>
      <c r="C789" s="513"/>
      <c r="D789" s="513"/>
      <c r="E789" s="513"/>
      <c r="F789" s="513"/>
      <c r="G789" s="513"/>
      <c r="H789" s="513"/>
      <c r="I789" s="513"/>
      <c r="J789" s="513"/>
      <c r="K789" s="513"/>
      <c r="L789" s="513"/>
      <c r="M789" s="513"/>
      <c r="N789" s="513"/>
      <c r="O789" s="513"/>
      <c r="P789" s="513"/>
      <c r="Q789" s="513"/>
    </row>
    <row r="790" spans="1:17">
      <c r="A790" s="513"/>
      <c r="B790" s="513"/>
      <c r="C790" s="513"/>
      <c r="D790" s="513"/>
      <c r="E790" s="513"/>
      <c r="F790" s="513"/>
      <c r="G790" s="513"/>
      <c r="H790" s="513"/>
      <c r="I790" s="513"/>
      <c r="J790" s="513"/>
      <c r="K790" s="513"/>
      <c r="L790" s="513"/>
      <c r="M790" s="513"/>
      <c r="N790" s="513"/>
      <c r="O790" s="513"/>
      <c r="P790" s="513"/>
      <c r="Q790" s="513"/>
    </row>
    <row r="791" spans="1:17">
      <c r="A791" s="513"/>
      <c r="B791" s="513"/>
      <c r="C791" s="513"/>
      <c r="D791" s="513"/>
      <c r="E791" s="513"/>
      <c r="F791" s="513"/>
      <c r="G791" s="513"/>
      <c r="H791" s="513"/>
      <c r="I791" s="513"/>
      <c r="J791" s="513"/>
      <c r="K791" s="513"/>
      <c r="L791" s="513"/>
      <c r="M791" s="513"/>
      <c r="N791" s="513"/>
      <c r="O791" s="513"/>
      <c r="P791" s="513"/>
      <c r="Q791" s="513"/>
    </row>
    <row r="792" spans="1:17">
      <c r="A792" s="513"/>
      <c r="B792" s="513"/>
      <c r="C792" s="513"/>
      <c r="D792" s="513"/>
      <c r="E792" s="513"/>
      <c r="F792" s="513"/>
      <c r="G792" s="513"/>
      <c r="H792" s="513"/>
      <c r="I792" s="513"/>
      <c r="J792" s="513"/>
      <c r="K792" s="513"/>
      <c r="L792" s="513"/>
      <c r="M792" s="513"/>
      <c r="N792" s="513"/>
      <c r="O792" s="513"/>
      <c r="P792" s="513"/>
      <c r="Q792" s="513"/>
    </row>
    <row r="793" spans="1:17">
      <c r="A793" s="513"/>
      <c r="B793" s="513"/>
      <c r="C793" s="513"/>
      <c r="D793" s="513"/>
      <c r="E793" s="513"/>
      <c r="F793" s="513"/>
      <c r="G793" s="513"/>
      <c r="H793" s="513"/>
      <c r="I793" s="513"/>
      <c r="J793" s="513"/>
      <c r="K793" s="513"/>
      <c r="L793" s="513"/>
      <c r="M793" s="513"/>
      <c r="N793" s="513"/>
      <c r="O793" s="513"/>
      <c r="P793" s="513"/>
      <c r="Q793" s="513"/>
    </row>
    <row r="794" spans="1:17">
      <c r="A794" s="513"/>
      <c r="B794" s="513"/>
      <c r="C794" s="513"/>
      <c r="D794" s="513"/>
      <c r="E794" s="513"/>
      <c r="F794" s="513"/>
      <c r="G794" s="513"/>
      <c r="H794" s="513"/>
      <c r="I794" s="513"/>
      <c r="J794" s="513"/>
      <c r="K794" s="513"/>
      <c r="L794" s="513"/>
      <c r="M794" s="513"/>
      <c r="N794" s="513"/>
      <c r="O794" s="513"/>
      <c r="P794" s="513"/>
      <c r="Q794" s="513"/>
    </row>
    <row r="795" spans="1:17">
      <c r="A795" s="513"/>
      <c r="B795" s="513"/>
      <c r="C795" s="513"/>
      <c r="D795" s="513"/>
      <c r="E795" s="513"/>
      <c r="F795" s="513"/>
      <c r="G795" s="513"/>
      <c r="H795" s="513"/>
      <c r="I795" s="513"/>
      <c r="J795" s="513"/>
      <c r="K795" s="513"/>
      <c r="L795" s="513"/>
      <c r="M795" s="513"/>
      <c r="N795" s="513"/>
      <c r="O795" s="513"/>
      <c r="P795" s="513"/>
      <c r="Q795" s="513"/>
    </row>
    <row r="796" spans="1:17">
      <c r="A796" s="513"/>
      <c r="B796" s="513"/>
      <c r="C796" s="513"/>
      <c r="D796" s="513"/>
      <c r="E796" s="513"/>
      <c r="F796" s="513"/>
      <c r="G796" s="513"/>
      <c r="H796" s="513"/>
      <c r="I796" s="513"/>
      <c r="J796" s="513"/>
      <c r="K796" s="513"/>
      <c r="L796" s="513"/>
      <c r="M796" s="513"/>
      <c r="N796" s="513"/>
      <c r="O796" s="513"/>
      <c r="P796" s="513"/>
      <c r="Q796" s="513"/>
    </row>
    <row r="797" spans="1:17">
      <c r="A797" s="513"/>
      <c r="B797" s="513"/>
      <c r="C797" s="513"/>
      <c r="D797" s="513"/>
      <c r="E797" s="513"/>
      <c r="F797" s="513"/>
      <c r="G797" s="513"/>
      <c r="H797" s="513"/>
      <c r="I797" s="513"/>
      <c r="J797" s="513"/>
      <c r="K797" s="513"/>
      <c r="L797" s="513"/>
      <c r="M797" s="513"/>
      <c r="N797" s="513"/>
      <c r="O797" s="513"/>
      <c r="P797" s="513"/>
      <c r="Q797" s="513"/>
    </row>
    <row r="798" spans="1:17">
      <c r="A798" s="513"/>
      <c r="B798" s="513"/>
      <c r="C798" s="513"/>
      <c r="D798" s="513"/>
      <c r="E798" s="513"/>
      <c r="F798" s="513"/>
      <c r="G798" s="513"/>
      <c r="H798" s="513"/>
      <c r="I798" s="513"/>
      <c r="J798" s="513"/>
      <c r="K798" s="513"/>
      <c r="L798" s="513"/>
      <c r="M798" s="513"/>
      <c r="N798" s="513"/>
      <c r="O798" s="513"/>
      <c r="P798" s="513"/>
      <c r="Q798" s="513"/>
    </row>
    <row r="799" spans="1:17">
      <c r="A799" s="513"/>
      <c r="B799" s="513"/>
      <c r="C799" s="513"/>
      <c r="D799" s="513"/>
      <c r="E799" s="513"/>
      <c r="F799" s="513"/>
      <c r="G799" s="513"/>
      <c r="H799" s="513"/>
      <c r="I799" s="513"/>
      <c r="J799" s="513"/>
      <c r="K799" s="513"/>
      <c r="L799" s="513"/>
      <c r="M799" s="513"/>
      <c r="N799" s="513"/>
      <c r="O799" s="513"/>
      <c r="P799" s="513"/>
      <c r="Q799" s="513"/>
    </row>
    <row r="800" spans="1:17">
      <c r="A800" s="513"/>
      <c r="B800" s="513"/>
      <c r="C800" s="513"/>
      <c r="D800" s="513"/>
      <c r="E800" s="513"/>
      <c r="F800" s="513"/>
      <c r="G800" s="513"/>
      <c r="H800" s="513"/>
      <c r="I800" s="513"/>
      <c r="J800" s="513"/>
      <c r="K800" s="513"/>
      <c r="L800" s="513"/>
      <c r="M800" s="513"/>
      <c r="N800" s="513"/>
      <c r="O800" s="513"/>
      <c r="P800" s="513"/>
      <c r="Q800" s="513"/>
    </row>
    <row r="801" spans="1:17">
      <c r="A801" s="513"/>
      <c r="B801" s="513"/>
      <c r="C801" s="513"/>
      <c r="D801" s="513"/>
      <c r="E801" s="513"/>
      <c r="F801" s="513"/>
      <c r="G801" s="513"/>
      <c r="H801" s="513"/>
      <c r="I801" s="513"/>
      <c r="J801" s="513"/>
      <c r="K801" s="513"/>
      <c r="L801" s="513"/>
      <c r="M801" s="513"/>
      <c r="N801" s="513"/>
      <c r="O801" s="513"/>
      <c r="P801" s="513"/>
      <c r="Q801" s="513"/>
    </row>
    <row r="802" spans="1:17">
      <c r="A802" s="513"/>
      <c r="B802" s="513"/>
      <c r="C802" s="513"/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</row>
    <row r="803" spans="1:17">
      <c r="A803" s="513"/>
      <c r="B803" s="513"/>
      <c r="C803" s="513"/>
      <c r="D803" s="513"/>
      <c r="E803" s="513"/>
      <c r="F803" s="513"/>
      <c r="G803" s="513"/>
      <c r="H803" s="513"/>
      <c r="I803" s="513"/>
      <c r="J803" s="513"/>
      <c r="K803" s="513"/>
      <c r="L803" s="513"/>
      <c r="M803" s="513"/>
      <c r="N803" s="513"/>
      <c r="O803" s="513"/>
      <c r="P803" s="513"/>
      <c r="Q803" s="513"/>
    </row>
    <row r="804" spans="1:17">
      <c r="A804" s="513"/>
      <c r="B804" s="513"/>
      <c r="C804" s="513"/>
      <c r="D804" s="513"/>
      <c r="E804" s="513"/>
      <c r="F804" s="513"/>
      <c r="G804" s="513"/>
      <c r="H804" s="513"/>
      <c r="I804" s="513"/>
      <c r="J804" s="513"/>
      <c r="K804" s="513"/>
      <c r="L804" s="513"/>
      <c r="M804" s="513"/>
      <c r="N804" s="513"/>
      <c r="O804" s="513"/>
      <c r="P804" s="513"/>
      <c r="Q804" s="513"/>
    </row>
    <row r="805" spans="1:17">
      <c r="A805" s="513"/>
      <c r="B805" s="513"/>
      <c r="C805" s="513"/>
      <c r="D805" s="513"/>
      <c r="E805" s="513"/>
      <c r="F805" s="513"/>
      <c r="G805" s="513"/>
      <c r="H805" s="513"/>
      <c r="I805" s="513"/>
      <c r="J805" s="513"/>
      <c r="K805" s="513"/>
      <c r="L805" s="513"/>
      <c r="M805" s="513"/>
      <c r="N805" s="513"/>
      <c r="O805" s="513"/>
      <c r="P805" s="513"/>
      <c r="Q805" s="513"/>
    </row>
    <row r="806" spans="1:17">
      <c r="A806" s="513"/>
      <c r="B806" s="513"/>
      <c r="C806" s="513"/>
      <c r="D806" s="513"/>
      <c r="E806" s="513"/>
      <c r="F806" s="513"/>
      <c r="G806" s="513"/>
      <c r="H806" s="513"/>
      <c r="I806" s="513"/>
      <c r="J806" s="513"/>
      <c r="K806" s="513"/>
      <c r="L806" s="513"/>
      <c r="M806" s="513"/>
      <c r="N806" s="513"/>
      <c r="O806" s="513"/>
      <c r="P806" s="513"/>
      <c r="Q806" s="513"/>
    </row>
    <row r="807" spans="1:17">
      <c r="A807" s="513"/>
      <c r="B807" s="513"/>
      <c r="C807" s="513"/>
      <c r="D807" s="513"/>
      <c r="E807" s="513"/>
      <c r="F807" s="513"/>
      <c r="G807" s="513"/>
      <c r="H807" s="513"/>
      <c r="I807" s="513"/>
      <c r="J807" s="513"/>
      <c r="K807" s="513"/>
      <c r="L807" s="513"/>
      <c r="M807" s="513"/>
      <c r="N807" s="513"/>
      <c r="O807" s="513"/>
      <c r="P807" s="513"/>
      <c r="Q807" s="513"/>
    </row>
    <row r="808" spans="1:17">
      <c r="A808" s="513"/>
      <c r="B808" s="513"/>
      <c r="C808" s="513"/>
      <c r="D808" s="513"/>
      <c r="E808" s="513"/>
      <c r="F808" s="513"/>
      <c r="G808" s="513"/>
      <c r="H808" s="513"/>
      <c r="I808" s="513"/>
      <c r="J808" s="513"/>
      <c r="K808" s="513"/>
      <c r="L808" s="513"/>
      <c r="M808" s="513"/>
      <c r="N808" s="513"/>
      <c r="O808" s="513"/>
      <c r="P808" s="513"/>
      <c r="Q808" s="513"/>
    </row>
    <row r="809" spans="1:17">
      <c r="A809" s="513"/>
      <c r="B809" s="513"/>
      <c r="C809" s="513"/>
      <c r="D809" s="513"/>
      <c r="E809" s="513"/>
      <c r="F809" s="513"/>
      <c r="G809" s="513"/>
      <c r="H809" s="513"/>
      <c r="I809" s="513"/>
      <c r="J809" s="513"/>
      <c r="K809" s="513"/>
      <c r="L809" s="513"/>
      <c r="M809" s="513"/>
      <c r="N809" s="513"/>
      <c r="O809" s="513"/>
      <c r="P809" s="513"/>
      <c r="Q809" s="513"/>
    </row>
    <row r="810" spans="1:17">
      <c r="A810" s="513"/>
      <c r="B810" s="513"/>
      <c r="C810" s="513"/>
      <c r="D810" s="513"/>
      <c r="E810" s="513"/>
      <c r="F810" s="513"/>
      <c r="G810" s="513"/>
      <c r="H810" s="513"/>
      <c r="I810" s="513"/>
      <c r="J810" s="513"/>
      <c r="K810" s="513"/>
      <c r="L810" s="513"/>
      <c r="M810" s="513"/>
      <c r="N810" s="513"/>
      <c r="O810" s="513"/>
      <c r="P810" s="513"/>
      <c r="Q810" s="513"/>
    </row>
    <row r="811" spans="1:17">
      <c r="A811" s="513"/>
      <c r="B811" s="513"/>
      <c r="C811" s="513"/>
      <c r="D811" s="513"/>
      <c r="E811" s="513"/>
      <c r="F811" s="513"/>
      <c r="G811" s="513"/>
      <c r="H811" s="513"/>
      <c r="I811" s="513"/>
      <c r="J811" s="513"/>
      <c r="K811" s="513"/>
      <c r="L811" s="513"/>
      <c r="M811" s="513"/>
      <c r="N811" s="513"/>
      <c r="O811" s="513"/>
      <c r="P811" s="513"/>
      <c r="Q811" s="513"/>
    </row>
    <row r="812" spans="1:17">
      <c r="A812" s="513"/>
      <c r="B812" s="513"/>
      <c r="C812" s="513"/>
      <c r="D812" s="513"/>
      <c r="E812" s="513"/>
      <c r="F812" s="513"/>
      <c r="G812" s="513"/>
      <c r="H812" s="513"/>
      <c r="I812" s="513"/>
      <c r="J812" s="513"/>
      <c r="K812" s="513"/>
      <c r="L812" s="513"/>
      <c r="M812" s="513"/>
      <c r="N812" s="513"/>
      <c r="O812" s="513"/>
      <c r="P812" s="513"/>
      <c r="Q812" s="513"/>
    </row>
    <row r="813" spans="1:17">
      <c r="A813" s="513"/>
      <c r="B813" s="513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</row>
    <row r="814" spans="1:17">
      <c r="A814" s="513"/>
      <c r="B814" s="513"/>
      <c r="C814" s="513"/>
      <c r="D814" s="513"/>
      <c r="E814" s="513"/>
      <c r="F814" s="513"/>
      <c r="G814" s="513"/>
      <c r="H814" s="513"/>
      <c r="I814" s="513"/>
      <c r="J814" s="513"/>
      <c r="K814" s="513"/>
      <c r="L814" s="513"/>
      <c r="M814" s="513"/>
      <c r="N814" s="513"/>
      <c r="O814" s="513"/>
      <c r="P814" s="513"/>
      <c r="Q814" s="513"/>
    </row>
    <row r="815" spans="1:17">
      <c r="A815" s="513"/>
      <c r="B815" s="513"/>
      <c r="C815" s="513"/>
      <c r="D815" s="513"/>
      <c r="E815" s="513"/>
      <c r="F815" s="513"/>
      <c r="G815" s="513"/>
      <c r="H815" s="513"/>
      <c r="I815" s="513"/>
      <c r="J815" s="513"/>
      <c r="K815" s="513"/>
      <c r="L815" s="513"/>
      <c r="M815" s="513"/>
      <c r="N815" s="513"/>
      <c r="O815" s="513"/>
      <c r="P815" s="513"/>
      <c r="Q815" s="513"/>
    </row>
    <row r="816" spans="1:17">
      <c r="A816" s="513"/>
      <c r="B816" s="513"/>
      <c r="C816" s="513"/>
      <c r="D816" s="513"/>
      <c r="E816" s="513"/>
      <c r="F816" s="513"/>
      <c r="I816" s="513"/>
      <c r="J816" s="513"/>
      <c r="K816" s="513"/>
      <c r="L816" s="513"/>
      <c r="M816" s="513"/>
      <c r="N816" s="513"/>
      <c r="O816" s="513"/>
      <c r="P816" s="513"/>
      <c r="Q816" s="513"/>
    </row>
    <row r="817" spans="1:17">
      <c r="A817" s="513"/>
      <c r="B817" s="513"/>
      <c r="C817" s="513"/>
      <c r="D817" s="513"/>
      <c r="E817" s="513"/>
      <c r="F817" s="513"/>
      <c r="I817" s="513"/>
      <c r="J817" s="513"/>
      <c r="K817" s="513"/>
      <c r="L817" s="513"/>
      <c r="M817" s="513"/>
      <c r="N817" s="513"/>
      <c r="O817" s="513"/>
      <c r="P817" s="513"/>
      <c r="Q817" s="513"/>
    </row>
    <row r="818" spans="1:17">
      <c r="A818" s="513"/>
      <c r="B818" s="513"/>
      <c r="C818" s="513"/>
      <c r="D818" s="513"/>
      <c r="E818" s="513"/>
      <c r="F818" s="513"/>
      <c r="I818" s="513"/>
      <c r="J818" s="513"/>
      <c r="K818" s="513"/>
      <c r="L818" s="513"/>
      <c r="M818" s="513"/>
      <c r="N818" s="513"/>
      <c r="O818" s="513"/>
      <c r="P818" s="513"/>
      <c r="Q818" s="513"/>
    </row>
    <row r="819" spans="1:17">
      <c r="A819" s="513"/>
      <c r="B819" s="513"/>
      <c r="C819" s="513"/>
      <c r="D819" s="513"/>
      <c r="E819" s="513"/>
      <c r="F819" s="513"/>
      <c r="I819" s="513"/>
      <c r="J819" s="513"/>
      <c r="K819" s="513"/>
      <c r="L819" s="513"/>
      <c r="M819" s="513"/>
      <c r="N819" s="513"/>
      <c r="O819" s="513"/>
      <c r="P819" s="513"/>
      <c r="Q819" s="513"/>
    </row>
    <row r="820" spans="1:17">
      <c r="A820" s="513"/>
      <c r="B820" s="513"/>
      <c r="C820" s="513"/>
      <c r="D820" s="513"/>
      <c r="E820" s="513"/>
      <c r="F820" s="513"/>
      <c r="I820" s="513"/>
      <c r="J820" s="513"/>
      <c r="K820" s="513"/>
      <c r="L820" s="513"/>
      <c r="M820" s="513"/>
      <c r="N820" s="513"/>
      <c r="O820" s="513"/>
      <c r="P820" s="513"/>
      <c r="Q820" s="513"/>
    </row>
    <row r="821" spans="1:17">
      <c r="A821" s="513"/>
      <c r="B821" s="513"/>
      <c r="C821" s="513"/>
      <c r="D821" s="513"/>
      <c r="E821" s="513"/>
      <c r="F821" s="513"/>
      <c r="I821" s="513"/>
      <c r="J821" s="513"/>
      <c r="K821" s="513"/>
      <c r="L821" s="513"/>
      <c r="M821" s="513"/>
      <c r="N821" s="513"/>
      <c r="O821" s="513"/>
      <c r="P821" s="513"/>
      <c r="Q821" s="513"/>
    </row>
    <row r="822" spans="1:17">
      <c r="A822" s="513"/>
      <c r="B822" s="513"/>
      <c r="C822" s="513"/>
      <c r="D822" s="513"/>
      <c r="E822" s="513"/>
      <c r="F822" s="513"/>
      <c r="I822" s="513"/>
      <c r="J822" s="513"/>
      <c r="K822" s="513"/>
      <c r="L822" s="513"/>
      <c r="M822" s="513"/>
      <c r="N822" s="513"/>
      <c r="O822" s="513"/>
      <c r="P822" s="513"/>
      <c r="Q822" s="513"/>
    </row>
    <row r="823" spans="1:17">
      <c r="A823" s="513"/>
      <c r="B823" s="513"/>
      <c r="C823" s="513"/>
      <c r="D823" s="513"/>
      <c r="E823" s="513"/>
      <c r="F823" s="513"/>
      <c r="I823" s="513"/>
      <c r="J823" s="513"/>
      <c r="K823" s="513"/>
      <c r="L823" s="513"/>
      <c r="M823" s="513"/>
      <c r="N823" s="513"/>
      <c r="O823" s="513"/>
      <c r="P823" s="513"/>
      <c r="Q823" s="513"/>
    </row>
    <row r="824" spans="1:17">
      <c r="A824" s="513"/>
      <c r="B824" s="513"/>
      <c r="C824" s="513"/>
      <c r="D824" s="513"/>
      <c r="E824" s="513"/>
      <c r="F824" s="513"/>
      <c r="I824" s="513"/>
      <c r="J824" s="513"/>
      <c r="K824" s="513"/>
      <c r="L824" s="513"/>
      <c r="M824" s="513"/>
      <c r="N824" s="513"/>
      <c r="O824" s="513"/>
      <c r="P824" s="513"/>
      <c r="Q824" s="513"/>
    </row>
    <row r="825" spans="1:17">
      <c r="A825" s="513"/>
      <c r="B825" s="513"/>
      <c r="C825" s="513"/>
      <c r="D825" s="513"/>
      <c r="E825" s="513"/>
      <c r="F825" s="513"/>
      <c r="I825" s="513"/>
      <c r="J825" s="513"/>
      <c r="K825" s="513"/>
      <c r="L825" s="513"/>
      <c r="M825" s="513"/>
      <c r="N825" s="513"/>
      <c r="O825" s="513"/>
      <c r="P825" s="513"/>
      <c r="Q825" s="513"/>
    </row>
    <row r="826" spans="1:17">
      <c r="A826" s="513"/>
      <c r="B826" s="513"/>
      <c r="C826" s="513"/>
      <c r="D826" s="513"/>
      <c r="E826" s="513"/>
      <c r="F826" s="513"/>
      <c r="I826" s="513"/>
      <c r="J826" s="513"/>
      <c r="K826" s="513"/>
      <c r="L826" s="513"/>
      <c r="M826" s="513"/>
      <c r="N826" s="513"/>
      <c r="O826" s="513"/>
      <c r="P826" s="513"/>
      <c r="Q826" s="513"/>
    </row>
    <row r="827" spans="1:17">
      <c r="A827" s="513"/>
      <c r="B827" s="513"/>
      <c r="C827" s="513"/>
      <c r="D827" s="513"/>
      <c r="E827" s="513"/>
      <c r="F827" s="513"/>
      <c r="I827" s="513"/>
      <c r="J827" s="513"/>
      <c r="K827" s="513"/>
      <c r="L827" s="513"/>
      <c r="M827" s="513"/>
      <c r="N827" s="513"/>
      <c r="O827" s="513"/>
      <c r="P827" s="513"/>
      <c r="Q827" s="513"/>
    </row>
    <row r="828" spans="1:17">
      <c r="A828" s="513"/>
      <c r="B828" s="513"/>
      <c r="C828" s="513"/>
      <c r="D828" s="513"/>
      <c r="E828" s="513"/>
      <c r="F828" s="513"/>
      <c r="I828" s="513"/>
      <c r="J828" s="513"/>
      <c r="K828" s="513"/>
      <c r="L828" s="513"/>
      <c r="M828" s="513"/>
      <c r="N828" s="513"/>
      <c r="O828" s="513"/>
      <c r="P828" s="513"/>
      <c r="Q828" s="513"/>
    </row>
    <row r="829" spans="1:17">
      <c r="A829" s="513"/>
      <c r="B829" s="513"/>
      <c r="C829" s="513"/>
      <c r="D829" s="513"/>
      <c r="E829" s="513"/>
      <c r="F829" s="513"/>
      <c r="I829" s="513"/>
      <c r="J829" s="513"/>
      <c r="K829" s="513"/>
      <c r="L829" s="513"/>
      <c r="M829" s="513"/>
      <c r="N829" s="513"/>
      <c r="O829" s="513"/>
      <c r="P829" s="513"/>
      <c r="Q829" s="513"/>
    </row>
    <row r="830" spans="1:17">
      <c r="A830" s="513"/>
      <c r="B830" s="513"/>
      <c r="C830" s="513"/>
      <c r="D830" s="513"/>
      <c r="E830" s="513"/>
      <c r="F830" s="513"/>
      <c r="I830" s="513"/>
      <c r="J830" s="513"/>
      <c r="K830" s="513"/>
      <c r="L830" s="513"/>
      <c r="M830" s="513"/>
      <c r="N830" s="513"/>
      <c r="O830" s="513"/>
      <c r="P830" s="513"/>
      <c r="Q830" s="513"/>
    </row>
    <row r="831" spans="1:17">
      <c r="A831" s="513"/>
      <c r="B831" s="513"/>
      <c r="C831" s="513"/>
      <c r="D831" s="513"/>
      <c r="E831" s="513"/>
      <c r="F831" s="513"/>
      <c r="I831" s="513"/>
      <c r="J831" s="513"/>
      <c r="K831" s="513"/>
      <c r="L831" s="513"/>
      <c r="M831" s="513"/>
      <c r="N831" s="513"/>
      <c r="O831" s="513"/>
      <c r="P831" s="513"/>
      <c r="Q831" s="513"/>
    </row>
    <row r="832" spans="1:17">
      <c r="A832" s="513"/>
      <c r="B832" s="513"/>
      <c r="C832" s="513"/>
      <c r="D832" s="513"/>
      <c r="E832" s="513"/>
      <c r="F832" s="513"/>
      <c r="I832" s="513"/>
      <c r="J832" s="513"/>
      <c r="K832" s="513"/>
      <c r="L832" s="513"/>
      <c r="M832" s="513"/>
      <c r="N832" s="513"/>
      <c r="O832" s="513"/>
      <c r="P832" s="513"/>
      <c r="Q832" s="513"/>
    </row>
    <row r="833" spans="1:17">
      <c r="A833" s="513"/>
      <c r="B833" s="513"/>
      <c r="C833" s="513"/>
      <c r="D833" s="513"/>
      <c r="E833" s="513"/>
      <c r="F833" s="513"/>
      <c r="I833" s="513"/>
      <c r="J833" s="513"/>
      <c r="K833" s="513"/>
      <c r="L833" s="513"/>
      <c r="M833" s="513"/>
      <c r="N833" s="513"/>
      <c r="O833" s="513"/>
      <c r="P833" s="513"/>
      <c r="Q833" s="513"/>
    </row>
    <row r="834" spans="1:17">
      <c r="A834" s="513"/>
      <c r="B834" s="513"/>
      <c r="C834" s="513"/>
      <c r="D834" s="513"/>
      <c r="E834" s="513"/>
      <c r="F834" s="513"/>
      <c r="I834" s="513"/>
      <c r="J834" s="513"/>
      <c r="K834" s="513"/>
      <c r="L834" s="513"/>
      <c r="M834" s="513"/>
      <c r="N834" s="513"/>
      <c r="O834" s="513"/>
      <c r="P834" s="513"/>
      <c r="Q834" s="513"/>
    </row>
    <row r="835" spans="1:17">
      <c r="A835" s="513"/>
      <c r="B835" s="513"/>
      <c r="C835" s="513"/>
      <c r="D835" s="513"/>
      <c r="E835" s="513"/>
      <c r="F835" s="513"/>
      <c r="I835" s="513"/>
      <c r="J835" s="513"/>
      <c r="K835" s="513"/>
      <c r="L835" s="513"/>
      <c r="M835" s="513"/>
      <c r="N835" s="513"/>
      <c r="O835" s="513"/>
      <c r="P835" s="513"/>
      <c r="Q835" s="513"/>
    </row>
    <row r="836" spans="1:17">
      <c r="A836" s="513"/>
      <c r="B836" s="513"/>
      <c r="C836" s="513"/>
      <c r="D836" s="513"/>
      <c r="E836" s="513"/>
      <c r="F836" s="513"/>
      <c r="I836" s="513"/>
      <c r="J836" s="513"/>
      <c r="K836" s="513"/>
      <c r="L836" s="513"/>
      <c r="M836" s="513"/>
      <c r="N836" s="513"/>
      <c r="O836" s="513"/>
      <c r="P836" s="513"/>
      <c r="Q836" s="513"/>
    </row>
    <row r="837" spans="1:17">
      <c r="A837" s="513"/>
      <c r="B837" s="513"/>
      <c r="C837" s="513"/>
      <c r="D837" s="513"/>
      <c r="E837" s="513"/>
      <c r="F837" s="513"/>
      <c r="I837" s="513"/>
      <c r="J837" s="513"/>
      <c r="K837" s="513"/>
      <c r="L837" s="513"/>
      <c r="M837" s="513"/>
      <c r="N837" s="513"/>
      <c r="O837" s="513"/>
      <c r="P837" s="513"/>
      <c r="Q837" s="513"/>
    </row>
    <row r="838" spans="1:17">
      <c r="A838" s="513"/>
      <c r="B838" s="513"/>
      <c r="C838" s="513"/>
      <c r="D838" s="513"/>
      <c r="E838" s="513"/>
      <c r="F838" s="513"/>
      <c r="I838" s="513"/>
      <c r="J838" s="513"/>
      <c r="K838" s="513"/>
      <c r="L838" s="513"/>
      <c r="M838" s="513"/>
      <c r="N838" s="513"/>
      <c r="O838" s="513"/>
      <c r="P838" s="513"/>
      <c r="Q838" s="513"/>
    </row>
    <row r="839" spans="1:17">
      <c r="A839" s="513"/>
      <c r="B839" s="513"/>
      <c r="C839" s="513"/>
      <c r="D839" s="513"/>
      <c r="E839" s="513"/>
      <c r="F839" s="513"/>
      <c r="I839" s="513"/>
      <c r="J839" s="513"/>
      <c r="K839" s="513"/>
      <c r="L839" s="513"/>
      <c r="M839" s="513"/>
      <c r="N839" s="513"/>
      <c r="O839" s="513"/>
      <c r="P839" s="513"/>
      <c r="Q839" s="513"/>
    </row>
    <row r="840" spans="1:17">
      <c r="A840" s="513"/>
      <c r="B840" s="513"/>
      <c r="C840" s="513"/>
      <c r="D840" s="513"/>
      <c r="E840" s="513"/>
      <c r="F840" s="513"/>
      <c r="I840" s="513"/>
      <c r="J840" s="513"/>
      <c r="K840" s="513"/>
      <c r="L840" s="513"/>
      <c r="M840" s="513"/>
      <c r="N840" s="513"/>
      <c r="O840" s="513"/>
      <c r="P840" s="513"/>
      <c r="Q840" s="513"/>
    </row>
    <row r="841" spans="1:17">
      <c r="A841" s="513"/>
      <c r="B841" s="513"/>
      <c r="C841" s="513"/>
      <c r="D841" s="513"/>
      <c r="E841" s="513"/>
      <c r="F841" s="513"/>
      <c r="I841" s="513"/>
      <c r="J841" s="513"/>
      <c r="K841" s="513"/>
      <c r="L841" s="513"/>
      <c r="M841" s="513"/>
      <c r="N841" s="513"/>
      <c r="O841" s="513"/>
      <c r="P841" s="513"/>
      <c r="Q841" s="513"/>
    </row>
    <row r="842" spans="1:17">
      <c r="A842" s="513"/>
      <c r="B842" s="513"/>
      <c r="C842" s="513"/>
      <c r="D842" s="513"/>
      <c r="E842" s="513"/>
      <c r="F842" s="513"/>
      <c r="I842" s="513"/>
      <c r="J842" s="513"/>
      <c r="K842" s="513"/>
      <c r="L842" s="513"/>
      <c r="M842" s="513"/>
      <c r="N842" s="513"/>
      <c r="O842" s="513"/>
      <c r="P842" s="513"/>
      <c r="Q842" s="513"/>
    </row>
    <row r="843" spans="1:17">
      <c r="A843" s="513"/>
      <c r="B843" s="513"/>
      <c r="C843" s="513"/>
      <c r="D843" s="513"/>
      <c r="E843" s="513"/>
      <c r="F843" s="513"/>
      <c r="I843" s="513"/>
      <c r="J843" s="513"/>
      <c r="K843" s="513"/>
      <c r="L843" s="513"/>
      <c r="M843" s="513"/>
      <c r="N843" s="513"/>
      <c r="O843" s="513"/>
      <c r="P843" s="513"/>
      <c r="Q843" s="513"/>
    </row>
    <row r="844" spans="1:17">
      <c r="A844" s="513"/>
      <c r="B844" s="513"/>
      <c r="C844" s="513"/>
      <c r="D844" s="513"/>
      <c r="E844" s="513"/>
      <c r="F844" s="513"/>
      <c r="I844" s="513"/>
      <c r="J844" s="513"/>
      <c r="K844" s="513"/>
      <c r="L844" s="513"/>
      <c r="M844" s="513"/>
      <c r="N844" s="513"/>
      <c r="O844" s="513"/>
      <c r="P844" s="513"/>
      <c r="Q844" s="513"/>
    </row>
    <row r="845" spans="1:17">
      <c r="A845" s="513"/>
      <c r="B845" s="513"/>
      <c r="C845" s="513"/>
      <c r="D845" s="513"/>
      <c r="E845" s="513"/>
      <c r="F845" s="513"/>
      <c r="I845" s="513"/>
      <c r="J845" s="513"/>
      <c r="K845" s="513"/>
      <c r="L845" s="513"/>
      <c r="M845" s="513"/>
      <c r="N845" s="513"/>
      <c r="O845" s="513"/>
      <c r="P845" s="513"/>
      <c r="Q845" s="513"/>
    </row>
    <row r="846" spans="1:17">
      <c r="A846" s="513"/>
      <c r="B846" s="513"/>
      <c r="C846" s="513"/>
      <c r="D846" s="513"/>
      <c r="E846" s="513"/>
      <c r="F846" s="513"/>
      <c r="I846" s="513"/>
      <c r="J846" s="513"/>
      <c r="K846" s="513"/>
      <c r="L846" s="513"/>
      <c r="M846" s="513"/>
      <c r="N846" s="513"/>
      <c r="O846" s="513"/>
      <c r="P846" s="513"/>
      <c r="Q846" s="513"/>
    </row>
    <row r="847" spans="1:17">
      <c r="A847" s="513"/>
      <c r="B847" s="513"/>
      <c r="C847" s="513"/>
      <c r="D847" s="513"/>
      <c r="E847" s="513"/>
      <c r="F847" s="513"/>
      <c r="I847" s="513"/>
      <c r="J847" s="513"/>
      <c r="K847" s="513"/>
      <c r="L847" s="513"/>
      <c r="M847" s="513"/>
      <c r="N847" s="513"/>
      <c r="O847" s="513"/>
      <c r="P847" s="513"/>
      <c r="Q847" s="513"/>
    </row>
    <row r="848" spans="1:17">
      <c r="A848" s="513"/>
      <c r="B848" s="513"/>
      <c r="C848" s="513"/>
      <c r="D848" s="513"/>
      <c r="E848" s="513"/>
      <c r="F848" s="513"/>
      <c r="I848" s="513"/>
      <c r="J848" s="513"/>
      <c r="K848" s="513"/>
      <c r="L848" s="513"/>
      <c r="M848" s="513"/>
      <c r="N848" s="513"/>
      <c r="O848" s="513"/>
      <c r="P848" s="513"/>
      <c r="Q848" s="513"/>
    </row>
    <row r="849" spans="1:17">
      <c r="A849" s="513"/>
      <c r="B849" s="513"/>
      <c r="C849" s="513"/>
      <c r="D849" s="513"/>
      <c r="E849" s="513"/>
      <c r="F849" s="513"/>
      <c r="I849" s="513"/>
      <c r="J849" s="513"/>
      <c r="K849" s="513"/>
      <c r="L849" s="513"/>
      <c r="M849" s="513"/>
      <c r="N849" s="513"/>
      <c r="O849" s="513"/>
      <c r="P849" s="513"/>
      <c r="Q849" s="513"/>
    </row>
    <row r="850" spans="1:17">
      <c r="A850" s="513"/>
      <c r="B850" s="513"/>
      <c r="C850" s="513"/>
      <c r="D850" s="513"/>
      <c r="E850" s="513"/>
      <c r="F850" s="513"/>
      <c r="I850" s="513"/>
      <c r="J850" s="513"/>
      <c r="K850" s="513"/>
      <c r="L850" s="513"/>
      <c r="M850" s="513"/>
      <c r="N850" s="513"/>
      <c r="O850" s="513"/>
      <c r="P850" s="513"/>
      <c r="Q850" s="513"/>
    </row>
    <row r="851" spans="1:17">
      <c r="A851" s="513"/>
      <c r="B851" s="513"/>
      <c r="C851" s="513"/>
      <c r="D851" s="513"/>
      <c r="E851" s="513"/>
      <c r="F851" s="513"/>
      <c r="I851" s="513"/>
      <c r="J851" s="513"/>
      <c r="K851" s="513"/>
      <c r="L851" s="513"/>
      <c r="M851" s="513"/>
      <c r="N851" s="513"/>
      <c r="O851" s="513"/>
      <c r="P851" s="513"/>
      <c r="Q851" s="513"/>
    </row>
    <row r="852" spans="1:17">
      <c r="A852" s="513"/>
      <c r="B852" s="513"/>
      <c r="C852" s="513"/>
      <c r="D852" s="513"/>
      <c r="E852" s="513"/>
      <c r="F852" s="513"/>
      <c r="I852" s="513"/>
      <c r="J852" s="513"/>
      <c r="K852" s="513"/>
      <c r="L852" s="513"/>
      <c r="M852" s="513"/>
      <c r="N852" s="513"/>
      <c r="O852" s="513"/>
      <c r="P852" s="513"/>
      <c r="Q852" s="513"/>
    </row>
    <row r="853" spans="1:17">
      <c r="A853" s="513"/>
      <c r="B853" s="513"/>
      <c r="C853" s="513"/>
      <c r="D853" s="513"/>
      <c r="E853" s="513"/>
      <c r="F853" s="513"/>
      <c r="I853" s="513"/>
      <c r="J853" s="513"/>
      <c r="K853" s="513"/>
      <c r="L853" s="513"/>
      <c r="M853" s="513"/>
      <c r="N853" s="513"/>
      <c r="O853" s="513"/>
      <c r="P853" s="513"/>
      <c r="Q853" s="513"/>
    </row>
    <row r="854" spans="1:17">
      <c r="A854" s="513"/>
      <c r="B854" s="513"/>
      <c r="C854" s="513"/>
      <c r="D854" s="513"/>
      <c r="E854" s="513"/>
      <c r="F854" s="513"/>
      <c r="I854" s="513"/>
      <c r="J854" s="513"/>
      <c r="K854" s="513"/>
      <c r="L854" s="513"/>
      <c r="M854" s="513"/>
      <c r="N854" s="513"/>
      <c r="O854" s="513"/>
      <c r="P854" s="513"/>
      <c r="Q854" s="513"/>
    </row>
    <row r="855" spans="1:17">
      <c r="A855" s="513"/>
      <c r="B855" s="513"/>
      <c r="C855" s="513"/>
      <c r="D855" s="513"/>
      <c r="E855" s="513"/>
      <c r="F855" s="513"/>
      <c r="I855" s="513"/>
      <c r="J855" s="513"/>
      <c r="K855" s="513"/>
      <c r="L855" s="513"/>
      <c r="M855" s="513"/>
      <c r="N855" s="513"/>
      <c r="O855" s="513"/>
      <c r="P855" s="513"/>
      <c r="Q855" s="513"/>
    </row>
    <row r="856" spans="1:17">
      <c r="A856" s="513"/>
      <c r="B856" s="513"/>
      <c r="C856" s="513"/>
      <c r="D856" s="513"/>
      <c r="E856" s="513"/>
      <c r="F856" s="513"/>
      <c r="I856" s="513"/>
      <c r="J856" s="513"/>
      <c r="K856" s="513"/>
      <c r="L856" s="513"/>
      <c r="M856" s="513"/>
      <c r="N856" s="513"/>
      <c r="O856" s="513"/>
      <c r="P856" s="513"/>
      <c r="Q856" s="513"/>
    </row>
    <row r="857" spans="1:17">
      <c r="A857" s="513"/>
      <c r="B857" s="513"/>
      <c r="C857" s="513"/>
      <c r="D857" s="513"/>
      <c r="E857" s="513"/>
      <c r="F857" s="513"/>
      <c r="I857" s="513"/>
      <c r="J857" s="513"/>
      <c r="K857" s="513"/>
      <c r="L857" s="513"/>
      <c r="M857" s="513"/>
      <c r="N857" s="513"/>
      <c r="O857" s="513"/>
      <c r="P857" s="513"/>
      <c r="Q857" s="513"/>
    </row>
    <row r="858" spans="1:17">
      <c r="A858" s="513"/>
      <c r="B858" s="513"/>
      <c r="C858" s="513"/>
      <c r="D858" s="513"/>
      <c r="E858" s="513"/>
      <c r="F858" s="513"/>
      <c r="I858" s="513"/>
      <c r="J858" s="513"/>
      <c r="K858" s="513"/>
      <c r="L858" s="513"/>
      <c r="M858" s="513"/>
      <c r="N858" s="513"/>
      <c r="O858" s="513"/>
      <c r="P858" s="513"/>
      <c r="Q858" s="513"/>
    </row>
    <row r="859" spans="1:17">
      <c r="A859" s="513"/>
      <c r="B859" s="513"/>
      <c r="C859" s="513"/>
      <c r="D859" s="513"/>
      <c r="E859" s="513"/>
      <c r="F859" s="513"/>
      <c r="I859" s="513"/>
      <c r="J859" s="513"/>
      <c r="K859" s="513"/>
      <c r="L859" s="513"/>
      <c r="M859" s="513"/>
      <c r="N859" s="513"/>
      <c r="O859" s="513"/>
      <c r="P859" s="513"/>
      <c r="Q859" s="513"/>
    </row>
    <row r="860" spans="1:17">
      <c r="A860" s="513"/>
      <c r="B860" s="513"/>
      <c r="C860" s="513"/>
      <c r="D860" s="513"/>
      <c r="E860" s="513"/>
      <c r="F860" s="513"/>
      <c r="I860" s="513"/>
      <c r="J860" s="513"/>
      <c r="K860" s="513"/>
      <c r="L860" s="513"/>
      <c r="M860" s="513"/>
      <c r="N860" s="513"/>
      <c r="O860" s="513"/>
      <c r="P860" s="513"/>
      <c r="Q860" s="513"/>
    </row>
    <row r="861" spans="1:17">
      <c r="A861" s="513"/>
      <c r="B861" s="513"/>
      <c r="C861" s="513"/>
      <c r="D861" s="513"/>
      <c r="E861" s="513"/>
      <c r="F861" s="513"/>
      <c r="I861" s="513"/>
      <c r="J861" s="513"/>
      <c r="K861" s="513"/>
      <c r="L861" s="513"/>
      <c r="M861" s="513"/>
      <c r="N861" s="513"/>
      <c r="O861" s="513"/>
      <c r="P861" s="513"/>
      <c r="Q861" s="513"/>
    </row>
    <row r="862" spans="1:17">
      <c r="A862" s="513"/>
      <c r="B862" s="513"/>
      <c r="C862" s="513"/>
      <c r="D862" s="513"/>
      <c r="E862" s="513"/>
      <c r="F862" s="513"/>
      <c r="I862" s="513"/>
      <c r="J862" s="513"/>
      <c r="K862" s="513"/>
      <c r="L862" s="513"/>
      <c r="M862" s="513"/>
      <c r="N862" s="513"/>
      <c r="O862" s="513"/>
      <c r="P862" s="513"/>
      <c r="Q862" s="513"/>
    </row>
    <row r="863" spans="1:17">
      <c r="A863" s="513"/>
      <c r="B863" s="513"/>
      <c r="C863" s="513"/>
      <c r="D863" s="513"/>
      <c r="E863" s="513"/>
      <c r="F863" s="513"/>
      <c r="I863" s="513"/>
      <c r="J863" s="513"/>
      <c r="K863" s="513"/>
      <c r="L863" s="513"/>
      <c r="M863" s="513"/>
      <c r="N863" s="513"/>
      <c r="O863" s="513"/>
      <c r="P863" s="513"/>
      <c r="Q863" s="513"/>
    </row>
    <row r="864" spans="1:17">
      <c r="A864" s="513"/>
      <c r="B864" s="513"/>
      <c r="C864" s="513"/>
      <c r="D864" s="513"/>
      <c r="E864" s="513"/>
      <c r="F864" s="513"/>
      <c r="I864" s="513"/>
      <c r="J864" s="513"/>
      <c r="K864" s="513"/>
      <c r="L864" s="513"/>
      <c r="M864" s="513"/>
      <c r="N864" s="513"/>
      <c r="O864" s="513"/>
      <c r="P864" s="513"/>
      <c r="Q864" s="513"/>
    </row>
    <row r="865" spans="1:17">
      <c r="A865" s="513"/>
      <c r="B865" s="513"/>
      <c r="C865" s="513"/>
      <c r="D865" s="513"/>
      <c r="E865" s="513"/>
      <c r="F865" s="513"/>
      <c r="I865" s="513"/>
      <c r="J865" s="513"/>
      <c r="K865" s="513"/>
      <c r="L865" s="513"/>
      <c r="M865" s="513"/>
      <c r="N865" s="513"/>
      <c r="O865" s="513"/>
      <c r="P865" s="513"/>
      <c r="Q865" s="513"/>
    </row>
    <row r="866" spans="1:17">
      <c r="A866" s="513"/>
      <c r="B866" s="513"/>
      <c r="C866" s="513"/>
      <c r="D866" s="513"/>
      <c r="E866" s="513"/>
      <c r="F866" s="513"/>
      <c r="I866" s="513"/>
      <c r="J866" s="513"/>
      <c r="K866" s="513"/>
      <c r="L866" s="513"/>
      <c r="M866" s="513"/>
      <c r="N866" s="513"/>
      <c r="O866" s="513"/>
      <c r="P866" s="513"/>
      <c r="Q866" s="513"/>
    </row>
    <row r="867" spans="1:17">
      <c r="A867" s="513"/>
      <c r="B867" s="513"/>
      <c r="C867" s="513"/>
      <c r="D867" s="513"/>
      <c r="E867" s="513"/>
      <c r="F867" s="513"/>
      <c r="I867" s="513"/>
      <c r="J867" s="513"/>
      <c r="K867" s="513"/>
      <c r="L867" s="513"/>
      <c r="M867" s="513"/>
      <c r="N867" s="513"/>
      <c r="O867" s="513"/>
      <c r="P867" s="513"/>
      <c r="Q867" s="513"/>
    </row>
    <row r="868" spans="1:17">
      <c r="A868" s="513"/>
      <c r="B868" s="513"/>
      <c r="C868" s="513"/>
      <c r="D868" s="513"/>
      <c r="E868" s="513"/>
      <c r="F868" s="513"/>
      <c r="I868" s="513"/>
      <c r="J868" s="513"/>
      <c r="K868" s="513"/>
      <c r="L868" s="513"/>
      <c r="M868" s="513"/>
      <c r="N868" s="513"/>
      <c r="O868" s="513"/>
      <c r="P868" s="513"/>
      <c r="Q868" s="513"/>
    </row>
    <row r="869" spans="1:17">
      <c r="A869" s="513"/>
      <c r="B869" s="513"/>
      <c r="C869" s="513"/>
      <c r="D869" s="513"/>
      <c r="E869" s="513"/>
      <c r="F869" s="513"/>
      <c r="I869" s="513"/>
      <c r="J869" s="513"/>
      <c r="K869" s="513"/>
      <c r="L869" s="513"/>
      <c r="M869" s="513"/>
      <c r="N869" s="513"/>
      <c r="O869" s="513"/>
      <c r="P869" s="513"/>
      <c r="Q869" s="513"/>
    </row>
    <row r="870" spans="1:17">
      <c r="A870" s="513"/>
      <c r="B870" s="513"/>
      <c r="C870" s="513"/>
      <c r="D870" s="513"/>
      <c r="E870" s="513"/>
      <c r="F870" s="513"/>
      <c r="I870" s="513"/>
      <c r="J870" s="513"/>
      <c r="K870" s="513"/>
      <c r="L870" s="513"/>
      <c r="M870" s="513"/>
      <c r="N870" s="513"/>
      <c r="O870" s="513"/>
      <c r="P870" s="513"/>
      <c r="Q870" s="513"/>
    </row>
    <row r="871" spans="1:17">
      <c r="A871" s="513"/>
      <c r="B871" s="513"/>
      <c r="C871" s="513"/>
      <c r="D871" s="513"/>
      <c r="E871" s="513"/>
      <c r="F871" s="513"/>
      <c r="I871" s="513"/>
      <c r="J871" s="513"/>
      <c r="K871" s="513"/>
      <c r="L871" s="513"/>
      <c r="M871" s="513"/>
      <c r="N871" s="513"/>
      <c r="O871" s="513"/>
      <c r="P871" s="513"/>
      <c r="Q871" s="513"/>
    </row>
    <row r="872" spans="1:17">
      <c r="A872" s="513"/>
      <c r="B872" s="513"/>
      <c r="C872" s="513"/>
      <c r="D872" s="513"/>
      <c r="E872" s="513"/>
      <c r="F872" s="513"/>
      <c r="I872" s="513"/>
      <c r="J872" s="513"/>
      <c r="K872" s="513"/>
      <c r="L872" s="513"/>
      <c r="M872" s="513"/>
      <c r="N872" s="513"/>
      <c r="O872" s="513"/>
      <c r="P872" s="513"/>
      <c r="Q872" s="513"/>
    </row>
    <row r="873" spans="1:17">
      <c r="A873" s="513"/>
      <c r="B873" s="513"/>
      <c r="C873" s="513"/>
      <c r="D873" s="513"/>
      <c r="E873" s="513"/>
      <c r="F873" s="513"/>
      <c r="I873" s="513"/>
      <c r="J873" s="513"/>
      <c r="K873" s="513"/>
      <c r="L873" s="513"/>
      <c r="M873" s="513"/>
      <c r="N873" s="513"/>
      <c r="O873" s="513"/>
      <c r="P873" s="513"/>
      <c r="Q873" s="513"/>
    </row>
    <row r="874" spans="1:17">
      <c r="A874" s="513"/>
      <c r="B874" s="513"/>
      <c r="C874" s="513"/>
      <c r="D874" s="513"/>
      <c r="E874" s="513"/>
      <c r="F874" s="513"/>
      <c r="I874" s="513"/>
      <c r="J874" s="513"/>
      <c r="K874" s="513"/>
      <c r="L874" s="513"/>
      <c r="M874" s="513"/>
      <c r="N874" s="513"/>
      <c r="O874" s="513"/>
      <c r="P874" s="513"/>
      <c r="Q874" s="513"/>
    </row>
    <row r="875" spans="1:17">
      <c r="A875" s="513"/>
      <c r="B875" s="513"/>
      <c r="C875" s="513"/>
      <c r="D875" s="513"/>
      <c r="E875" s="513"/>
      <c r="F875" s="513"/>
      <c r="I875" s="513"/>
      <c r="J875" s="513"/>
      <c r="K875" s="513"/>
      <c r="L875" s="513"/>
      <c r="M875" s="513"/>
      <c r="N875" s="513"/>
      <c r="O875" s="513"/>
      <c r="P875" s="513"/>
      <c r="Q875" s="513"/>
    </row>
    <row r="876" spans="1:17">
      <c r="A876" s="513"/>
      <c r="B876" s="513"/>
      <c r="C876" s="513"/>
      <c r="D876" s="513"/>
      <c r="E876" s="513"/>
      <c r="F876" s="513"/>
      <c r="I876" s="513"/>
      <c r="J876" s="513"/>
      <c r="K876" s="513"/>
      <c r="L876" s="513"/>
      <c r="M876" s="513"/>
      <c r="N876" s="513"/>
      <c r="O876" s="513"/>
      <c r="P876" s="513"/>
      <c r="Q876" s="513"/>
    </row>
    <row r="877" spans="1:17">
      <c r="A877" s="513"/>
      <c r="B877" s="513"/>
      <c r="C877" s="513"/>
      <c r="D877" s="513"/>
      <c r="E877" s="513"/>
      <c r="F877" s="513"/>
      <c r="I877" s="513"/>
      <c r="J877" s="513"/>
      <c r="K877" s="513"/>
      <c r="L877" s="513"/>
      <c r="M877" s="513"/>
      <c r="N877" s="513"/>
      <c r="O877" s="513"/>
      <c r="P877" s="513"/>
      <c r="Q877" s="513"/>
    </row>
    <row r="878" spans="1:17">
      <c r="A878" s="513"/>
      <c r="B878" s="513"/>
      <c r="C878" s="513"/>
      <c r="D878" s="513"/>
      <c r="E878" s="513"/>
      <c r="F878" s="513"/>
      <c r="I878" s="513"/>
      <c r="J878" s="513"/>
      <c r="K878" s="513"/>
      <c r="L878" s="513"/>
      <c r="M878" s="513"/>
      <c r="N878" s="513"/>
      <c r="O878" s="513"/>
      <c r="P878" s="513"/>
      <c r="Q878" s="513"/>
    </row>
    <row r="879" spans="1:17">
      <c r="A879" s="513"/>
      <c r="B879" s="513"/>
      <c r="C879" s="513"/>
      <c r="D879" s="513"/>
      <c r="E879" s="513"/>
      <c r="F879" s="513"/>
      <c r="I879" s="513"/>
      <c r="J879" s="513"/>
      <c r="K879" s="513"/>
      <c r="L879" s="513"/>
      <c r="M879" s="513"/>
      <c r="N879" s="513"/>
      <c r="O879" s="513"/>
      <c r="P879" s="513"/>
      <c r="Q879" s="513"/>
    </row>
    <row r="880" spans="1:17">
      <c r="A880" s="513"/>
      <c r="B880" s="513"/>
      <c r="C880" s="513"/>
      <c r="D880" s="513"/>
      <c r="E880" s="513"/>
      <c r="F880" s="513"/>
      <c r="I880" s="513"/>
      <c r="J880" s="513"/>
      <c r="K880" s="513"/>
      <c r="L880" s="513"/>
      <c r="M880" s="513"/>
      <c r="N880" s="513"/>
      <c r="O880" s="513"/>
      <c r="P880" s="513"/>
      <c r="Q880" s="513"/>
    </row>
    <row r="881" spans="1:17">
      <c r="A881" s="513"/>
      <c r="B881" s="513"/>
      <c r="C881" s="513"/>
      <c r="D881" s="513"/>
      <c r="E881" s="513"/>
      <c r="F881" s="513"/>
      <c r="I881" s="513"/>
      <c r="J881" s="513"/>
      <c r="K881" s="513"/>
      <c r="L881" s="513"/>
      <c r="M881" s="513"/>
      <c r="N881" s="513"/>
      <c r="O881" s="513"/>
      <c r="P881" s="513"/>
      <c r="Q881" s="513"/>
    </row>
    <row r="882" spans="1:17">
      <c r="A882" s="513"/>
      <c r="B882" s="513"/>
      <c r="C882" s="513"/>
      <c r="D882" s="513"/>
      <c r="E882" s="513"/>
      <c r="F882" s="513"/>
      <c r="I882" s="513"/>
      <c r="J882" s="513"/>
      <c r="K882" s="513"/>
      <c r="L882" s="513"/>
      <c r="M882" s="513"/>
      <c r="N882" s="513"/>
      <c r="O882" s="513"/>
      <c r="P882" s="513"/>
      <c r="Q882" s="513"/>
    </row>
    <row r="883" spans="1:17">
      <c r="A883" s="513"/>
      <c r="B883" s="513"/>
      <c r="C883" s="513"/>
      <c r="D883" s="513"/>
      <c r="E883" s="513"/>
      <c r="F883" s="513"/>
      <c r="I883" s="513"/>
      <c r="J883" s="513"/>
      <c r="K883" s="513"/>
      <c r="L883" s="513"/>
      <c r="M883" s="513"/>
      <c r="N883" s="513"/>
      <c r="O883" s="513"/>
      <c r="P883" s="513"/>
      <c r="Q883" s="513"/>
    </row>
    <row r="884" spans="1:17">
      <c r="A884" s="513"/>
      <c r="B884" s="513"/>
      <c r="C884" s="513"/>
      <c r="D884" s="513"/>
      <c r="E884" s="513"/>
      <c r="F884" s="513"/>
      <c r="I884" s="513"/>
      <c r="J884" s="513"/>
      <c r="K884" s="513"/>
      <c r="L884" s="513"/>
      <c r="M884" s="513"/>
      <c r="N884" s="513"/>
      <c r="O884" s="513"/>
      <c r="P884" s="513"/>
      <c r="Q884" s="513"/>
    </row>
    <row r="885" spans="1:17">
      <c r="A885" s="513"/>
      <c r="B885" s="513"/>
      <c r="C885" s="513"/>
      <c r="D885" s="513"/>
      <c r="E885" s="513"/>
      <c r="F885" s="513"/>
      <c r="I885" s="513"/>
      <c r="J885" s="513"/>
      <c r="K885" s="513"/>
      <c r="L885" s="513"/>
      <c r="M885" s="513"/>
      <c r="N885" s="513"/>
      <c r="O885" s="513"/>
      <c r="P885" s="513"/>
      <c r="Q885" s="513"/>
    </row>
    <row r="886" spans="1:17">
      <c r="A886" s="513"/>
      <c r="B886" s="513"/>
      <c r="C886" s="513"/>
      <c r="D886" s="513"/>
      <c r="E886" s="513"/>
      <c r="F886" s="513"/>
      <c r="I886" s="513"/>
      <c r="J886" s="513"/>
      <c r="K886" s="513"/>
      <c r="L886" s="513"/>
      <c r="M886" s="513"/>
      <c r="N886" s="513"/>
      <c r="O886" s="513"/>
      <c r="P886" s="513"/>
      <c r="Q886" s="513"/>
    </row>
    <row r="887" spans="1:17">
      <c r="A887" s="513"/>
      <c r="B887" s="513"/>
      <c r="C887" s="513"/>
      <c r="D887" s="513"/>
      <c r="E887" s="513"/>
      <c r="F887" s="513"/>
      <c r="I887" s="513"/>
      <c r="J887" s="513"/>
      <c r="K887" s="513"/>
      <c r="L887" s="513"/>
      <c r="M887" s="513"/>
      <c r="N887" s="513"/>
      <c r="O887" s="513"/>
      <c r="P887" s="513"/>
      <c r="Q887" s="513"/>
    </row>
    <row r="888" spans="1:17">
      <c r="A888" s="513"/>
      <c r="B888" s="513"/>
      <c r="C888" s="513"/>
      <c r="D888" s="513"/>
      <c r="E888" s="513"/>
      <c r="F888" s="513"/>
      <c r="I888" s="513"/>
      <c r="J888" s="513"/>
      <c r="K888" s="513"/>
      <c r="L888" s="513"/>
      <c r="M888" s="513"/>
      <c r="N888" s="513"/>
      <c r="O888" s="513"/>
      <c r="P888" s="513"/>
      <c r="Q888" s="513"/>
    </row>
    <row r="889" spans="1:17">
      <c r="A889" s="513"/>
      <c r="B889" s="513"/>
      <c r="C889" s="513"/>
      <c r="D889" s="513"/>
      <c r="E889" s="513"/>
      <c r="F889" s="513"/>
      <c r="I889" s="513"/>
      <c r="J889" s="513"/>
      <c r="K889" s="513"/>
      <c r="L889" s="513"/>
      <c r="M889" s="513"/>
      <c r="N889" s="513"/>
      <c r="O889" s="513"/>
      <c r="P889" s="513"/>
      <c r="Q889" s="513"/>
    </row>
    <row r="890" spans="1:17">
      <c r="A890" s="513"/>
      <c r="B890" s="513"/>
      <c r="C890" s="513"/>
      <c r="D890" s="513"/>
      <c r="E890" s="513"/>
      <c r="F890" s="513"/>
      <c r="I890" s="513"/>
      <c r="J890" s="513"/>
      <c r="K890" s="513"/>
      <c r="L890" s="513"/>
      <c r="M890" s="513"/>
      <c r="N890" s="513"/>
      <c r="O890" s="513"/>
      <c r="P890" s="513"/>
      <c r="Q890" s="513"/>
    </row>
    <row r="891" spans="1:17">
      <c r="A891" s="513"/>
      <c r="B891" s="513"/>
      <c r="C891" s="513"/>
      <c r="D891" s="513"/>
      <c r="E891" s="513"/>
      <c r="F891" s="513"/>
      <c r="I891" s="513"/>
      <c r="J891" s="513"/>
      <c r="K891" s="513"/>
      <c r="L891" s="513"/>
      <c r="M891" s="513"/>
      <c r="N891" s="513"/>
      <c r="O891" s="513"/>
      <c r="P891" s="513"/>
      <c r="Q891" s="513"/>
    </row>
    <row r="892" spans="1:17">
      <c r="A892" s="513"/>
      <c r="B892" s="513"/>
      <c r="C892" s="513"/>
      <c r="D892" s="513"/>
      <c r="E892" s="513"/>
      <c r="F892" s="513"/>
      <c r="I892" s="513"/>
      <c r="J892" s="513"/>
      <c r="K892" s="513"/>
      <c r="L892" s="513"/>
      <c r="M892" s="513"/>
      <c r="N892" s="513"/>
      <c r="O892" s="513"/>
      <c r="P892" s="513"/>
      <c r="Q892" s="513"/>
    </row>
    <row r="893" spans="1:17">
      <c r="A893" s="513"/>
      <c r="B893" s="513"/>
      <c r="C893" s="513"/>
      <c r="D893" s="513"/>
      <c r="E893" s="513"/>
      <c r="F893" s="513"/>
      <c r="I893" s="513"/>
      <c r="J893" s="513"/>
      <c r="K893" s="513"/>
      <c r="L893" s="513"/>
      <c r="M893" s="513"/>
      <c r="N893" s="513"/>
      <c r="O893" s="513"/>
      <c r="P893" s="513"/>
      <c r="Q893" s="513"/>
    </row>
    <row r="894" spans="1:17">
      <c r="A894" s="513"/>
      <c r="B894" s="513"/>
      <c r="C894" s="513"/>
      <c r="D894" s="513"/>
      <c r="E894" s="513"/>
      <c r="F894" s="513"/>
      <c r="I894" s="513"/>
      <c r="J894" s="513"/>
      <c r="K894" s="513"/>
      <c r="L894" s="513"/>
      <c r="M894" s="513"/>
      <c r="N894" s="513"/>
      <c r="O894" s="513"/>
      <c r="P894" s="513"/>
      <c r="Q894" s="513"/>
    </row>
    <row r="895" spans="1:17">
      <c r="A895" s="513"/>
      <c r="B895" s="513"/>
      <c r="C895" s="513"/>
      <c r="D895" s="513"/>
      <c r="E895" s="513"/>
      <c r="F895" s="513"/>
      <c r="I895" s="513"/>
      <c r="J895" s="513"/>
      <c r="K895" s="513"/>
      <c r="L895" s="513"/>
      <c r="M895" s="513"/>
      <c r="N895" s="513"/>
      <c r="O895" s="513"/>
      <c r="P895" s="513"/>
      <c r="Q895" s="513"/>
    </row>
    <row r="896" spans="1:17">
      <c r="A896" s="513"/>
      <c r="B896" s="513"/>
      <c r="C896" s="513"/>
      <c r="D896" s="513"/>
      <c r="E896" s="513"/>
      <c r="F896" s="513"/>
      <c r="I896" s="513"/>
      <c r="J896" s="513"/>
      <c r="K896" s="513"/>
      <c r="L896" s="513"/>
      <c r="M896" s="513"/>
      <c r="N896" s="513"/>
      <c r="O896" s="513"/>
      <c r="P896" s="513"/>
      <c r="Q896" s="513"/>
    </row>
    <row r="897" spans="1:17">
      <c r="A897" s="513"/>
      <c r="B897" s="513"/>
      <c r="C897" s="513"/>
      <c r="D897" s="513"/>
      <c r="E897" s="513"/>
      <c r="F897" s="513"/>
      <c r="I897" s="513"/>
      <c r="J897" s="513"/>
      <c r="K897" s="513"/>
      <c r="L897" s="513"/>
      <c r="M897" s="513"/>
      <c r="N897" s="513"/>
      <c r="O897" s="513"/>
      <c r="P897" s="513"/>
      <c r="Q897" s="513"/>
    </row>
    <row r="898" spans="1:17">
      <c r="A898" s="513"/>
      <c r="B898" s="513"/>
      <c r="C898" s="513"/>
      <c r="D898" s="513"/>
      <c r="E898" s="513"/>
      <c r="F898" s="513"/>
      <c r="I898" s="513"/>
      <c r="J898" s="513"/>
      <c r="K898" s="513"/>
      <c r="L898" s="513"/>
      <c r="M898" s="513"/>
      <c r="N898" s="513"/>
      <c r="O898" s="513"/>
      <c r="P898" s="513"/>
      <c r="Q898" s="513"/>
    </row>
    <row r="899" spans="1:17">
      <c r="A899" s="513"/>
      <c r="B899" s="513"/>
      <c r="C899" s="513"/>
      <c r="D899" s="513"/>
      <c r="E899" s="513"/>
      <c r="F899" s="513"/>
      <c r="I899" s="513"/>
      <c r="J899" s="513"/>
      <c r="K899" s="513"/>
      <c r="L899" s="513"/>
      <c r="M899" s="513"/>
      <c r="N899" s="513"/>
      <c r="O899" s="513"/>
      <c r="P899" s="513"/>
      <c r="Q899" s="513"/>
    </row>
    <row r="900" spans="1:17">
      <c r="A900" s="513"/>
      <c r="B900" s="513"/>
      <c r="C900" s="513"/>
      <c r="D900" s="513"/>
      <c r="E900" s="513"/>
      <c r="F900" s="513"/>
      <c r="I900" s="513"/>
      <c r="J900" s="513"/>
      <c r="K900" s="513"/>
      <c r="L900" s="513"/>
      <c r="M900" s="513"/>
      <c r="N900" s="513"/>
      <c r="O900" s="513"/>
      <c r="P900" s="513"/>
      <c r="Q900" s="513"/>
    </row>
    <row r="901" spans="1:17">
      <c r="A901" s="513"/>
      <c r="B901" s="513"/>
      <c r="C901" s="513"/>
      <c r="D901" s="513"/>
      <c r="E901" s="513"/>
      <c r="F901" s="513"/>
      <c r="I901" s="513"/>
      <c r="J901" s="513"/>
      <c r="K901" s="513"/>
      <c r="L901" s="513"/>
      <c r="M901" s="513"/>
      <c r="N901" s="513"/>
      <c r="O901" s="513"/>
      <c r="P901" s="513"/>
      <c r="Q901" s="513"/>
    </row>
    <row r="902" spans="1:17">
      <c r="A902" s="513"/>
      <c r="B902" s="513"/>
      <c r="C902" s="513"/>
      <c r="D902" s="513"/>
      <c r="E902" s="513"/>
      <c r="F902" s="513"/>
      <c r="I902" s="513"/>
      <c r="J902" s="513"/>
      <c r="K902" s="513"/>
      <c r="L902" s="513"/>
      <c r="M902" s="513"/>
      <c r="N902" s="513"/>
      <c r="O902" s="513"/>
      <c r="P902" s="513"/>
      <c r="Q902" s="513"/>
    </row>
    <row r="903" spans="1:17">
      <c r="A903" s="513"/>
      <c r="B903" s="513"/>
      <c r="C903" s="513"/>
      <c r="D903" s="513"/>
      <c r="E903" s="513"/>
      <c r="F903" s="513"/>
      <c r="I903" s="513"/>
      <c r="J903" s="513"/>
      <c r="K903" s="513"/>
      <c r="L903" s="513"/>
      <c r="M903" s="513"/>
      <c r="N903" s="513"/>
      <c r="O903" s="513"/>
      <c r="P903" s="513"/>
      <c r="Q903" s="513"/>
    </row>
    <row r="904" spans="1:17">
      <c r="A904" s="513"/>
      <c r="B904" s="513"/>
      <c r="C904" s="513"/>
      <c r="D904" s="513"/>
      <c r="E904" s="513"/>
      <c r="F904" s="513"/>
      <c r="I904" s="513"/>
      <c r="J904" s="513"/>
      <c r="K904" s="513"/>
      <c r="L904" s="513"/>
      <c r="M904" s="513"/>
      <c r="N904" s="513"/>
      <c r="O904" s="513"/>
      <c r="P904" s="513"/>
      <c r="Q904" s="513"/>
    </row>
    <row r="905" spans="1:17">
      <c r="A905" s="513"/>
      <c r="B905" s="513"/>
      <c r="C905" s="513"/>
      <c r="D905" s="513"/>
      <c r="E905" s="513"/>
      <c r="F905" s="513"/>
      <c r="I905" s="513"/>
      <c r="J905" s="513"/>
      <c r="K905" s="513"/>
      <c r="L905" s="513"/>
      <c r="M905" s="513"/>
      <c r="N905" s="513"/>
      <c r="O905" s="513"/>
      <c r="P905" s="513"/>
      <c r="Q905" s="513"/>
    </row>
    <row r="906" spans="1:17">
      <c r="A906" s="513"/>
      <c r="B906" s="513"/>
      <c r="C906" s="513"/>
      <c r="D906" s="513"/>
      <c r="E906" s="513"/>
      <c r="F906" s="513"/>
      <c r="I906" s="513"/>
      <c r="J906" s="513"/>
      <c r="K906" s="513"/>
      <c r="L906" s="513"/>
      <c r="M906" s="513"/>
      <c r="N906" s="513"/>
      <c r="O906" s="513"/>
      <c r="P906" s="513"/>
      <c r="Q906" s="513"/>
    </row>
    <row r="907" spans="1:17">
      <c r="A907" s="513"/>
      <c r="B907" s="513"/>
      <c r="C907" s="513"/>
      <c r="D907" s="513"/>
      <c r="E907" s="513"/>
      <c r="F907" s="513"/>
      <c r="I907" s="513"/>
      <c r="J907" s="513"/>
      <c r="K907" s="513"/>
      <c r="L907" s="513"/>
      <c r="M907" s="513"/>
      <c r="N907" s="513"/>
      <c r="O907" s="513"/>
      <c r="P907" s="513"/>
      <c r="Q907" s="513"/>
    </row>
    <row r="908" spans="1:17">
      <c r="A908" s="513"/>
      <c r="B908" s="513"/>
      <c r="C908" s="513"/>
      <c r="D908" s="513"/>
      <c r="E908" s="513"/>
      <c r="F908" s="513"/>
      <c r="I908" s="513"/>
      <c r="J908" s="513"/>
      <c r="K908" s="513"/>
      <c r="L908" s="513"/>
      <c r="M908" s="513"/>
      <c r="N908" s="513"/>
      <c r="O908" s="513"/>
      <c r="P908" s="513"/>
      <c r="Q908" s="513"/>
    </row>
    <row r="909" spans="1:17">
      <c r="A909" s="513"/>
      <c r="B909" s="513"/>
      <c r="C909" s="513"/>
      <c r="D909" s="513"/>
      <c r="E909" s="513"/>
      <c r="F909" s="513"/>
      <c r="I909" s="513"/>
      <c r="J909" s="513"/>
      <c r="K909" s="513"/>
      <c r="L909" s="513"/>
      <c r="M909" s="513"/>
      <c r="N909" s="513"/>
      <c r="O909" s="513"/>
      <c r="P909" s="513"/>
      <c r="Q909" s="513"/>
    </row>
    <row r="910" spans="1:17">
      <c r="A910" s="513"/>
      <c r="B910" s="513"/>
      <c r="C910" s="513"/>
      <c r="D910" s="513"/>
      <c r="E910" s="513"/>
      <c r="F910" s="513"/>
      <c r="I910" s="513"/>
      <c r="J910" s="513"/>
      <c r="K910" s="513"/>
      <c r="L910" s="513"/>
      <c r="M910" s="513"/>
      <c r="N910" s="513"/>
      <c r="O910" s="513"/>
      <c r="P910" s="513"/>
      <c r="Q910" s="513"/>
    </row>
    <row r="911" spans="1:17">
      <c r="A911" s="513"/>
      <c r="B911" s="513"/>
      <c r="C911" s="513"/>
      <c r="D911" s="513"/>
      <c r="E911" s="513"/>
      <c r="F911" s="513"/>
      <c r="I911" s="513"/>
      <c r="J911" s="513"/>
      <c r="K911" s="513"/>
      <c r="L911" s="513"/>
      <c r="M911" s="513"/>
      <c r="N911" s="513"/>
      <c r="O911" s="513"/>
      <c r="P911" s="513"/>
      <c r="Q911" s="513"/>
    </row>
    <row r="912" spans="1:17">
      <c r="B912" s="513"/>
      <c r="C912" s="513"/>
      <c r="D912" s="513"/>
      <c r="E912" s="513"/>
      <c r="F912" s="513"/>
      <c r="I912" s="513"/>
      <c r="J912" s="513"/>
      <c r="K912" s="513"/>
      <c r="L912" s="513"/>
      <c r="M912" s="513"/>
      <c r="N912" s="513"/>
      <c r="O912" s="513"/>
      <c r="P912" s="513"/>
      <c r="Q912" s="513"/>
    </row>
    <row r="913" spans="2:17">
      <c r="B913" s="513"/>
      <c r="C913" s="513"/>
      <c r="D913" s="513"/>
      <c r="E913" s="513"/>
      <c r="F913" s="513"/>
      <c r="I913" s="513"/>
      <c r="J913" s="513"/>
      <c r="K913" s="513"/>
      <c r="L913" s="513"/>
      <c r="M913" s="513"/>
      <c r="N913" s="513"/>
      <c r="O913" s="513"/>
      <c r="P913" s="513"/>
      <c r="Q913" s="513"/>
    </row>
    <row r="914" spans="2:17">
      <c r="B914" s="513"/>
      <c r="C914" s="513"/>
      <c r="D914" s="513"/>
      <c r="E914" s="513"/>
      <c r="F914" s="513"/>
      <c r="I914" s="513"/>
      <c r="J914" s="513"/>
      <c r="K914" s="513"/>
      <c r="L914" s="513"/>
      <c r="M914" s="513"/>
      <c r="N914" s="513"/>
      <c r="O914" s="513"/>
      <c r="P914" s="513"/>
      <c r="Q914" s="513"/>
    </row>
    <row r="915" spans="2:17">
      <c r="B915" s="513"/>
      <c r="C915" s="513"/>
      <c r="D915" s="513"/>
      <c r="E915" s="513"/>
      <c r="F915" s="513"/>
      <c r="I915" s="513"/>
      <c r="J915" s="513"/>
      <c r="K915" s="513"/>
      <c r="L915" s="513"/>
      <c r="M915" s="513"/>
      <c r="N915" s="513"/>
      <c r="O915" s="513"/>
      <c r="P915" s="513"/>
      <c r="Q915" s="513"/>
    </row>
    <row r="916" spans="2:17">
      <c r="B916" s="513"/>
      <c r="C916" s="513"/>
      <c r="D916" s="513"/>
      <c r="E916" s="513"/>
      <c r="F916" s="513"/>
      <c r="I916" s="513"/>
      <c r="J916" s="513"/>
      <c r="K916" s="513"/>
      <c r="L916" s="513"/>
      <c r="M916" s="513"/>
      <c r="N916" s="513"/>
      <c r="O916" s="513"/>
      <c r="P916" s="513"/>
      <c r="Q916" s="513"/>
    </row>
    <row r="917" spans="2:17">
      <c r="B917" s="513"/>
      <c r="C917" s="513"/>
      <c r="D917" s="513"/>
      <c r="E917" s="513"/>
      <c r="F917" s="513"/>
      <c r="I917" s="513"/>
      <c r="J917" s="513"/>
      <c r="K917" s="513"/>
      <c r="L917" s="513"/>
      <c r="M917" s="513"/>
      <c r="N917" s="513"/>
      <c r="O917" s="513"/>
      <c r="P917" s="513"/>
      <c r="Q917" s="513"/>
    </row>
    <row r="918" spans="2:17">
      <c r="B918" s="513"/>
      <c r="C918" s="513"/>
      <c r="D918" s="513"/>
      <c r="E918" s="513"/>
      <c r="F918" s="513"/>
      <c r="I918" s="513"/>
      <c r="J918" s="513"/>
      <c r="K918" s="513"/>
      <c r="L918" s="513"/>
      <c r="M918" s="513"/>
      <c r="N918" s="513"/>
      <c r="O918" s="513"/>
      <c r="P918" s="513"/>
      <c r="Q918" s="513"/>
    </row>
    <row r="919" spans="2:17">
      <c r="B919" s="513"/>
      <c r="C919" s="513"/>
      <c r="D919" s="513"/>
      <c r="E919" s="513"/>
      <c r="F919" s="513"/>
      <c r="I919" s="513"/>
      <c r="J919" s="513"/>
      <c r="K919" s="513"/>
      <c r="L919" s="513"/>
      <c r="M919" s="513"/>
      <c r="N919" s="513"/>
      <c r="O919" s="513"/>
      <c r="P919" s="513"/>
      <c r="Q919" s="513"/>
    </row>
    <row r="920" spans="2:17">
      <c r="B920" s="513"/>
      <c r="C920" s="513"/>
      <c r="D920" s="513"/>
      <c r="E920" s="513"/>
      <c r="F920" s="513"/>
      <c r="I920" s="513"/>
      <c r="J920" s="513"/>
      <c r="K920" s="513"/>
      <c r="L920" s="513"/>
      <c r="M920" s="513"/>
      <c r="N920" s="513"/>
      <c r="O920" s="513"/>
      <c r="P920" s="513"/>
      <c r="Q920" s="513"/>
    </row>
    <row r="921" spans="2:17">
      <c r="B921" s="513"/>
      <c r="C921" s="513"/>
      <c r="D921" s="513"/>
      <c r="E921" s="513"/>
      <c r="F921" s="513"/>
      <c r="I921" s="513"/>
      <c r="J921" s="513"/>
      <c r="K921" s="513"/>
      <c r="L921" s="513"/>
      <c r="M921" s="513"/>
      <c r="N921" s="513"/>
      <c r="O921" s="513"/>
      <c r="P921" s="513"/>
      <c r="Q921" s="513"/>
    </row>
    <row r="922" spans="2:17">
      <c r="B922" s="513"/>
      <c r="C922" s="513"/>
      <c r="D922" s="513"/>
      <c r="E922" s="513"/>
      <c r="F922" s="513"/>
      <c r="I922" s="513"/>
      <c r="J922" s="513"/>
      <c r="K922" s="513"/>
      <c r="L922" s="513"/>
      <c r="M922" s="513"/>
      <c r="N922" s="513"/>
      <c r="O922" s="513"/>
      <c r="P922" s="513"/>
      <c r="Q922" s="513"/>
    </row>
    <row r="923" spans="2:17">
      <c r="B923" s="513"/>
      <c r="C923" s="513"/>
      <c r="D923" s="513"/>
      <c r="E923" s="513"/>
      <c r="F923" s="513"/>
      <c r="I923" s="513"/>
      <c r="J923" s="513"/>
      <c r="K923" s="513"/>
      <c r="L923" s="513"/>
      <c r="M923" s="513"/>
      <c r="N923" s="513"/>
      <c r="O923" s="513"/>
      <c r="P923" s="513"/>
      <c r="Q923" s="513"/>
    </row>
    <row r="924" spans="2:17">
      <c r="B924" s="513"/>
      <c r="C924" s="513"/>
      <c r="D924" s="513"/>
      <c r="E924" s="513"/>
      <c r="F924" s="513"/>
      <c r="I924" s="513"/>
      <c r="J924" s="513"/>
      <c r="K924" s="513"/>
      <c r="L924" s="513"/>
      <c r="M924" s="513"/>
      <c r="N924" s="513"/>
      <c r="O924" s="513"/>
      <c r="P924" s="513"/>
      <c r="Q924" s="513"/>
    </row>
    <row r="925" spans="2:17">
      <c r="B925" s="513"/>
      <c r="C925" s="513"/>
      <c r="D925" s="513"/>
      <c r="E925" s="513"/>
      <c r="F925" s="513"/>
      <c r="I925" s="513"/>
      <c r="J925" s="513"/>
      <c r="K925" s="513"/>
      <c r="L925" s="513"/>
      <c r="M925" s="513"/>
      <c r="N925" s="513"/>
      <c r="O925" s="513"/>
      <c r="P925" s="513"/>
      <c r="Q925" s="513"/>
    </row>
    <row r="926" spans="2:17">
      <c r="B926" s="513"/>
      <c r="C926" s="513"/>
      <c r="D926" s="513"/>
      <c r="E926" s="513"/>
      <c r="F926" s="513"/>
      <c r="I926" s="513"/>
      <c r="J926" s="513"/>
      <c r="K926" s="513"/>
      <c r="L926" s="513"/>
      <c r="M926" s="513"/>
      <c r="N926" s="513"/>
      <c r="O926" s="513"/>
      <c r="P926" s="513"/>
      <c r="Q926" s="513"/>
    </row>
    <row r="927" spans="2:17">
      <c r="B927" s="513"/>
      <c r="C927" s="513"/>
      <c r="D927" s="513"/>
      <c r="E927" s="513"/>
      <c r="F927" s="513"/>
      <c r="I927" s="513"/>
      <c r="J927" s="513"/>
      <c r="K927" s="513"/>
      <c r="L927" s="513"/>
      <c r="M927" s="513"/>
      <c r="N927" s="513"/>
      <c r="O927" s="513"/>
      <c r="P927" s="513"/>
      <c r="Q927" s="513"/>
    </row>
    <row r="928" spans="2:17">
      <c r="B928" s="513"/>
      <c r="C928" s="513"/>
      <c r="D928" s="513"/>
      <c r="E928" s="513"/>
      <c r="F928" s="513"/>
      <c r="I928" s="513"/>
      <c r="J928" s="513"/>
      <c r="K928" s="513"/>
      <c r="L928" s="513"/>
      <c r="M928" s="513"/>
      <c r="N928" s="513"/>
      <c r="O928" s="513"/>
      <c r="P928" s="513"/>
      <c r="Q928" s="513"/>
    </row>
    <row r="929" spans="2:17">
      <c r="B929" s="513"/>
      <c r="C929" s="513"/>
      <c r="D929" s="513"/>
      <c r="E929" s="513"/>
      <c r="F929" s="513"/>
      <c r="I929" s="513"/>
      <c r="J929" s="513"/>
      <c r="K929" s="513"/>
      <c r="L929" s="513"/>
      <c r="M929" s="513"/>
      <c r="N929" s="513"/>
      <c r="O929" s="513"/>
      <c r="P929" s="513"/>
      <c r="Q929" s="513"/>
    </row>
    <row r="930" spans="2:17">
      <c r="B930" s="513"/>
      <c r="C930" s="513"/>
      <c r="D930" s="513"/>
      <c r="E930" s="513"/>
      <c r="F930" s="513"/>
      <c r="I930" s="513"/>
      <c r="J930" s="513"/>
      <c r="K930" s="513"/>
      <c r="L930" s="513"/>
      <c r="M930" s="513"/>
      <c r="N930" s="513"/>
      <c r="O930" s="513"/>
      <c r="P930" s="513"/>
      <c r="Q930" s="513"/>
    </row>
    <row r="931" spans="2:17">
      <c r="B931" s="513"/>
      <c r="C931" s="513"/>
      <c r="D931" s="513"/>
      <c r="E931" s="513"/>
      <c r="F931" s="513"/>
      <c r="I931" s="513"/>
      <c r="J931" s="513"/>
      <c r="K931" s="513"/>
      <c r="L931" s="513"/>
      <c r="M931" s="513"/>
      <c r="N931" s="513"/>
      <c r="O931" s="513"/>
      <c r="P931" s="513"/>
      <c r="Q931" s="513"/>
    </row>
    <row r="932" spans="2:17">
      <c r="B932" s="513"/>
      <c r="C932" s="513"/>
      <c r="D932" s="513"/>
      <c r="E932" s="513"/>
      <c r="F932" s="513"/>
      <c r="I932" s="513"/>
      <c r="J932" s="513"/>
      <c r="K932" s="513"/>
      <c r="L932" s="513"/>
      <c r="M932" s="513"/>
      <c r="N932" s="513"/>
      <c r="O932" s="513"/>
      <c r="P932" s="513"/>
      <c r="Q932" s="513"/>
    </row>
    <row r="933" spans="2:17">
      <c r="B933" s="513"/>
      <c r="C933" s="513"/>
      <c r="D933" s="513"/>
      <c r="E933" s="513"/>
      <c r="F933" s="513"/>
      <c r="I933" s="513"/>
      <c r="J933" s="513"/>
      <c r="K933" s="513"/>
      <c r="L933" s="513"/>
      <c r="M933" s="513"/>
      <c r="N933" s="513"/>
      <c r="O933" s="513"/>
      <c r="P933" s="513"/>
      <c r="Q933" s="513"/>
    </row>
    <row r="934" spans="2:17">
      <c r="B934" s="513"/>
      <c r="C934" s="513"/>
      <c r="D934" s="513"/>
      <c r="E934" s="513"/>
      <c r="F934" s="513"/>
      <c r="I934" s="513"/>
      <c r="J934" s="513"/>
      <c r="K934" s="513"/>
      <c r="L934" s="513"/>
      <c r="M934" s="513"/>
      <c r="N934" s="513"/>
      <c r="O934" s="513"/>
      <c r="P934" s="513"/>
      <c r="Q934" s="513"/>
    </row>
    <row r="935" spans="2:17">
      <c r="B935" s="513"/>
      <c r="C935" s="513"/>
      <c r="D935" s="513"/>
      <c r="E935" s="513"/>
      <c r="F935" s="513"/>
      <c r="K935" s="513"/>
      <c r="L935" s="513"/>
      <c r="M935" s="513"/>
      <c r="N935" s="513"/>
      <c r="O935" s="513"/>
      <c r="P935" s="513"/>
      <c r="Q935" s="513"/>
    </row>
    <row r="936" spans="2:17">
      <c r="B936" s="513"/>
      <c r="C936" s="513"/>
      <c r="D936" s="513"/>
      <c r="E936" s="513"/>
      <c r="F936" s="513"/>
      <c r="K936" s="513"/>
      <c r="L936" s="513"/>
      <c r="M936" s="513"/>
      <c r="N936" s="513"/>
      <c r="O936" s="513"/>
      <c r="P936" s="513"/>
      <c r="Q936" s="513"/>
    </row>
    <row r="937" spans="2:17">
      <c r="B937" s="513"/>
      <c r="C937" s="513"/>
      <c r="D937" s="513"/>
      <c r="E937" s="513"/>
      <c r="F937" s="513"/>
      <c r="K937" s="513"/>
      <c r="L937" s="513"/>
      <c r="M937" s="513"/>
      <c r="N937" s="513"/>
      <c r="O937" s="513"/>
      <c r="P937" s="513"/>
      <c r="Q937" s="513"/>
    </row>
    <row r="938" spans="2:17">
      <c r="B938" s="513"/>
      <c r="C938" s="513"/>
      <c r="D938" s="513"/>
      <c r="E938" s="513"/>
      <c r="F938" s="513"/>
      <c r="K938" s="513"/>
      <c r="L938" s="513"/>
      <c r="M938" s="513"/>
      <c r="N938" s="513"/>
      <c r="O938" s="513"/>
      <c r="P938" s="513"/>
      <c r="Q938" s="513"/>
    </row>
    <row r="939" spans="2:17">
      <c r="B939" s="513"/>
      <c r="C939" s="513"/>
      <c r="D939" s="513"/>
      <c r="E939" s="513"/>
      <c r="F939" s="513"/>
      <c r="K939" s="513"/>
      <c r="L939" s="513"/>
      <c r="M939" s="513"/>
      <c r="N939" s="513"/>
      <c r="O939" s="513"/>
      <c r="P939" s="513"/>
      <c r="Q939" s="513"/>
    </row>
    <row r="940" spans="2:17">
      <c r="B940" s="513"/>
      <c r="C940" s="513"/>
      <c r="D940" s="513"/>
      <c r="E940" s="513"/>
      <c r="F940" s="513"/>
      <c r="K940" s="513"/>
      <c r="L940" s="513"/>
      <c r="M940" s="513"/>
      <c r="N940" s="513"/>
      <c r="O940" s="513"/>
      <c r="P940" s="513"/>
      <c r="Q940" s="513"/>
    </row>
    <row r="941" spans="2:17">
      <c r="B941" s="513"/>
      <c r="C941" s="513"/>
      <c r="D941" s="513"/>
      <c r="E941" s="513"/>
      <c r="F941" s="513"/>
      <c r="K941" s="513"/>
      <c r="L941" s="513"/>
      <c r="M941" s="513"/>
      <c r="N941" s="513"/>
      <c r="O941" s="513"/>
      <c r="P941" s="513"/>
      <c r="Q941" s="513"/>
    </row>
    <row r="942" spans="2:17">
      <c r="B942" s="513"/>
      <c r="C942" s="513"/>
      <c r="D942" s="513"/>
      <c r="E942" s="513"/>
      <c r="F942" s="513"/>
      <c r="K942" s="513"/>
      <c r="L942" s="513"/>
      <c r="M942" s="513"/>
      <c r="N942" s="513"/>
      <c r="O942" s="513"/>
      <c r="P942" s="513"/>
      <c r="Q942" s="513"/>
    </row>
    <row r="943" spans="2:17">
      <c r="B943" s="513"/>
      <c r="C943" s="513"/>
      <c r="D943" s="513"/>
      <c r="E943" s="513"/>
      <c r="F943" s="513"/>
      <c r="K943" s="513"/>
      <c r="L943" s="513"/>
      <c r="M943" s="513"/>
      <c r="N943" s="513"/>
      <c r="O943" s="513"/>
      <c r="P943" s="513"/>
      <c r="Q943" s="513"/>
    </row>
    <row r="944" spans="2:17">
      <c r="B944" s="513"/>
      <c r="C944" s="513"/>
      <c r="D944" s="513"/>
      <c r="E944" s="513"/>
      <c r="F944" s="513"/>
      <c r="K944" s="513"/>
      <c r="L944" s="513"/>
      <c r="M944" s="513"/>
      <c r="N944" s="513"/>
      <c r="O944" s="513"/>
      <c r="P944" s="513"/>
      <c r="Q944" s="513"/>
    </row>
    <row r="945" spans="2:17">
      <c r="B945" s="513"/>
      <c r="C945" s="513"/>
      <c r="D945" s="513"/>
      <c r="E945" s="513"/>
      <c r="F945" s="513"/>
      <c r="K945" s="513"/>
      <c r="L945" s="513"/>
      <c r="M945" s="513"/>
      <c r="N945" s="513"/>
      <c r="O945" s="513"/>
      <c r="P945" s="513"/>
      <c r="Q945" s="513"/>
    </row>
    <row r="946" spans="2:17">
      <c r="B946" s="513"/>
      <c r="C946" s="513"/>
      <c r="D946" s="513"/>
      <c r="E946" s="513"/>
      <c r="F946" s="513"/>
      <c r="K946" s="513"/>
      <c r="L946" s="513"/>
      <c r="M946" s="513"/>
      <c r="N946" s="513"/>
      <c r="O946" s="513"/>
      <c r="P946" s="513"/>
      <c r="Q946" s="513"/>
    </row>
    <row r="947" spans="2:17">
      <c r="B947" s="513"/>
      <c r="C947" s="513"/>
      <c r="D947" s="513"/>
      <c r="E947" s="513"/>
      <c r="F947" s="513"/>
      <c r="K947" s="513"/>
      <c r="L947" s="513"/>
      <c r="M947" s="513"/>
      <c r="N947" s="513"/>
      <c r="O947" s="513"/>
      <c r="P947" s="513"/>
      <c r="Q947" s="513"/>
    </row>
    <row r="948" spans="2:17">
      <c r="B948" s="513"/>
      <c r="C948" s="513"/>
      <c r="D948" s="513"/>
      <c r="E948" s="513"/>
      <c r="F948" s="513"/>
      <c r="K948" s="513"/>
      <c r="L948" s="513"/>
      <c r="M948" s="513"/>
      <c r="N948" s="513"/>
      <c r="O948" s="513"/>
      <c r="P948" s="513"/>
      <c r="Q948" s="513"/>
    </row>
    <row r="949" spans="2:17">
      <c r="B949" s="513"/>
      <c r="C949" s="513"/>
      <c r="D949" s="513"/>
      <c r="E949" s="513"/>
      <c r="F949" s="513"/>
      <c r="K949" s="513"/>
      <c r="L949" s="513"/>
      <c r="M949" s="513"/>
      <c r="N949" s="513"/>
      <c r="O949" s="513"/>
      <c r="P949" s="513"/>
      <c r="Q949" s="513"/>
    </row>
    <row r="950" spans="2:17">
      <c r="B950" s="513"/>
      <c r="C950" s="513"/>
      <c r="D950" s="513"/>
      <c r="E950" s="513"/>
      <c r="F950" s="513"/>
      <c r="K950" s="513"/>
      <c r="L950" s="513"/>
      <c r="M950" s="513"/>
      <c r="N950" s="513"/>
      <c r="O950" s="513"/>
      <c r="P950" s="513"/>
      <c r="Q950" s="513"/>
    </row>
    <row r="951" spans="2:17">
      <c r="B951" s="513"/>
      <c r="C951" s="513"/>
      <c r="D951" s="513"/>
      <c r="E951" s="513"/>
      <c r="F951" s="513"/>
      <c r="K951" s="513"/>
      <c r="L951" s="513"/>
      <c r="M951" s="513"/>
      <c r="N951" s="513"/>
      <c r="O951" s="513"/>
      <c r="P951" s="513"/>
      <c r="Q951" s="513"/>
    </row>
    <row r="952" spans="2:17">
      <c r="B952" s="513"/>
      <c r="C952" s="513"/>
      <c r="D952" s="513"/>
      <c r="E952" s="513"/>
      <c r="F952" s="513"/>
      <c r="K952" s="513"/>
      <c r="L952" s="513"/>
      <c r="M952" s="513"/>
      <c r="N952" s="513"/>
      <c r="O952" s="513"/>
      <c r="P952" s="513"/>
      <c r="Q952" s="513"/>
    </row>
    <row r="953" spans="2:17">
      <c r="B953" s="513"/>
      <c r="C953" s="513"/>
      <c r="D953" s="513"/>
      <c r="E953" s="513"/>
      <c r="F953" s="513"/>
      <c r="K953" s="513"/>
      <c r="L953" s="513"/>
      <c r="M953" s="513"/>
      <c r="N953" s="513"/>
      <c r="O953" s="513"/>
      <c r="P953" s="513"/>
      <c r="Q953" s="513"/>
    </row>
    <row r="954" spans="2:17">
      <c r="B954" s="513"/>
      <c r="C954" s="513"/>
      <c r="D954" s="513"/>
      <c r="E954" s="513"/>
      <c r="F954" s="513"/>
      <c r="K954" s="513"/>
      <c r="L954" s="513"/>
      <c r="M954" s="513"/>
      <c r="N954" s="513"/>
      <c r="O954" s="513"/>
      <c r="P954" s="513"/>
      <c r="Q954" s="513"/>
    </row>
    <row r="955" spans="2:17">
      <c r="B955" s="513"/>
      <c r="C955" s="513"/>
      <c r="D955" s="513"/>
      <c r="E955" s="513"/>
      <c r="F955" s="513"/>
      <c r="K955" s="513"/>
      <c r="L955" s="513"/>
      <c r="M955" s="513"/>
      <c r="N955" s="513"/>
      <c r="O955" s="513"/>
      <c r="P955" s="513"/>
      <c r="Q955" s="513"/>
    </row>
    <row r="956" spans="2:17">
      <c r="B956" s="513"/>
      <c r="C956" s="513"/>
      <c r="D956" s="513"/>
      <c r="E956" s="513"/>
      <c r="F956" s="513"/>
      <c r="K956" s="513"/>
      <c r="L956" s="513"/>
      <c r="M956" s="513"/>
      <c r="N956" s="513"/>
      <c r="O956" s="513"/>
      <c r="P956" s="513"/>
      <c r="Q956" s="513"/>
    </row>
    <row r="957" spans="2:17">
      <c r="B957" s="513"/>
      <c r="C957" s="513"/>
      <c r="D957" s="513"/>
      <c r="E957" s="513"/>
      <c r="F957" s="513"/>
      <c r="K957" s="513"/>
      <c r="L957" s="513"/>
      <c r="M957" s="513"/>
      <c r="N957" s="513"/>
      <c r="O957" s="513"/>
      <c r="P957" s="513"/>
      <c r="Q957" s="513"/>
    </row>
    <row r="958" spans="2:17">
      <c r="B958" s="513"/>
      <c r="C958" s="513"/>
      <c r="D958" s="513"/>
      <c r="E958" s="513"/>
      <c r="F958" s="513"/>
      <c r="K958" s="513"/>
      <c r="L958" s="513"/>
      <c r="M958" s="513"/>
      <c r="N958" s="513"/>
      <c r="O958" s="513"/>
      <c r="P958" s="513"/>
      <c r="Q958" s="513"/>
    </row>
    <row r="959" spans="2:17">
      <c r="B959" s="513"/>
      <c r="C959" s="513"/>
      <c r="D959" s="513"/>
      <c r="E959" s="513"/>
      <c r="F959" s="513"/>
      <c r="K959" s="513"/>
      <c r="L959" s="513"/>
      <c r="M959" s="513"/>
      <c r="N959" s="513"/>
      <c r="O959" s="513"/>
      <c r="P959" s="513"/>
      <c r="Q959" s="513"/>
    </row>
    <row r="960" spans="2:17">
      <c r="B960" s="513"/>
      <c r="C960" s="513"/>
      <c r="D960" s="513"/>
      <c r="E960" s="513"/>
      <c r="F960" s="513"/>
      <c r="K960" s="513"/>
      <c r="L960" s="513"/>
      <c r="M960" s="513"/>
      <c r="N960" s="513"/>
      <c r="O960" s="513"/>
      <c r="P960" s="513"/>
      <c r="Q960" s="513"/>
    </row>
    <row r="961" spans="2:17">
      <c r="B961" s="513"/>
      <c r="C961" s="513"/>
      <c r="D961" s="513"/>
      <c r="E961" s="513"/>
      <c r="F961" s="513"/>
      <c r="K961" s="513"/>
      <c r="L961" s="513"/>
      <c r="M961" s="513"/>
      <c r="N961" s="513"/>
      <c r="O961" s="513"/>
      <c r="P961" s="513"/>
      <c r="Q961" s="513"/>
    </row>
    <row r="962" spans="2:17">
      <c r="B962" s="513"/>
      <c r="C962" s="513"/>
      <c r="D962" s="513"/>
      <c r="E962" s="513"/>
      <c r="F962" s="513"/>
      <c r="K962" s="513"/>
      <c r="L962" s="513"/>
      <c r="M962" s="513"/>
      <c r="N962" s="513"/>
      <c r="O962" s="513"/>
      <c r="P962" s="513"/>
      <c r="Q962" s="513"/>
    </row>
    <row r="963" spans="2:17">
      <c r="B963" s="513"/>
      <c r="C963" s="513"/>
      <c r="D963" s="513"/>
      <c r="E963" s="513"/>
      <c r="F963" s="513"/>
      <c r="K963" s="513"/>
      <c r="L963" s="513"/>
      <c r="M963" s="513"/>
      <c r="N963" s="513"/>
      <c r="O963" s="513"/>
      <c r="P963" s="513"/>
      <c r="Q963" s="513"/>
    </row>
    <row r="964" spans="2:17">
      <c r="B964" s="513"/>
      <c r="C964" s="513"/>
      <c r="D964" s="513"/>
      <c r="E964" s="513"/>
      <c r="F964" s="513"/>
      <c r="K964" s="513"/>
      <c r="L964" s="513"/>
      <c r="M964" s="513"/>
      <c r="N964" s="513"/>
      <c r="O964" s="513"/>
      <c r="P964" s="513"/>
      <c r="Q964" s="513"/>
    </row>
    <row r="965" spans="2:17">
      <c r="B965" s="513"/>
      <c r="C965" s="513"/>
      <c r="D965" s="513"/>
      <c r="E965" s="513"/>
      <c r="F965" s="513"/>
      <c r="K965" s="513"/>
      <c r="L965" s="513"/>
      <c r="M965" s="513"/>
      <c r="N965" s="513"/>
      <c r="O965" s="513"/>
      <c r="P965" s="513"/>
      <c r="Q965" s="513"/>
    </row>
    <row r="966" spans="2:17">
      <c r="B966" s="513"/>
      <c r="C966" s="513"/>
      <c r="D966" s="513"/>
      <c r="E966" s="513"/>
      <c r="F966" s="513"/>
      <c r="K966" s="513"/>
      <c r="L966" s="513"/>
    </row>
    <row r="967" spans="2:17">
      <c r="B967" s="513"/>
      <c r="C967" s="513"/>
      <c r="D967" s="513"/>
      <c r="E967" s="513"/>
      <c r="F967" s="513"/>
    </row>
    <row r="968" spans="2:17">
      <c r="B968" s="513"/>
      <c r="C968" s="513"/>
      <c r="D968" s="513"/>
      <c r="E968" s="513"/>
      <c r="F968" s="513"/>
    </row>
    <row r="969" spans="2:17">
      <c r="B969" s="513"/>
      <c r="C969" s="513"/>
      <c r="D969" s="513"/>
      <c r="E969" s="513"/>
      <c r="F969" s="513"/>
    </row>
    <row r="970" spans="2:17">
      <c r="B970" s="513"/>
      <c r="C970" s="513"/>
      <c r="D970" s="513"/>
      <c r="E970" s="513"/>
      <c r="F970" s="513"/>
    </row>
    <row r="971" spans="2:17">
      <c r="B971" s="513"/>
      <c r="C971" s="513"/>
      <c r="D971" s="513"/>
      <c r="E971" s="513"/>
      <c r="F971" s="513"/>
    </row>
    <row r="972" spans="2:17">
      <c r="B972" s="513"/>
      <c r="C972" s="513"/>
      <c r="D972" s="513"/>
      <c r="E972" s="513"/>
      <c r="F972" s="513"/>
    </row>
    <row r="973" spans="2:17">
      <c r="B973" s="513"/>
      <c r="C973" s="513"/>
      <c r="D973" s="513"/>
      <c r="E973" s="513"/>
      <c r="F973" s="513"/>
    </row>
  </sheetData>
  <sheetProtection formatCells="0"/>
  <mergeCells count="32">
    <mergeCell ref="O51:Q51"/>
    <mergeCell ref="A38:A40"/>
    <mergeCell ref="A41:A43"/>
    <mergeCell ref="A44:A46"/>
    <mergeCell ref="A47:A49"/>
    <mergeCell ref="A50:Q50"/>
    <mergeCell ref="A26:Q26"/>
    <mergeCell ref="A27:A28"/>
    <mergeCell ref="A29:A31"/>
    <mergeCell ref="B29:B31"/>
    <mergeCell ref="A32:A34"/>
    <mergeCell ref="B32:B34"/>
    <mergeCell ref="A13:A15"/>
    <mergeCell ref="A16:A17"/>
    <mergeCell ref="B16:B17"/>
    <mergeCell ref="A18:A19"/>
    <mergeCell ref="B18:B19"/>
    <mergeCell ref="A6:Q6"/>
    <mergeCell ref="A8:A9"/>
    <mergeCell ref="B8:B9"/>
    <mergeCell ref="A10:A12"/>
    <mergeCell ref="B10:B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41 G44">
    <cfRule type="cellIs" dxfId="788" priority="117" operator="equal">
      <formula>100</formula>
    </cfRule>
  </conditionalFormatting>
  <conditionalFormatting sqref="G44">
    <cfRule type="cellIs" dxfId="787" priority="116" operator="lessThan">
      <formula>100</formula>
    </cfRule>
  </conditionalFormatting>
  <conditionalFormatting sqref="G41 G44">
    <cfRule type="cellIs" dxfId="786" priority="115" operator="greaterThan">
      <formula>100</formula>
    </cfRule>
  </conditionalFormatting>
  <conditionalFormatting sqref="G44">
    <cfRule type="cellIs" dxfId="785" priority="114" operator="equal">
      <formula>100</formula>
    </cfRule>
  </conditionalFormatting>
  <conditionalFormatting sqref="G28:H28">
    <cfRule type="cellIs" dxfId="784" priority="113" operator="equal">
      <formula>100</formula>
    </cfRule>
  </conditionalFormatting>
  <conditionalFormatting sqref="G36:H36 G38:H38 G41:H41 G44:H44 G47:H47">
    <cfRule type="cellIs" dxfId="783" priority="118" operator="equal">
      <formula>100</formula>
    </cfRule>
  </conditionalFormatting>
  <conditionalFormatting sqref="G44">
    <cfRule type="cellIs" dxfId="782" priority="112" operator="lessThan">
      <formula>100</formula>
    </cfRule>
  </conditionalFormatting>
  <conditionalFormatting sqref="H44">
    <cfRule type="cellIs" dxfId="781" priority="111" operator="lessThan">
      <formula>100</formula>
    </cfRule>
  </conditionalFormatting>
  <conditionalFormatting sqref="G44">
    <cfRule type="cellIs" dxfId="780" priority="110" operator="greaterThan">
      <formula>100</formula>
    </cfRule>
  </conditionalFormatting>
  <conditionalFormatting sqref="G28:H28">
    <cfRule type="cellIs" dxfId="779" priority="109" operator="greaterThan">
      <formula>100</formula>
    </cfRule>
  </conditionalFormatting>
  <conditionalFormatting sqref="G36:H36 G38:H38 G41:H41 G44:H44 G47:H47">
    <cfRule type="cellIs" dxfId="778" priority="119" operator="greaterThan">
      <formula>100</formula>
    </cfRule>
  </conditionalFormatting>
  <conditionalFormatting sqref="G36 G47">
    <cfRule type="cellIs" dxfId="777" priority="108" operator="greaterThan">
      <formula>100</formula>
    </cfRule>
  </conditionalFormatting>
  <conditionalFormatting sqref="G27:H27">
    <cfRule type="cellIs" dxfId="776" priority="120" operator="equal">
      <formula>100</formula>
    </cfRule>
  </conditionalFormatting>
  <conditionalFormatting sqref="G36 G47">
    <cfRule type="cellIs" dxfId="775" priority="107" operator="lessThan">
      <formula>100</formula>
    </cfRule>
  </conditionalFormatting>
  <conditionalFormatting sqref="G36 G47">
    <cfRule type="cellIs" dxfId="774" priority="106" operator="equal">
      <formula>100</formula>
    </cfRule>
  </conditionalFormatting>
  <conditionalFormatting sqref="G27:H27">
    <cfRule type="cellIs" dxfId="773" priority="105" operator="lessThan">
      <formula>100</formula>
    </cfRule>
  </conditionalFormatting>
  <conditionalFormatting sqref="G36:G37 G47:G49">
    <cfRule type="cellIs" dxfId="772" priority="102" operator="greaterThan">
      <formula>100</formula>
    </cfRule>
  </conditionalFormatting>
  <conditionalFormatting sqref="G36:G37 G47:G49">
    <cfRule type="cellIs" dxfId="771" priority="101" operator="lessThan">
      <formula>100</formula>
    </cfRule>
  </conditionalFormatting>
  <conditionalFormatting sqref="G36:G37 G47:G49">
    <cfRule type="cellIs" dxfId="770" priority="100" operator="equal">
      <formula>100</formula>
    </cfRule>
  </conditionalFormatting>
  <conditionalFormatting sqref="H44">
    <cfRule type="cellIs" dxfId="769" priority="99" operator="greaterThan">
      <formula>100</formula>
    </cfRule>
  </conditionalFormatting>
  <conditionalFormatting sqref="G36:H36 G38:H38 G41:H41 G44:H44 G47:H47">
    <cfRule type="cellIs" dxfId="768" priority="98" operator="lessThan">
      <formula>100</formula>
    </cfRule>
  </conditionalFormatting>
  <conditionalFormatting sqref="G28:H28">
    <cfRule type="cellIs" dxfId="767" priority="121" operator="lessThan">
      <formula>100</formula>
    </cfRule>
  </conditionalFormatting>
  <conditionalFormatting sqref="H44">
    <cfRule type="cellIs" dxfId="766" priority="97" operator="equal">
      <formula>100</formula>
    </cfRule>
  </conditionalFormatting>
  <conditionalFormatting sqref="G36:H41 G44:H49">
    <cfRule type="cellIs" dxfId="765" priority="93" operator="greaterThan">
      <formula>100</formula>
    </cfRule>
  </conditionalFormatting>
  <conditionalFormatting sqref="G27:H27">
    <cfRule type="cellIs" dxfId="764" priority="122" operator="greaterThan">
      <formula>100</formula>
    </cfRule>
  </conditionalFormatting>
  <conditionalFormatting sqref="G38">
    <cfRule type="cellIs" dxfId="763" priority="123" operator="greaterThan">
      <formula>100</formula>
    </cfRule>
  </conditionalFormatting>
  <conditionalFormatting sqref="G36:H41 G44:H49">
    <cfRule type="cellIs" dxfId="762" priority="92" operator="lessThan">
      <formula>100</formula>
    </cfRule>
  </conditionalFormatting>
  <conditionalFormatting sqref="G38">
    <cfRule type="cellIs" dxfId="761" priority="124" operator="lessThan">
      <formula>100</formula>
    </cfRule>
  </conditionalFormatting>
  <conditionalFormatting sqref="G38">
    <cfRule type="cellIs" dxfId="760" priority="91" operator="equal">
      <formula>100</formula>
    </cfRule>
  </conditionalFormatting>
  <conditionalFormatting sqref="G36:H41 G44:H49">
    <cfRule type="cellIs" dxfId="759" priority="125" operator="equal">
      <formula>100</formula>
    </cfRule>
  </conditionalFormatting>
  <conditionalFormatting sqref="G44">
    <cfRule type="cellIs" dxfId="758" priority="90" operator="greaterThan">
      <formula>100</formula>
    </cfRule>
  </conditionalFormatting>
  <conditionalFormatting sqref="G41 G44">
    <cfRule type="cellIs" dxfId="757" priority="89" operator="lessThan">
      <formula>100</formula>
    </cfRule>
  </conditionalFormatting>
  <conditionalFormatting sqref="G44">
    <cfRule type="cellIs" dxfId="756" priority="88" operator="equal">
      <formula>100</formula>
    </cfRule>
  </conditionalFormatting>
  <conditionalFormatting sqref="G38:G40">
    <cfRule type="cellIs" dxfId="755" priority="87" operator="greaterThan">
      <formula>100</formula>
    </cfRule>
  </conditionalFormatting>
  <conditionalFormatting sqref="G38:G40">
    <cfRule type="cellIs" dxfId="754" priority="86" operator="lessThan">
      <formula>100</formula>
    </cfRule>
  </conditionalFormatting>
  <conditionalFormatting sqref="G38:G40">
    <cfRule type="cellIs" dxfId="753" priority="85" operator="equal">
      <formula>100</formula>
    </cfRule>
  </conditionalFormatting>
  <conditionalFormatting sqref="G41 G44:G46">
    <cfRule type="cellIs" dxfId="752" priority="84" operator="greaterThan">
      <formula>100</formula>
    </cfRule>
  </conditionalFormatting>
  <conditionalFormatting sqref="G41 G44:G46">
    <cfRule type="cellIs" dxfId="751" priority="83" operator="lessThan">
      <formula>100</formula>
    </cfRule>
  </conditionalFormatting>
  <conditionalFormatting sqref="G41 G44:G46">
    <cfRule type="cellIs" dxfId="750" priority="82" operator="equal">
      <formula>100</formula>
    </cfRule>
  </conditionalFormatting>
  <conditionalFormatting sqref="G19">
    <cfRule type="cellIs" dxfId="749" priority="81" operator="greaterThan">
      <formula>100</formula>
    </cfRule>
  </conditionalFormatting>
  <conditionalFormatting sqref="G19">
    <cfRule type="cellIs" dxfId="748" priority="80" operator="lessThan">
      <formula>100</formula>
    </cfRule>
  </conditionalFormatting>
  <conditionalFormatting sqref="G19">
    <cfRule type="cellIs" dxfId="747" priority="79" operator="equal">
      <formula>100</formula>
    </cfRule>
  </conditionalFormatting>
  <conditionalFormatting sqref="G16:H25 G9:H13">
    <cfRule type="cellIs" dxfId="746" priority="78" operator="greaterThan">
      <formula>100</formula>
    </cfRule>
  </conditionalFormatting>
  <conditionalFormatting sqref="G27">
    <cfRule type="cellIs" dxfId="745" priority="126" operator="greaterThan">
      <formula>100</formula>
    </cfRule>
  </conditionalFormatting>
  <conditionalFormatting sqref="H27">
    <cfRule type="cellIs" dxfId="744" priority="127" operator="greaterThan">
      <formula>100</formula>
    </cfRule>
  </conditionalFormatting>
  <conditionalFormatting sqref="H27">
    <cfRule type="cellIs" dxfId="743" priority="77" operator="lessThan">
      <formula>100</formula>
    </cfRule>
  </conditionalFormatting>
  <conditionalFormatting sqref="G27">
    <cfRule type="cellIs" dxfId="742" priority="128" operator="lessThan">
      <formula>100</formula>
    </cfRule>
  </conditionalFormatting>
  <conditionalFormatting sqref="G16:H25 G9:H13">
    <cfRule type="cellIs" dxfId="741" priority="129" operator="lessThan">
      <formula>100</formula>
    </cfRule>
  </conditionalFormatting>
  <conditionalFormatting sqref="G16:H25 G9:H13">
    <cfRule type="cellIs" dxfId="740" priority="76" operator="equal">
      <formula>100</formula>
    </cfRule>
  </conditionalFormatting>
  <conditionalFormatting sqref="H27">
    <cfRule type="cellIs" dxfId="739" priority="130" operator="equal">
      <formula>100</formula>
    </cfRule>
  </conditionalFormatting>
  <conditionalFormatting sqref="G27">
    <cfRule type="cellIs" dxfId="738" priority="131" operator="equal">
      <formula>100</formula>
    </cfRule>
  </conditionalFormatting>
  <conditionalFormatting sqref="G7:G9">
    <cfRule type="cellIs" dxfId="737" priority="75" operator="greaterThan">
      <formula>100</formula>
    </cfRule>
  </conditionalFormatting>
  <conditionalFormatting sqref="G8">
    <cfRule type="cellIs" dxfId="736" priority="132" operator="greaterThan">
      <formula>100</formula>
    </cfRule>
  </conditionalFormatting>
  <conditionalFormatting sqref="G9:G10">
    <cfRule type="cellIs" dxfId="735" priority="133" operator="greaterThan">
      <formula>100</formula>
    </cfRule>
  </conditionalFormatting>
  <conditionalFormatting sqref="G7:G9">
    <cfRule type="cellIs" dxfId="734" priority="74" operator="lessThan">
      <formula>100</formula>
    </cfRule>
  </conditionalFormatting>
  <conditionalFormatting sqref="G9:G10">
    <cfRule type="cellIs" dxfId="733" priority="134" operator="lessThan">
      <formula>100</formula>
    </cfRule>
  </conditionalFormatting>
  <conditionalFormatting sqref="G8">
    <cfRule type="cellIs" dxfId="732" priority="135" operator="lessThan">
      <formula>100</formula>
    </cfRule>
  </conditionalFormatting>
  <conditionalFormatting sqref="G8">
    <cfRule type="cellIs" dxfId="731" priority="73" operator="equal">
      <formula>100</formula>
    </cfRule>
  </conditionalFormatting>
  <conditionalFormatting sqref="G7:G9">
    <cfRule type="cellIs" dxfId="730" priority="136" operator="equal">
      <formula>100</formula>
    </cfRule>
  </conditionalFormatting>
  <conditionalFormatting sqref="G9:G10">
    <cfRule type="cellIs" dxfId="729" priority="137" operator="equal">
      <formula>100</formula>
    </cfRule>
  </conditionalFormatting>
  <conditionalFormatting sqref="H8">
    <cfRule type="cellIs" dxfId="728" priority="72" operator="greaterThan">
      <formula>100</formula>
    </cfRule>
  </conditionalFormatting>
  <conditionalFormatting sqref="H8">
    <cfRule type="cellIs" dxfId="727" priority="71" operator="lessThan">
      <formula>100</formula>
    </cfRule>
  </conditionalFormatting>
  <conditionalFormatting sqref="H8">
    <cfRule type="cellIs" dxfId="726" priority="70" operator="equal">
      <formula>100</formula>
    </cfRule>
  </conditionalFormatting>
  <conditionalFormatting sqref="G7">
    <cfRule type="cellIs" dxfId="725" priority="69" operator="greaterThan">
      <formula>100</formula>
    </cfRule>
  </conditionalFormatting>
  <conditionalFormatting sqref="G7">
    <cfRule type="cellIs" dxfId="724" priority="68" operator="lessThan">
      <formula>100</formula>
    </cfRule>
  </conditionalFormatting>
  <conditionalFormatting sqref="G7">
    <cfRule type="cellIs" dxfId="723" priority="67" operator="equal">
      <formula>100</formula>
    </cfRule>
  </conditionalFormatting>
  <conditionalFormatting sqref="H7">
    <cfRule type="cellIs" dxfId="722" priority="66" operator="greaterThan">
      <formula>100</formula>
    </cfRule>
  </conditionalFormatting>
  <conditionalFormatting sqref="H7">
    <cfRule type="cellIs" dxfId="721" priority="65" operator="lessThan">
      <formula>100</formula>
    </cfRule>
  </conditionalFormatting>
  <conditionalFormatting sqref="H7">
    <cfRule type="cellIs" dxfId="720" priority="64" operator="equal">
      <formula>100</formula>
    </cfRule>
  </conditionalFormatting>
  <conditionalFormatting sqref="G33 G35">
    <cfRule type="cellIs" dxfId="719" priority="63" operator="greaterThan">
      <formula>100</formula>
    </cfRule>
  </conditionalFormatting>
  <conditionalFormatting sqref="G33 G35">
    <cfRule type="cellIs" dxfId="718" priority="62" operator="lessThan">
      <formula>100</formula>
    </cfRule>
  </conditionalFormatting>
  <conditionalFormatting sqref="G33 G35">
    <cfRule type="cellIs" dxfId="717" priority="61" operator="equal">
      <formula>100</formula>
    </cfRule>
  </conditionalFormatting>
  <conditionalFormatting sqref="G30:H31 G33:H35">
    <cfRule type="cellIs" dxfId="716" priority="60" operator="greaterThan">
      <formula>100</formula>
    </cfRule>
  </conditionalFormatting>
  <conditionalFormatting sqref="G30:H31 G33:H35">
    <cfRule type="cellIs" dxfId="715" priority="59" operator="lessThan">
      <formula>100</formula>
    </cfRule>
  </conditionalFormatting>
  <conditionalFormatting sqref="G30:H31 G33:H35">
    <cfRule type="cellIs" dxfId="714" priority="58" operator="equal">
      <formula>100</formula>
    </cfRule>
  </conditionalFormatting>
  <conditionalFormatting sqref="G34">
    <cfRule type="cellIs" dxfId="713" priority="57" operator="greaterThan">
      <formula>100</formula>
    </cfRule>
  </conditionalFormatting>
  <conditionalFormatting sqref="G34">
    <cfRule type="cellIs" dxfId="712" priority="56" operator="lessThan">
      <formula>100</formula>
    </cfRule>
  </conditionalFormatting>
  <conditionalFormatting sqref="G34">
    <cfRule type="cellIs" dxfId="711" priority="55" operator="equal">
      <formula>100</formula>
    </cfRule>
  </conditionalFormatting>
  <conditionalFormatting sqref="G19">
    <cfRule type="cellIs" dxfId="710" priority="54" operator="greaterThan">
      <formula>100</formula>
    </cfRule>
  </conditionalFormatting>
  <conditionalFormatting sqref="G29">
    <cfRule type="cellIs" dxfId="709" priority="138" operator="greaterThan">
      <formula>100</formula>
    </cfRule>
  </conditionalFormatting>
  <conditionalFormatting sqref="G29">
    <cfRule type="cellIs" dxfId="708" priority="53" operator="lessThan">
      <formula>100</formula>
    </cfRule>
  </conditionalFormatting>
  <conditionalFormatting sqref="G19">
    <cfRule type="cellIs" dxfId="707" priority="139" operator="lessThan">
      <formula>100</formula>
    </cfRule>
  </conditionalFormatting>
  <conditionalFormatting sqref="G29">
    <cfRule type="cellIs" dxfId="706" priority="52" operator="equal">
      <formula>100</formula>
    </cfRule>
  </conditionalFormatting>
  <conditionalFormatting sqref="G19">
    <cfRule type="cellIs" dxfId="705" priority="140" operator="equal">
      <formula>100</formula>
    </cfRule>
  </conditionalFormatting>
  <conditionalFormatting sqref="H29">
    <cfRule type="cellIs" dxfId="704" priority="51" operator="greaterThan">
      <formula>100</formula>
    </cfRule>
  </conditionalFormatting>
  <conditionalFormatting sqref="H27">
    <cfRule type="cellIs" dxfId="703" priority="141" operator="greaterThan">
      <formula>100</formula>
    </cfRule>
  </conditionalFormatting>
  <conditionalFormatting sqref="G27">
    <cfRule type="cellIs" dxfId="702" priority="142" operator="greaterThan">
      <formula>100</formula>
    </cfRule>
  </conditionalFormatting>
  <conditionalFormatting sqref="G9:H12 G14:H14 G15 G16:H25 G13 H15">
    <cfRule type="cellIs" dxfId="701" priority="143" operator="greaterThan">
      <formula>100</formula>
    </cfRule>
  </conditionalFormatting>
  <conditionalFormatting sqref="H29">
    <cfRule type="cellIs" dxfId="700" priority="50" operator="lessThan">
      <formula>100</formula>
    </cfRule>
  </conditionalFormatting>
  <conditionalFormatting sqref="G27">
    <cfRule type="cellIs" dxfId="699" priority="144" operator="lessThan">
      <formula>100</formula>
    </cfRule>
  </conditionalFormatting>
  <conditionalFormatting sqref="H27">
    <cfRule type="cellIs" dxfId="698" priority="145" operator="lessThan">
      <formula>100</formula>
    </cfRule>
  </conditionalFormatting>
  <conditionalFormatting sqref="G9:H12 G14:H14 G15 G16:H25 G13 H15">
    <cfRule type="cellIs" dxfId="697" priority="146" operator="lessThan">
      <formula>100</formula>
    </cfRule>
  </conditionalFormatting>
  <conditionalFormatting sqref="G27">
    <cfRule type="cellIs" dxfId="696" priority="49" operator="equal">
      <formula>100</formula>
    </cfRule>
  </conditionalFormatting>
  <conditionalFormatting sqref="G9:H12 G14:H14 G15 G16:H25 G13 H15">
    <cfRule type="cellIs" dxfId="695" priority="147" operator="equal">
      <formula>100</formula>
    </cfRule>
  </conditionalFormatting>
  <conditionalFormatting sqref="H27">
    <cfRule type="cellIs" dxfId="694" priority="148" operator="equal">
      <formula>100</formula>
    </cfRule>
  </conditionalFormatting>
  <conditionalFormatting sqref="H29">
    <cfRule type="cellIs" dxfId="693" priority="149" operator="equal">
      <formula>100</formula>
    </cfRule>
  </conditionalFormatting>
  <conditionalFormatting sqref="G32">
    <cfRule type="cellIs" dxfId="692" priority="48" operator="greaterThan">
      <formula>100</formula>
    </cfRule>
  </conditionalFormatting>
  <conditionalFormatting sqref="G32">
    <cfRule type="cellIs" dxfId="691" priority="47" operator="lessThan">
      <formula>100</formula>
    </cfRule>
  </conditionalFormatting>
  <conditionalFormatting sqref="G32">
    <cfRule type="cellIs" dxfId="690" priority="46" operator="equal">
      <formula>100</formula>
    </cfRule>
  </conditionalFormatting>
  <conditionalFormatting sqref="H32">
    <cfRule type="cellIs" dxfId="689" priority="45" operator="greaterThan">
      <formula>100</formula>
    </cfRule>
  </conditionalFormatting>
  <conditionalFormatting sqref="H8">
    <cfRule type="cellIs" dxfId="688" priority="150" operator="greaterThan">
      <formula>100</formula>
    </cfRule>
  </conditionalFormatting>
  <conditionalFormatting sqref="H8">
    <cfRule type="cellIs" dxfId="687" priority="44" operator="lessThan">
      <formula>100</formula>
    </cfRule>
  </conditionalFormatting>
  <conditionalFormatting sqref="H32">
    <cfRule type="cellIs" dxfId="686" priority="151" operator="lessThan">
      <formula>100</formula>
    </cfRule>
  </conditionalFormatting>
  <conditionalFormatting sqref="H32">
    <cfRule type="cellIs" dxfId="685" priority="43" operator="equal">
      <formula>100</formula>
    </cfRule>
  </conditionalFormatting>
  <conditionalFormatting sqref="H8">
    <cfRule type="cellIs" dxfId="684" priority="152" operator="equal">
      <formula>100</formula>
    </cfRule>
  </conditionalFormatting>
  <conditionalFormatting sqref="G14:H14 G15 H15">
    <cfRule type="cellIs" dxfId="683" priority="42" operator="greaterThan">
      <formula>100</formula>
    </cfRule>
  </conditionalFormatting>
  <conditionalFormatting sqref="G14:H14 G15 H15">
    <cfRule type="cellIs" dxfId="682" priority="41" operator="lessThan">
      <formula>100</formula>
    </cfRule>
  </conditionalFormatting>
  <conditionalFormatting sqref="G14:H14 G15 H15">
    <cfRule type="cellIs" dxfId="681" priority="40" operator="equal">
      <formula>100</formula>
    </cfRule>
  </conditionalFormatting>
  <conditionalFormatting sqref="H7">
    <cfRule type="cellIs" dxfId="680" priority="39" operator="greaterThan">
      <formula>100</formula>
    </cfRule>
  </conditionalFormatting>
  <conditionalFormatting sqref="H7">
    <cfRule type="cellIs" dxfId="679" priority="38" operator="lessThan">
      <formula>100</formula>
    </cfRule>
  </conditionalFormatting>
  <conditionalFormatting sqref="H7">
    <cfRule type="cellIs" dxfId="678" priority="37" operator="equal">
      <formula>100</formula>
    </cfRule>
  </conditionalFormatting>
  <conditionalFormatting sqref="G37">
    <cfRule type="cellIs" dxfId="677" priority="36" operator="greaterThan">
      <formula>100</formula>
    </cfRule>
  </conditionalFormatting>
  <conditionalFormatting sqref="G33 G35">
    <cfRule type="cellIs" dxfId="676" priority="153" operator="greaterThan">
      <formula>100</formula>
    </cfRule>
  </conditionalFormatting>
  <conditionalFormatting sqref="G33 G35">
    <cfRule type="cellIs" dxfId="675" priority="35" operator="lessThan">
      <formula>100</formula>
    </cfRule>
  </conditionalFormatting>
  <conditionalFormatting sqref="G37">
    <cfRule type="cellIs" dxfId="674" priority="154" operator="lessThan">
      <formula>100</formula>
    </cfRule>
  </conditionalFormatting>
  <conditionalFormatting sqref="G33 G35">
    <cfRule type="cellIs" dxfId="673" priority="34" operator="equal">
      <formula>100</formula>
    </cfRule>
  </conditionalFormatting>
  <conditionalFormatting sqref="G37">
    <cfRule type="cellIs" dxfId="672" priority="155" operator="equal">
      <formula>100</formula>
    </cfRule>
  </conditionalFormatting>
  <conditionalFormatting sqref="G37:H37">
    <cfRule type="cellIs" dxfId="671" priority="33" operator="greaterThan">
      <formula>100</formula>
    </cfRule>
  </conditionalFormatting>
  <conditionalFormatting sqref="G30:H31 G33:H35">
    <cfRule type="cellIs" dxfId="670" priority="156" operator="greaterThan">
      <formula>100</formula>
    </cfRule>
  </conditionalFormatting>
  <conditionalFormatting sqref="G30:H31 G33:H35">
    <cfRule type="cellIs" dxfId="669" priority="32" operator="lessThan">
      <formula>100</formula>
    </cfRule>
  </conditionalFormatting>
  <conditionalFormatting sqref="G37:H37">
    <cfRule type="cellIs" dxfId="668" priority="157" operator="lessThan">
      <formula>100</formula>
    </cfRule>
  </conditionalFormatting>
  <conditionalFormatting sqref="G30:H31 G33:H35">
    <cfRule type="cellIs" dxfId="667" priority="31" operator="equal">
      <formula>100</formula>
    </cfRule>
  </conditionalFormatting>
  <conditionalFormatting sqref="G37:H37">
    <cfRule type="cellIs" dxfId="666" priority="158" operator="equal">
      <formula>100</formula>
    </cfRule>
  </conditionalFormatting>
  <conditionalFormatting sqref="G39:H40">
    <cfRule type="cellIs" dxfId="665" priority="30" operator="greaterThan">
      <formula>100</formula>
    </cfRule>
  </conditionalFormatting>
  <conditionalFormatting sqref="G34">
    <cfRule type="cellIs" dxfId="664" priority="159" operator="greaterThan">
      <formula>100</formula>
    </cfRule>
  </conditionalFormatting>
  <conditionalFormatting sqref="G39:H40">
    <cfRule type="cellIs" dxfId="663" priority="29" operator="lessThan">
      <formula>100</formula>
    </cfRule>
  </conditionalFormatting>
  <conditionalFormatting sqref="G34">
    <cfRule type="cellIs" dxfId="662" priority="160" operator="lessThan">
      <formula>100</formula>
    </cfRule>
  </conditionalFormatting>
  <conditionalFormatting sqref="G34">
    <cfRule type="cellIs" dxfId="661" priority="28" operator="equal">
      <formula>100</formula>
    </cfRule>
  </conditionalFormatting>
  <conditionalFormatting sqref="G39:H40">
    <cfRule type="cellIs" dxfId="660" priority="161" operator="equal">
      <formula>100</formula>
    </cfRule>
  </conditionalFormatting>
  <conditionalFormatting sqref="G39:G40">
    <cfRule type="cellIs" dxfId="659" priority="27" operator="greaterThan">
      <formula>100</formula>
    </cfRule>
  </conditionalFormatting>
  <conditionalFormatting sqref="G29">
    <cfRule type="cellIs" dxfId="658" priority="162" operator="greaterThan">
      <formula>100</formula>
    </cfRule>
  </conditionalFormatting>
  <conditionalFormatting sqref="G29">
    <cfRule type="cellIs" dxfId="657" priority="26" operator="lessThan">
      <formula>100</formula>
    </cfRule>
  </conditionalFormatting>
  <conditionalFormatting sqref="G39:G40">
    <cfRule type="cellIs" dxfId="656" priority="163" operator="lessThan">
      <formula>100</formula>
    </cfRule>
  </conditionalFormatting>
  <conditionalFormatting sqref="G29">
    <cfRule type="cellIs" dxfId="655" priority="25" operator="equal">
      <formula>100</formula>
    </cfRule>
  </conditionalFormatting>
  <conditionalFormatting sqref="G39:G40">
    <cfRule type="cellIs" dxfId="654" priority="164" operator="equal">
      <formula>100</formula>
    </cfRule>
  </conditionalFormatting>
  <conditionalFormatting sqref="G42:H43">
    <cfRule type="cellIs" dxfId="653" priority="24" operator="greaterThan">
      <formula>100</formula>
    </cfRule>
  </conditionalFormatting>
  <conditionalFormatting sqref="H29">
    <cfRule type="cellIs" dxfId="652" priority="165" operator="greaterThan">
      <formula>100</formula>
    </cfRule>
  </conditionalFormatting>
  <conditionalFormatting sqref="G42:H43">
    <cfRule type="cellIs" dxfId="651" priority="23" operator="lessThan">
      <formula>100</formula>
    </cfRule>
  </conditionalFormatting>
  <conditionalFormatting sqref="H29">
    <cfRule type="cellIs" dxfId="650" priority="166" operator="lessThan">
      <formula>100</formula>
    </cfRule>
  </conditionalFormatting>
  <conditionalFormatting sqref="G42:H43">
    <cfRule type="cellIs" dxfId="649" priority="22" operator="equal">
      <formula>100</formula>
    </cfRule>
  </conditionalFormatting>
  <conditionalFormatting sqref="H29">
    <cfRule type="cellIs" dxfId="648" priority="167" operator="equal">
      <formula>100</formula>
    </cfRule>
  </conditionalFormatting>
  <conditionalFormatting sqref="G42:G43">
    <cfRule type="cellIs" dxfId="647" priority="21" operator="greaterThan">
      <formula>100</formula>
    </cfRule>
  </conditionalFormatting>
  <conditionalFormatting sqref="G32">
    <cfRule type="cellIs" dxfId="646" priority="168" operator="greaterThan">
      <formula>100</formula>
    </cfRule>
  </conditionalFormatting>
  <conditionalFormatting sqref="G32">
    <cfRule type="cellIs" dxfId="645" priority="20" operator="lessThan">
      <formula>100</formula>
    </cfRule>
  </conditionalFormatting>
  <conditionalFormatting sqref="G42:G43">
    <cfRule type="cellIs" dxfId="644" priority="169" operator="lessThan">
      <formula>100</formula>
    </cfRule>
  </conditionalFormatting>
  <conditionalFormatting sqref="G32">
    <cfRule type="cellIs" dxfId="643" priority="19" operator="equal">
      <formula>100</formula>
    </cfRule>
  </conditionalFormatting>
  <conditionalFormatting sqref="G42:G43">
    <cfRule type="cellIs" dxfId="642" priority="170" operator="equal">
      <formula>100</formula>
    </cfRule>
  </conditionalFormatting>
  <conditionalFormatting sqref="G42:G43">
    <cfRule type="cellIs" dxfId="641" priority="18" operator="greaterThan">
      <formula>100</formula>
    </cfRule>
  </conditionalFormatting>
  <conditionalFormatting sqref="H32">
    <cfRule type="cellIs" dxfId="640" priority="171" operator="greaterThan">
      <formula>100</formula>
    </cfRule>
  </conditionalFormatting>
  <conditionalFormatting sqref="G42:G43">
    <cfRule type="cellIs" dxfId="639" priority="17" operator="lessThan">
      <formula>100</formula>
    </cfRule>
  </conditionalFormatting>
  <conditionalFormatting sqref="H32">
    <cfRule type="cellIs" dxfId="638" priority="172" operator="lessThan">
      <formula>100</formula>
    </cfRule>
  </conditionalFormatting>
  <conditionalFormatting sqref="H32">
    <cfRule type="cellIs" dxfId="637" priority="16" operator="equal">
      <formula>100</formula>
    </cfRule>
  </conditionalFormatting>
  <conditionalFormatting sqref="G42:G43">
    <cfRule type="cellIs" dxfId="636" priority="173" operator="equal">
      <formula>100</formula>
    </cfRule>
  </conditionalFormatting>
  <conditionalFormatting sqref="G45:H46">
    <cfRule type="cellIs" dxfId="635" priority="15" operator="greaterThan">
      <formula>100</formula>
    </cfRule>
  </conditionalFormatting>
  <conditionalFormatting sqref="H13">
    <cfRule type="cellIs" dxfId="634" priority="174" operator="greaterThan">
      <formula>100</formula>
    </cfRule>
  </conditionalFormatting>
  <conditionalFormatting sqref="G45:H46">
    <cfRule type="cellIs" dxfId="633" priority="14" operator="lessThan">
      <formula>100</formula>
    </cfRule>
  </conditionalFormatting>
  <conditionalFormatting sqref="H13">
    <cfRule type="cellIs" dxfId="632" priority="175" operator="lessThan">
      <formula>100</formula>
    </cfRule>
  </conditionalFormatting>
  <conditionalFormatting sqref="H13">
    <cfRule type="cellIs" dxfId="631" priority="13" operator="equal">
      <formula>100</formula>
    </cfRule>
  </conditionalFormatting>
  <conditionalFormatting sqref="G45:H46">
    <cfRule type="cellIs" dxfId="630" priority="176" operator="equal">
      <formula>100</formula>
    </cfRule>
  </conditionalFormatting>
  <conditionalFormatting sqref="G45:G46">
    <cfRule type="cellIs" dxfId="629" priority="12" operator="greaterThan">
      <formula>100</formula>
    </cfRule>
  </conditionalFormatting>
  <conditionalFormatting sqref="G28:H28">
    <cfRule type="cellIs" dxfId="628" priority="177" operator="greaterThan">
      <formula>100</formula>
    </cfRule>
  </conditionalFormatting>
  <conditionalFormatting sqref="G28:H28">
    <cfRule type="cellIs" dxfId="627" priority="11" operator="lessThan">
      <formula>100</formula>
    </cfRule>
  </conditionalFormatting>
  <conditionalFormatting sqref="G45:G46">
    <cfRule type="cellIs" dxfId="626" priority="178" operator="lessThan">
      <formula>100</formula>
    </cfRule>
  </conditionalFormatting>
  <conditionalFormatting sqref="G28:H28">
    <cfRule type="cellIs" dxfId="625" priority="10" operator="equal">
      <formula>100</formula>
    </cfRule>
  </conditionalFormatting>
  <conditionalFormatting sqref="G45:G46">
    <cfRule type="cellIs" dxfId="624" priority="179" operator="equal">
      <formula>100</formula>
    </cfRule>
  </conditionalFormatting>
  <conditionalFormatting sqref="G42:H43">
    <cfRule type="cellIs" dxfId="623" priority="9" operator="greaterThan">
      <formula>100</formula>
    </cfRule>
  </conditionalFormatting>
  <conditionalFormatting sqref="G45:G46">
    <cfRule type="cellIs" dxfId="622" priority="180" operator="greaterThan">
      <formula>100</formula>
    </cfRule>
  </conditionalFormatting>
  <conditionalFormatting sqref="G42:H43">
    <cfRule type="cellIs" dxfId="621" priority="8" operator="lessThan">
      <formula>100</formula>
    </cfRule>
  </conditionalFormatting>
  <conditionalFormatting sqref="G45:G46">
    <cfRule type="cellIs" dxfId="620" priority="181" operator="lessThan">
      <formula>100</formula>
    </cfRule>
  </conditionalFormatting>
  <conditionalFormatting sqref="G42:H43">
    <cfRule type="cellIs" dxfId="619" priority="7" operator="equal">
      <formula>100</formula>
    </cfRule>
  </conditionalFormatting>
  <conditionalFormatting sqref="G45:G46">
    <cfRule type="cellIs" dxfId="618" priority="182" operator="equal">
      <formula>100</formula>
    </cfRule>
  </conditionalFormatting>
  <conditionalFormatting sqref="G42:G43">
    <cfRule type="cellIs" dxfId="617" priority="6" operator="greaterThan">
      <formula>100</formula>
    </cfRule>
  </conditionalFormatting>
  <conditionalFormatting sqref="G48:G49">
    <cfRule type="cellIs" dxfId="616" priority="183" operator="greaterThan">
      <formula>100</formula>
    </cfRule>
  </conditionalFormatting>
  <conditionalFormatting sqref="G48:G49">
    <cfRule type="cellIs" dxfId="615" priority="5" operator="lessThan">
      <formula>100</formula>
    </cfRule>
  </conditionalFormatting>
  <conditionalFormatting sqref="G42:G43">
    <cfRule type="cellIs" dxfId="614" priority="184" operator="lessThan">
      <formula>100</formula>
    </cfRule>
  </conditionalFormatting>
  <conditionalFormatting sqref="G42:G43">
    <cfRule type="cellIs" dxfId="613" priority="4" operator="equal">
      <formula>100</formula>
    </cfRule>
  </conditionalFormatting>
  <conditionalFormatting sqref="G48:G49">
    <cfRule type="cellIs" dxfId="612" priority="185" operator="equal">
      <formula>100</formula>
    </cfRule>
  </conditionalFormatting>
  <conditionalFormatting sqref="G48:H49">
    <cfRule type="cellIs" dxfId="611" priority="3" operator="greaterThan">
      <formula>100</formula>
    </cfRule>
  </conditionalFormatting>
  <conditionalFormatting sqref="G42:G43">
    <cfRule type="cellIs" dxfId="610" priority="186" operator="greaterThan">
      <formula>100</formula>
    </cfRule>
  </conditionalFormatting>
  <conditionalFormatting sqref="G48:H49">
    <cfRule type="cellIs" dxfId="609" priority="2" operator="lessThan">
      <formula>100</formula>
    </cfRule>
  </conditionalFormatting>
  <conditionalFormatting sqref="G42:G43">
    <cfRule type="cellIs" dxfId="608" priority="187" operator="lessThan">
      <formula>100</formula>
    </cfRule>
  </conditionalFormatting>
  <conditionalFormatting sqref="G42:G43">
    <cfRule type="cellIs" dxfId="607" priority="1" operator="equal">
      <formula>100</formula>
    </cfRule>
  </conditionalFormatting>
  <conditionalFormatting sqref="G48:H49">
    <cfRule type="cellIs" dxfId="606" priority="188" operator="equal">
      <formula>100</formula>
    </cfRule>
  </conditionalFormatting>
  <pageMargins left="0.70866141732283461" right="0.70866141732283461" top="0" bottom="0" header="0.31496062992125984" footer="0.31496062992125984"/>
  <pageSetup paperSize="9" scale="52" firstPageNumber="2147483648" fitToHeight="2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AQ15"/>
  <sheetViews>
    <sheetView zoomScale="90" workbookViewId="0">
      <pane xSplit="2" ySplit="2" topLeftCell="C3" activePane="bottomRight" state="frozen"/>
      <selection activeCell="C3" sqref="C3"/>
      <selection pane="topRight"/>
      <selection pane="bottomLeft"/>
      <selection pane="bottomRight" activeCell="C3" sqref="C3"/>
    </sheetView>
  </sheetViews>
  <sheetFormatPr defaultColWidth="8.85546875" defaultRowHeight="11.25"/>
  <cols>
    <col min="1" max="1" width="11.7109375" style="56" bestFit="1" customWidth="1"/>
    <col min="2" max="2" width="10.7109375" style="56" bestFit="1" customWidth="1"/>
    <col min="3" max="3" width="13.5703125" style="56" bestFit="1" customWidth="1"/>
    <col min="4" max="8" width="8.85546875" style="56" bestFit="1" customWidth="1"/>
    <col min="9" max="13" width="0" style="56" hidden="1" customWidth="1"/>
    <col min="14" max="14" width="8.28515625" style="56" hidden="1" customWidth="1"/>
    <col min="15" max="15" width="0" style="56" hidden="1" customWidth="1"/>
    <col min="16" max="16" width="10" style="56" hidden="1" customWidth="1"/>
    <col min="17" max="17" width="9.5703125" style="56" hidden="1" customWidth="1"/>
    <col min="18" max="18" width="8.28515625" style="56" hidden="1" customWidth="1"/>
    <col min="19" max="20" width="0" style="56" hidden="1" customWidth="1"/>
    <col min="21" max="22" width="9.5703125" style="56" hidden="1" customWidth="1"/>
    <col min="23" max="26" width="0" style="56" hidden="1" customWidth="1"/>
    <col min="27" max="27" width="9.85546875" style="56" hidden="1" customWidth="1"/>
    <col min="28" max="28" width="9.7109375" style="56" hidden="1" customWidth="1"/>
    <col min="29" max="37" width="0" style="56" hidden="1" customWidth="1"/>
    <col min="38" max="38" width="14" style="56" hidden="1" customWidth="1"/>
    <col min="39" max="39" width="15.140625" style="56" hidden="1" customWidth="1"/>
    <col min="40" max="40" width="17.42578125" style="56" hidden="1" customWidth="1"/>
    <col min="41" max="41" width="0" style="56" hidden="1" customWidth="1"/>
    <col min="42" max="42" width="18.140625" style="56" hidden="1" customWidth="1"/>
    <col min="43" max="43" width="22.7109375" style="56" hidden="1" customWidth="1"/>
    <col min="44" max="16384" width="8.85546875" style="56"/>
  </cols>
  <sheetData>
    <row r="1" spans="1:43" ht="70.150000000000006" customHeight="1">
      <c r="A1" s="1295" t="s">
        <v>22</v>
      </c>
      <c r="B1" s="1297" t="s">
        <v>23</v>
      </c>
      <c r="C1" s="1299" t="s">
        <v>24</v>
      </c>
      <c r="D1" s="1301" t="s">
        <v>25</v>
      </c>
      <c r="E1" s="1301"/>
      <c r="F1" s="1301"/>
      <c r="G1" s="1301"/>
      <c r="H1" s="1301"/>
      <c r="I1" s="1302" t="s">
        <v>26</v>
      </c>
      <c r="J1" s="1302"/>
      <c r="K1" s="1302"/>
      <c r="L1" s="1302"/>
      <c r="M1" s="1302"/>
      <c r="N1" s="1302"/>
      <c r="O1" s="1302"/>
      <c r="P1" s="1303" t="s">
        <v>27</v>
      </c>
      <c r="Q1" s="1303"/>
      <c r="R1" s="1303"/>
      <c r="S1" s="1303"/>
      <c r="T1" s="1303"/>
      <c r="U1" s="1303"/>
      <c r="V1" s="1303"/>
      <c r="W1" s="1304" t="s">
        <v>28</v>
      </c>
      <c r="X1" s="1304"/>
      <c r="Y1" s="1304"/>
      <c r="Z1" s="1304"/>
      <c r="AA1" s="1305" t="s">
        <v>29</v>
      </c>
      <c r="AB1" s="1305"/>
      <c r="AC1" s="1305"/>
      <c r="AD1" s="1305"/>
      <c r="AE1" s="1305" t="s">
        <v>30</v>
      </c>
      <c r="AF1" s="1305"/>
      <c r="AG1" s="1305"/>
      <c r="AH1" s="1305"/>
      <c r="AI1" s="1305"/>
      <c r="AJ1" s="60" t="s">
        <v>31</v>
      </c>
      <c r="AK1" s="61"/>
      <c r="AL1" s="1306" t="s">
        <v>32</v>
      </c>
      <c r="AM1" s="1306"/>
      <c r="AN1" s="1306" t="s">
        <v>33</v>
      </c>
      <c r="AO1" s="1306"/>
      <c r="AP1" s="1306" t="s">
        <v>34</v>
      </c>
      <c r="AQ1" s="1306"/>
    </row>
    <row r="2" spans="1:43" ht="56.25">
      <c r="A2" s="1296"/>
      <c r="B2" s="1298"/>
      <c r="C2" s="1300"/>
      <c r="D2" s="63" t="s">
        <v>35</v>
      </c>
      <c r="E2" s="63" t="s">
        <v>36</v>
      </c>
      <c r="F2" s="63" t="s">
        <v>37</v>
      </c>
      <c r="G2" s="63" t="s">
        <v>38</v>
      </c>
      <c r="H2" s="64" t="s">
        <v>39</v>
      </c>
      <c r="I2" s="65" t="s">
        <v>40</v>
      </c>
      <c r="J2" s="65" t="s">
        <v>41</v>
      </c>
      <c r="K2" s="65" t="s">
        <v>42</v>
      </c>
      <c r="L2" s="65" t="s">
        <v>43</v>
      </c>
      <c r="M2" s="65" t="s">
        <v>44</v>
      </c>
      <c r="N2" s="66" t="s">
        <v>45</v>
      </c>
      <c r="O2" s="67" t="s">
        <v>46</v>
      </c>
      <c r="P2" s="68" t="s">
        <v>40</v>
      </c>
      <c r="Q2" s="68" t="s">
        <v>41</v>
      </c>
      <c r="R2" s="68" t="s">
        <v>42</v>
      </c>
      <c r="S2" s="57" t="s">
        <v>47</v>
      </c>
      <c r="T2" s="57" t="s">
        <v>48</v>
      </c>
      <c r="U2" s="57" t="s">
        <v>49</v>
      </c>
      <c r="V2" s="57" t="s">
        <v>50</v>
      </c>
      <c r="W2" s="59" t="s">
        <v>51</v>
      </c>
      <c r="X2" s="59" t="s">
        <v>52</v>
      </c>
      <c r="Y2" s="59" t="s">
        <v>53</v>
      </c>
      <c r="Z2" s="59" t="s">
        <v>53</v>
      </c>
      <c r="AA2" s="60" t="s">
        <v>54</v>
      </c>
      <c r="AB2" s="60" t="s">
        <v>55</v>
      </c>
      <c r="AC2" s="60" t="s">
        <v>56</v>
      </c>
      <c r="AD2" s="60" t="s">
        <v>57</v>
      </c>
      <c r="AE2" s="59" t="s">
        <v>51</v>
      </c>
      <c r="AF2" s="59" t="s">
        <v>52</v>
      </c>
      <c r="AG2" s="59" t="s">
        <v>53</v>
      </c>
      <c r="AH2" s="59" t="s">
        <v>53</v>
      </c>
      <c r="AI2" s="58"/>
      <c r="AJ2" s="58"/>
      <c r="AK2" s="58"/>
      <c r="AL2" s="62" t="s">
        <v>51</v>
      </c>
      <c r="AM2" s="62" t="s">
        <v>52</v>
      </c>
      <c r="AN2" s="62" t="s">
        <v>51</v>
      </c>
      <c r="AO2" s="62" t="s">
        <v>52</v>
      </c>
      <c r="AP2" s="62" t="s">
        <v>58</v>
      </c>
      <c r="AQ2" s="62" t="s">
        <v>58</v>
      </c>
    </row>
    <row r="3" spans="1:43" ht="22.5">
      <c r="A3" s="69" t="s">
        <v>59</v>
      </c>
      <c r="B3" s="70">
        <f>'к среднему по РА'!B5</f>
        <v>65160</v>
      </c>
      <c r="C3" s="70">
        <f>'к среднему по РА'!C5</f>
        <v>64733</v>
      </c>
      <c r="D3" s="71">
        <f>Город!E34</f>
        <v>3.80877839165132</v>
      </c>
      <c r="E3" s="71">
        <f>Город!F34</f>
        <v>3.8615543849350411</v>
      </c>
      <c r="F3" s="72">
        <f>Город!E34</f>
        <v>3.80877839165132</v>
      </c>
      <c r="G3" s="72">
        <f>Город!F34</f>
        <v>3.8615543849350411</v>
      </c>
      <c r="H3" s="73">
        <f t="shared" ref="H3:H13" si="0">G3/F3*100</f>
        <v>101.38564095510003</v>
      </c>
      <c r="I3" s="61"/>
      <c r="J3" s="61"/>
      <c r="K3" s="61"/>
      <c r="L3" s="61">
        <f>I3/B3*100</f>
        <v>0</v>
      </c>
      <c r="M3" s="61">
        <f>K3/C3*100</f>
        <v>0</v>
      </c>
      <c r="N3" s="61"/>
      <c r="O3" s="61"/>
      <c r="P3" s="61"/>
      <c r="Q3" s="61"/>
      <c r="R3" s="61"/>
      <c r="S3" s="61" t="e">
        <f>Q3/P3*100</f>
        <v>#DIV/0!</v>
      </c>
      <c r="T3" s="61" t="e">
        <f>R3/Q3*100</f>
        <v>#DIV/0!</v>
      </c>
      <c r="U3" s="61">
        <f>Q3/B3</f>
        <v>0</v>
      </c>
      <c r="V3" s="61">
        <f>R3/C3</f>
        <v>0</v>
      </c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</row>
    <row r="4" spans="1:43" ht="33.75">
      <c r="A4" s="74" t="s">
        <v>60</v>
      </c>
      <c r="B4" s="70">
        <f>'к среднему по РА'!B6</f>
        <v>18434</v>
      </c>
      <c r="C4" s="70">
        <f>'к среднему по РА'!C6</f>
        <v>18566</v>
      </c>
      <c r="D4" s="71">
        <f>'К-Агач'!E34</f>
        <v>50.83</v>
      </c>
      <c r="E4" s="71">
        <f>'К-Агач'!F34</f>
        <v>51.783999999999999</v>
      </c>
      <c r="F4" s="72">
        <f>'К-Агач'!E34</f>
        <v>50.83</v>
      </c>
      <c r="G4" s="72">
        <f>'К-Агач'!F34</f>
        <v>51.783999999999999</v>
      </c>
      <c r="H4" s="73">
        <f t="shared" si="0"/>
        <v>101.87684438323825</v>
      </c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</row>
    <row r="5" spans="1:43" ht="33.75">
      <c r="A5" s="74" t="s">
        <v>61</v>
      </c>
      <c r="B5" s="70">
        <f>'к среднему по РА'!B7</f>
        <v>30553</v>
      </c>
      <c r="C5" s="70">
        <f>'к среднему по РА'!C7</f>
        <v>30803</v>
      </c>
      <c r="D5" s="71">
        <f>Майма!E34</f>
        <v>21.412627237914446</v>
      </c>
      <c r="E5" s="71">
        <f>Майма!F34</f>
        <v>19.401357010680776</v>
      </c>
      <c r="F5" s="72">
        <f>Майма!E34</f>
        <v>21.412627237914446</v>
      </c>
      <c r="G5" s="72">
        <f>Майма!F34</f>
        <v>19.401357010680776</v>
      </c>
      <c r="H5" s="73">
        <f t="shared" si="0"/>
        <v>90.6070833584008</v>
      </c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</row>
    <row r="6" spans="1:43" ht="33.75">
      <c r="A6" s="74" t="s">
        <v>62</v>
      </c>
      <c r="B6" s="70">
        <f>'к среднему по РА'!B8</f>
        <v>14048</v>
      </c>
      <c r="C6" s="70">
        <f>'к среднему по РА'!C8</f>
        <v>14037</v>
      </c>
      <c r="D6" s="71">
        <f>Онгудай!E35</f>
        <v>123.60912585421413</v>
      </c>
      <c r="E6" s="71">
        <f>Онгудай!F35</f>
        <v>126.08299494193916</v>
      </c>
      <c r="F6" s="72">
        <f>Онгудай!E35</f>
        <v>123.60912585421413</v>
      </c>
      <c r="G6" s="72">
        <f>Онгудай!F35</f>
        <v>126.08299494193916</v>
      </c>
      <c r="H6" s="73">
        <f t="shared" si="0"/>
        <v>102.00136443861172</v>
      </c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</row>
    <row r="7" spans="1:43" ht="33.75">
      <c r="A7" s="74" t="s">
        <v>63</v>
      </c>
      <c r="B7" s="70">
        <f>'к среднему по РА'!B9</f>
        <v>11041</v>
      </c>
      <c r="C7" s="70">
        <f>'к среднему по РА'!C9</f>
        <v>10877</v>
      </c>
      <c r="D7" s="71">
        <f>Турочак!E34</f>
        <v>40.57</v>
      </c>
      <c r="E7" s="71">
        <f>Турочак!F34</f>
        <v>32.200000000000003</v>
      </c>
      <c r="F7" s="72">
        <f>Турочак!E34</f>
        <v>40.57</v>
      </c>
      <c r="G7" s="72">
        <f>Турочак!F34</f>
        <v>32.200000000000003</v>
      </c>
      <c r="H7" s="73">
        <f t="shared" si="0"/>
        <v>79.368991865910772</v>
      </c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</row>
    <row r="8" spans="1:43" ht="33.75">
      <c r="A8" s="69" t="s">
        <v>64</v>
      </c>
      <c r="B8" s="70">
        <f>'к среднему по РА'!B10</f>
        <v>11694</v>
      </c>
      <c r="C8" s="70">
        <f>'к среднему по РА'!C10</f>
        <v>11862</v>
      </c>
      <c r="D8" s="71">
        <f>Улаган!E35</f>
        <v>37.6</v>
      </c>
      <c r="E8" s="71">
        <f>Улаган!F35</f>
        <v>36.6</v>
      </c>
      <c r="F8" s="72">
        <f>Улаган!E35</f>
        <v>37.6</v>
      </c>
      <c r="G8" s="72">
        <f>Улаган!F35</f>
        <v>36.6</v>
      </c>
      <c r="H8" s="73">
        <f t="shared" si="0"/>
        <v>97.340425531914903</v>
      </c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</row>
    <row r="9" spans="1:43" ht="33.75">
      <c r="A9" s="74" t="s">
        <v>65</v>
      </c>
      <c r="B9" s="70">
        <f>'к среднему по РА'!B11</f>
        <v>14337</v>
      </c>
      <c r="C9" s="70">
        <f>'к среднему по РА'!C11</f>
        <v>14252</v>
      </c>
      <c r="D9" s="71">
        <f>'У-Кан'!E34</f>
        <v>222.85485108460628</v>
      </c>
      <c r="E9" s="71">
        <f>'У-Кан'!F34</f>
        <v>203.37496491720461</v>
      </c>
      <c r="F9" s="72">
        <f>'У-Кан'!E34</f>
        <v>222.85485108460628</v>
      </c>
      <c r="G9" s="72">
        <f>'У-Кан'!F34</f>
        <v>203.37496491720461</v>
      </c>
      <c r="H9" s="73">
        <f t="shared" si="0"/>
        <v>91.258935548140173</v>
      </c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</row>
    <row r="10" spans="1:43" ht="33.75">
      <c r="A10" s="74" t="s">
        <v>66</v>
      </c>
      <c r="B10" s="70">
        <f>'к среднему по РА'!B12</f>
        <v>15721</v>
      </c>
      <c r="C10" s="70">
        <f>'к среднему по РА'!C12</f>
        <v>15662</v>
      </c>
      <c r="D10" s="71">
        <f>'У-Кокса'!E34</f>
        <v>195.38</v>
      </c>
      <c r="E10" s="71">
        <f>'У-Кокса'!F34</f>
        <v>173.83</v>
      </c>
      <c r="F10" s="72">
        <f>'У-Кокса'!E34</f>
        <v>195.38</v>
      </c>
      <c r="G10" s="72">
        <f>'У-Кокса'!F34</f>
        <v>173.83</v>
      </c>
      <c r="H10" s="73">
        <f t="shared" si="0"/>
        <v>88.970211894769179</v>
      </c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</row>
    <row r="11" spans="1:43" ht="33.75">
      <c r="A11" s="74" t="s">
        <v>67</v>
      </c>
      <c r="B11" s="70">
        <f>'к среднему по РА'!B13</f>
        <v>10301</v>
      </c>
      <c r="C11" s="70">
        <f>'к среднему по РА'!C13</f>
        <v>10476</v>
      </c>
      <c r="D11" s="71">
        <f>Чемал!E30</f>
        <v>0</v>
      </c>
      <c r="E11" s="71">
        <f>Чемал!G30</f>
        <v>0</v>
      </c>
      <c r="F11" s="72">
        <f>Чемал!E30</f>
        <v>0</v>
      </c>
      <c r="G11" s="72">
        <f>Чемал!G30</f>
        <v>0</v>
      </c>
      <c r="H11" s="73" t="e">
        <f t="shared" si="0"/>
        <v>#DIV/0!</v>
      </c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</row>
    <row r="12" spans="1:43" ht="22.5">
      <c r="A12" s="74" t="s">
        <v>68</v>
      </c>
      <c r="B12" s="70">
        <f>'к среднему по РА'!B14</f>
        <v>7538</v>
      </c>
      <c r="C12" s="70">
        <f>'к среднему по РА'!C14</f>
        <v>7455</v>
      </c>
      <c r="D12" s="71">
        <f>Чоя!E34</f>
        <v>46.94</v>
      </c>
      <c r="E12" s="71">
        <f>Чоя!F34</f>
        <v>49.21</v>
      </c>
      <c r="F12" s="72">
        <f>Чоя!E34</f>
        <v>46.94</v>
      </c>
      <c r="G12" s="72">
        <f>Чоя!F34</f>
        <v>49.21</v>
      </c>
      <c r="H12" s="73">
        <f t="shared" si="0"/>
        <v>104.83596080102259</v>
      </c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</row>
    <row r="13" spans="1:43" ht="33.75">
      <c r="A13" s="74" t="s">
        <v>69</v>
      </c>
      <c r="B13" s="70">
        <f>'к среднему по РА'!B15</f>
        <v>11962</v>
      </c>
      <c r="C13" s="70">
        <f>'к среднему по РА'!C15</f>
        <v>12044</v>
      </c>
      <c r="D13" s="71">
        <f>Шебалино!E34</f>
        <v>191.60675472329041</v>
      </c>
      <c r="E13" s="71">
        <f>Шебалино!F34</f>
        <v>165.4</v>
      </c>
      <c r="F13" s="72">
        <f>Шебалино!E34</f>
        <v>191.60675472329041</v>
      </c>
      <c r="G13" s="72">
        <f>Шебалино!F34</f>
        <v>165.4</v>
      </c>
      <c r="H13" s="73">
        <f t="shared" si="0"/>
        <v>86.322635253054116</v>
      </c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</row>
    <row r="14" spans="1:43" s="75" customFormat="1" ht="15.6" customHeight="1">
      <c r="A14" s="76" t="s">
        <v>70</v>
      </c>
      <c r="B14" s="70">
        <f>'к среднему по РА'!B16</f>
        <v>210789</v>
      </c>
      <c r="C14" s="70">
        <f>'к среднему по РА'!C16</f>
        <v>210767</v>
      </c>
      <c r="D14" s="77">
        <f>'к среднему по РА'!BW16</f>
        <v>0</v>
      </c>
      <c r="E14" s="78">
        <f>'к среднему по РА'!BX16</f>
        <v>0</v>
      </c>
      <c r="F14" s="72">
        <v>4.87</v>
      </c>
      <c r="G14" s="79">
        <v>22.86</v>
      </c>
      <c r="H14" s="80">
        <f>G14/F14*100</f>
        <v>469.40451745379875</v>
      </c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>
      <c r="A15" s="82"/>
      <c r="B15" s="83"/>
      <c r="C15" s="84"/>
    </row>
  </sheetData>
  <mergeCells count="12">
    <mergeCell ref="AN1:AO1"/>
    <mergeCell ref="AP1:AQ1"/>
    <mergeCell ref="P1:V1"/>
    <mergeCell ref="W1:Z1"/>
    <mergeCell ref="AA1:AD1"/>
    <mergeCell ref="AE1:AI1"/>
    <mergeCell ref="AL1:AM1"/>
    <mergeCell ref="A1:A2"/>
    <mergeCell ref="B1:B2"/>
    <mergeCell ref="C1:C2"/>
    <mergeCell ref="D1:H1"/>
    <mergeCell ref="I1:O1"/>
  </mergeCells>
  <pageMargins left="0.7" right="0.7" top="0.75" bottom="0.75" header="0.3" footer="0.3"/>
  <pageSetup paperSize="9" firstPageNumber="2147483648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A1:R973"/>
  <sheetViews>
    <sheetView zoomScale="40" workbookViewId="0">
      <selection activeCell="D41" sqref="D41:K49"/>
    </sheetView>
  </sheetViews>
  <sheetFormatPr defaultColWidth="14.42578125" defaultRowHeight="15.75"/>
  <cols>
    <col min="1" max="1" width="9.7109375" style="512" bestFit="1" customWidth="1"/>
    <col min="2" max="2" width="51.7109375" style="512" bestFit="1" customWidth="1"/>
    <col min="3" max="3" width="22" style="512" bestFit="1" customWidth="1"/>
    <col min="4" max="4" width="22" style="512" customWidth="1"/>
    <col min="5" max="6" width="18" style="512" bestFit="1" customWidth="1"/>
    <col min="7" max="8" width="15.28515625" style="512" bestFit="1" customWidth="1"/>
    <col min="9" max="9" width="21.42578125" style="512" customWidth="1"/>
    <col min="10" max="10" width="24" style="512" customWidth="1"/>
    <col min="11" max="11" width="19.7109375" style="512" customWidth="1"/>
    <col min="12" max="12" width="21.28515625" style="512" customWidth="1"/>
    <col min="13" max="13" width="23.140625" style="512" customWidth="1"/>
    <col min="14" max="14" width="25.28515625" style="512" customWidth="1"/>
    <col min="15" max="15" width="24.140625" style="512" customWidth="1"/>
    <col min="16" max="16" width="18.28515625" style="512" customWidth="1"/>
    <col min="17" max="17" width="20.7109375" style="512" customWidth="1"/>
    <col min="18" max="16384" width="14.42578125" style="512"/>
  </cols>
  <sheetData>
    <row r="1" spans="1:17" ht="25.5">
      <c r="A1" s="513"/>
      <c r="B1" s="1512" t="s">
        <v>882</v>
      </c>
      <c r="C1" s="1512"/>
      <c r="D1" s="514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</row>
    <row r="2" spans="1:17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</row>
    <row r="3" spans="1:17" ht="15.6" customHeight="1">
      <c r="A3" s="1514" t="s">
        <v>183</v>
      </c>
      <c r="B3" s="1514" t="s">
        <v>216</v>
      </c>
      <c r="C3" s="1514" t="s">
        <v>424</v>
      </c>
      <c r="D3" s="1514" t="str">
        <f>Город!D3</f>
        <v xml:space="preserve"> 2021 год (факт)</v>
      </c>
      <c r="E3" s="1514" t="str">
        <f>Город!E3</f>
        <v>2022 год (факт)</v>
      </c>
      <c r="F3" s="1516"/>
      <c r="G3" s="1516"/>
      <c r="H3" s="1517"/>
      <c r="I3" s="1518" t="s">
        <v>299</v>
      </c>
      <c r="J3" s="1403"/>
      <c r="K3" s="1403"/>
      <c r="L3" s="1519"/>
      <c r="M3" s="1406" t="s">
        <v>300</v>
      </c>
      <c r="N3" s="1516"/>
      <c r="O3" s="1516"/>
      <c r="P3" s="1516"/>
      <c r="Q3" s="1517"/>
    </row>
    <row r="4" spans="1:17" ht="94.5" customHeight="1">
      <c r="A4" s="1515"/>
      <c r="B4" s="1515"/>
      <c r="C4" s="1515"/>
      <c r="D4" s="1515"/>
      <c r="E4" s="1515"/>
      <c r="F4" s="516" t="str">
        <f>Город!F4</f>
        <v xml:space="preserve"> 2023 г. (факт)</v>
      </c>
      <c r="G4" s="360" t="str">
        <f>Город!G4</f>
        <v>Темп роста 2023 г. к 2022 г.</v>
      </c>
      <c r="H4" s="360" t="str">
        <f>Город!H4</f>
        <v xml:space="preserve">Отношение к уровню предшествующего года в процентных пунктах </v>
      </c>
      <c r="I4" s="518" t="s">
        <v>307</v>
      </c>
      <c r="J4" s="518" t="s">
        <v>304</v>
      </c>
      <c r="K4" s="518" t="s">
        <v>430</v>
      </c>
      <c r="L4" s="518" t="s">
        <v>306</v>
      </c>
      <c r="M4" s="360" t="s">
        <v>307</v>
      </c>
      <c r="N4" s="360" t="s">
        <v>308</v>
      </c>
      <c r="O4" s="360" t="s">
        <v>309</v>
      </c>
      <c r="P4" s="360" t="s">
        <v>553</v>
      </c>
      <c r="Q4" s="360" t="s">
        <v>311</v>
      </c>
    </row>
    <row r="5" spans="1:17" ht="20.25" customHeight="1">
      <c r="A5" s="519"/>
      <c r="B5" s="520"/>
      <c r="C5" s="520"/>
      <c r="D5" s="520"/>
      <c r="E5" s="520"/>
      <c r="F5" s="521"/>
      <c r="G5" s="522"/>
      <c r="H5" s="522"/>
      <c r="I5" s="523"/>
      <c r="J5" s="523"/>
      <c r="K5" s="523"/>
      <c r="L5" s="523"/>
      <c r="M5" s="522"/>
      <c r="N5" s="522"/>
      <c r="O5" s="522"/>
      <c r="P5" s="522"/>
      <c r="Q5" s="524"/>
    </row>
    <row r="6" spans="1:17" ht="23.25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521"/>
      <c r="N6" s="1521"/>
      <c r="O6" s="1521"/>
      <c r="P6" s="1521"/>
      <c r="Q6" s="1522"/>
    </row>
    <row r="7" spans="1:17" ht="45" customHeight="1">
      <c r="A7" s="728"/>
      <c r="B7" s="526" t="s">
        <v>434</v>
      </c>
      <c r="C7" s="527" t="s">
        <v>554</v>
      </c>
      <c r="D7" s="527">
        <v>11110</v>
      </c>
      <c r="E7" s="1115">
        <v>10301</v>
      </c>
      <c r="F7" s="1116">
        <v>10476</v>
      </c>
      <c r="G7" s="529">
        <f t="shared" ref="G7:G9" si="0">F7/E7*100</f>
        <v>101.69886418794292</v>
      </c>
      <c r="H7" s="530">
        <f t="shared" ref="H7:H9" si="1">F7-E7</f>
        <v>175</v>
      </c>
      <c r="I7" s="1076" t="s">
        <v>883</v>
      </c>
      <c r="J7" s="1076" t="s">
        <v>884</v>
      </c>
      <c r="K7" s="1075">
        <v>45460</v>
      </c>
      <c r="L7" s="543" t="s">
        <v>885</v>
      </c>
      <c r="M7" s="535" t="s">
        <v>328</v>
      </c>
      <c r="N7" s="535" t="s">
        <v>285</v>
      </c>
      <c r="O7" s="534" t="s">
        <v>446</v>
      </c>
      <c r="P7" s="1209" t="s">
        <v>886</v>
      </c>
      <c r="Q7" s="534"/>
    </row>
    <row r="8" spans="1:17" ht="58.5" customHeight="1">
      <c r="A8" s="1616">
        <v>1</v>
      </c>
      <c r="B8" s="1620" t="s">
        <v>441</v>
      </c>
      <c r="C8" s="537" t="s">
        <v>442</v>
      </c>
      <c r="D8" s="537">
        <v>1022</v>
      </c>
      <c r="E8" s="555">
        <v>1346</v>
      </c>
      <c r="F8" s="1210">
        <v>1784</v>
      </c>
      <c r="G8" s="530">
        <f t="shared" si="0"/>
        <v>132.54086181277859</v>
      </c>
      <c r="H8" s="530">
        <f t="shared" si="1"/>
        <v>438</v>
      </c>
      <c r="I8" s="1076" t="s">
        <v>883</v>
      </c>
      <c r="J8" s="1076" t="s">
        <v>884</v>
      </c>
      <c r="K8" s="968">
        <v>45460</v>
      </c>
      <c r="L8" s="543" t="s">
        <v>885</v>
      </c>
      <c r="M8" s="534" t="str">
        <f>'К-Агач'!M8</f>
        <v>Шымдыева Юлия Михайловна</v>
      </c>
      <c r="N8" s="534" t="str">
        <f>'К-Агач'!N8</f>
        <v>8 (38822) 2 55 38</v>
      </c>
      <c r="O8" s="534" t="s">
        <v>446</v>
      </c>
      <c r="P8" s="1119" t="s">
        <v>887</v>
      </c>
      <c r="Q8" s="534"/>
    </row>
    <row r="9" spans="1:17" ht="72" customHeight="1">
      <c r="A9" s="1617"/>
      <c r="B9" s="1622"/>
      <c r="C9" s="899" t="s">
        <v>444</v>
      </c>
      <c r="D9" s="551">
        <f>D8/D7*1000</f>
        <v>91.98919891989199</v>
      </c>
      <c r="E9" s="551">
        <f>E8/E7*1000</f>
        <v>130.66692554120959</v>
      </c>
      <c r="F9" s="551">
        <f>F8/F7*1000</f>
        <v>170.29400534555174</v>
      </c>
      <c r="G9" s="556">
        <f t="shared" si="0"/>
        <v>130.32678670613137</v>
      </c>
      <c r="H9" s="530">
        <f t="shared" si="1"/>
        <v>39.627079804342145</v>
      </c>
      <c r="I9" s="1076" t="s">
        <v>883</v>
      </c>
      <c r="J9" s="1076" t="s">
        <v>884</v>
      </c>
      <c r="K9" s="968">
        <v>45460</v>
      </c>
      <c r="L9" s="543" t="s">
        <v>885</v>
      </c>
      <c r="M9" s="544" t="str">
        <f>'К-Агач'!M9</f>
        <v>Шымдыева Юлия Михайловна</v>
      </c>
      <c r="N9" s="544" t="str">
        <f>'К-Агач'!N9</f>
        <v>8 (38822) 2 55 38</v>
      </c>
      <c r="O9" s="546" t="s">
        <v>446</v>
      </c>
      <c r="P9" s="547" t="s">
        <v>887</v>
      </c>
      <c r="Q9" s="546"/>
    </row>
    <row r="10" spans="1:17" ht="72" customHeight="1">
      <c r="A10" s="1654">
        <v>2</v>
      </c>
      <c r="B10" s="1620" t="s">
        <v>372</v>
      </c>
      <c r="C10" s="553" t="s">
        <v>445</v>
      </c>
      <c r="D10" s="1086">
        <v>80924</v>
      </c>
      <c r="E10" s="1077">
        <v>27734</v>
      </c>
      <c r="F10" s="1087">
        <v>219127</v>
      </c>
      <c r="G10" s="556">
        <f t="shared" ref="G10:G49" si="2">F10/E10*100</f>
        <v>790.10240138458209</v>
      </c>
      <c r="H10" s="530">
        <f t="shared" ref="H10:H49" si="3">F10-E10</f>
        <v>191393</v>
      </c>
      <c r="I10" s="1076" t="s">
        <v>883</v>
      </c>
      <c r="J10" s="1076" t="s">
        <v>884</v>
      </c>
      <c r="K10" s="968">
        <v>45462</v>
      </c>
      <c r="L10" s="543" t="s">
        <v>885</v>
      </c>
      <c r="M10" s="544" t="str">
        <f>'К-Агач'!M10</f>
        <v>Мусихина Татьяна Алексеевна</v>
      </c>
      <c r="N10" s="544" t="str">
        <f>'К-Агач'!N10</f>
        <v>8 (38822) 29 5 11</v>
      </c>
      <c r="O10" s="909" t="s">
        <v>446</v>
      </c>
      <c r="P10" s="1124"/>
      <c r="Q10" s="546"/>
    </row>
    <row r="11" spans="1:17" ht="71.45" customHeight="1">
      <c r="A11" s="1655"/>
      <c r="B11" s="1621"/>
      <c r="C11" s="913" t="s">
        <v>566</v>
      </c>
      <c r="D11" s="550">
        <v>86.62</v>
      </c>
      <c r="E11" s="1026">
        <v>34.04</v>
      </c>
      <c r="F11" s="1026">
        <v>795.52</v>
      </c>
      <c r="G11" s="559">
        <f t="shared" si="2"/>
        <v>2337.0152761457111</v>
      </c>
      <c r="H11" s="530">
        <f t="shared" si="3"/>
        <v>761.48</v>
      </c>
      <c r="I11" s="1076" t="s">
        <v>883</v>
      </c>
      <c r="J11" s="1076" t="s">
        <v>884</v>
      </c>
      <c r="K11" s="968">
        <v>45462</v>
      </c>
      <c r="L11" s="543" t="s">
        <v>885</v>
      </c>
      <c r="M11" s="544" t="str">
        <f>'К-Агач'!M11</f>
        <v>Мусихина Татьяна Алексеевна</v>
      </c>
      <c r="N11" s="544" t="str">
        <f>'К-Агач'!N11</f>
        <v>8 (38822) 29 5 11</v>
      </c>
      <c r="O11" s="909"/>
      <c r="P11" s="547"/>
      <c r="Q11" s="546"/>
    </row>
    <row r="12" spans="1:17" ht="45" customHeight="1">
      <c r="A12" s="1656"/>
      <c r="B12" s="1622"/>
      <c r="C12" s="899" t="s">
        <v>449</v>
      </c>
      <c r="D12" s="551">
        <f>D10/D7</f>
        <v>7.2838883888388839</v>
      </c>
      <c r="E12" s="551">
        <f>E10/E7</f>
        <v>2.6923599650519368</v>
      </c>
      <c r="F12" s="593">
        <f>F10/F7</f>
        <v>20.917048491790759</v>
      </c>
      <c r="G12" s="559">
        <f t="shared" si="2"/>
        <v>776.90385993342682</v>
      </c>
      <c r="H12" s="530">
        <f t="shared" si="3"/>
        <v>18.224688526738824</v>
      </c>
      <c r="I12" s="1076" t="s">
        <v>883</v>
      </c>
      <c r="J12" s="1076" t="s">
        <v>884</v>
      </c>
      <c r="K12" s="968">
        <v>45462</v>
      </c>
      <c r="L12" s="543" t="s">
        <v>885</v>
      </c>
      <c r="M12" s="544" t="str">
        <f>'К-Агач'!M12</f>
        <v>Мусихина Татьяна Алексеевна</v>
      </c>
      <c r="N12" s="544" t="str">
        <f>'К-Агач'!N12</f>
        <v>8 (38822) 29 5 11</v>
      </c>
      <c r="O12" s="909"/>
      <c r="P12" s="547"/>
      <c r="Q12" s="560"/>
    </row>
    <row r="13" spans="1:17" ht="120" customHeight="1">
      <c r="A13" s="1620">
        <v>3</v>
      </c>
      <c r="B13" s="913" t="s">
        <v>451</v>
      </c>
      <c r="C13" s="899" t="s">
        <v>406</v>
      </c>
      <c r="D13" s="1211">
        <f>D14/D15*100</f>
        <v>28.015293708724364</v>
      </c>
      <c r="E13" s="1211">
        <f>E14/E15*100</f>
        <v>22.051102555127756</v>
      </c>
      <c r="F13" s="1211">
        <f>F14/F15*100</f>
        <v>15.172900494001412</v>
      </c>
      <c r="G13" s="559">
        <f t="shared" si="2"/>
        <v>68.807899541844506</v>
      </c>
      <c r="H13" s="562">
        <f t="shared" si="3"/>
        <v>-6.878202061126343</v>
      </c>
      <c r="I13" s="1076" t="s">
        <v>883</v>
      </c>
      <c r="J13" s="1076" t="s">
        <v>884</v>
      </c>
      <c r="K13" s="968">
        <v>45460</v>
      </c>
      <c r="L13" s="543" t="s">
        <v>885</v>
      </c>
      <c r="M13" s="544" t="str">
        <f>'К-Агач'!M13</f>
        <v>Белеева Байсура Павловна</v>
      </c>
      <c r="N13" s="544" t="str">
        <f>'К-Агач'!N13</f>
        <v>8 (38822) 4 77 39</v>
      </c>
      <c r="O13" s="546" t="s">
        <v>446</v>
      </c>
      <c r="P13" s="567" t="s">
        <v>888</v>
      </c>
      <c r="Q13" s="546" t="s">
        <v>457</v>
      </c>
    </row>
    <row r="14" spans="1:17" ht="70.5" customHeight="1">
      <c r="A14" s="1621"/>
      <c r="B14" s="563" t="s">
        <v>458</v>
      </c>
      <c r="C14" s="563" t="s">
        <v>459</v>
      </c>
      <c r="D14" s="563">
        <v>806</v>
      </c>
      <c r="E14" s="586">
        <v>630</v>
      </c>
      <c r="F14" s="586">
        <v>430</v>
      </c>
      <c r="G14" s="566">
        <f t="shared" si="2"/>
        <v>68.253968253968253</v>
      </c>
      <c r="H14" s="775">
        <f t="shared" si="3"/>
        <v>-200</v>
      </c>
      <c r="I14" s="1076" t="s">
        <v>883</v>
      </c>
      <c r="J14" s="1076" t="s">
        <v>884</v>
      </c>
      <c r="K14" s="968">
        <v>45461</v>
      </c>
      <c r="L14" s="543" t="s">
        <v>885</v>
      </c>
      <c r="M14" s="544" t="str">
        <f>M13</f>
        <v>Белеева Байсура Павловна</v>
      </c>
      <c r="N14" s="544" t="str">
        <f t="shared" ref="N14:N15" si="4">N13</f>
        <v>8 (38822) 4 77 39</v>
      </c>
      <c r="O14" s="567" t="s">
        <v>446</v>
      </c>
      <c r="P14" s="547" t="s">
        <v>888</v>
      </c>
      <c r="Q14" s="546" t="s">
        <v>457</v>
      </c>
    </row>
    <row r="15" spans="1:17" ht="70.5" customHeight="1">
      <c r="A15" s="1622"/>
      <c r="B15" s="563" t="s">
        <v>461</v>
      </c>
      <c r="C15" s="563" t="s">
        <v>459</v>
      </c>
      <c r="D15" s="563">
        <v>2877</v>
      </c>
      <c r="E15" s="586">
        <v>2857</v>
      </c>
      <c r="F15" s="586">
        <v>2834</v>
      </c>
      <c r="G15" s="566">
        <f t="shared" si="2"/>
        <v>99.194959747987397</v>
      </c>
      <c r="H15" s="775">
        <f t="shared" si="3"/>
        <v>-23</v>
      </c>
      <c r="I15" s="1076" t="s">
        <v>883</v>
      </c>
      <c r="J15" s="1076" t="s">
        <v>884</v>
      </c>
      <c r="K15" s="968">
        <v>45461</v>
      </c>
      <c r="L15" s="543" t="s">
        <v>885</v>
      </c>
      <c r="M15" s="544" t="str">
        <f>M13</f>
        <v>Белеева Байсура Павловна</v>
      </c>
      <c r="N15" s="544" t="str">
        <f t="shared" si="4"/>
        <v>8 (38822) 4 77 39</v>
      </c>
      <c r="O15" s="567" t="s">
        <v>446</v>
      </c>
      <c r="P15" s="567" t="s">
        <v>888</v>
      </c>
      <c r="Q15" s="546" t="s">
        <v>457</v>
      </c>
    </row>
    <row r="16" spans="1:17" ht="70.5" customHeight="1">
      <c r="A16" s="1620">
        <v>4</v>
      </c>
      <c r="B16" s="1620" t="s">
        <v>462</v>
      </c>
      <c r="C16" s="568" t="s">
        <v>442</v>
      </c>
      <c r="D16" s="588">
        <v>-23</v>
      </c>
      <c r="E16" s="570">
        <v>-37</v>
      </c>
      <c r="F16" s="571">
        <v>17</v>
      </c>
      <c r="G16" s="559">
        <f t="shared" si="2"/>
        <v>-45.945945945945951</v>
      </c>
      <c r="H16" s="530">
        <f t="shared" si="3"/>
        <v>54</v>
      </c>
      <c r="I16" s="1076" t="s">
        <v>883</v>
      </c>
      <c r="J16" s="1076" t="s">
        <v>884</v>
      </c>
      <c r="K16" s="968">
        <v>45460</v>
      </c>
      <c r="L16" s="543" t="s">
        <v>885</v>
      </c>
      <c r="M16" s="544" t="str">
        <f>'К-Агач'!M16</f>
        <v xml:space="preserve">Данилова Елена Алексеевна </v>
      </c>
      <c r="N16" s="544" t="str">
        <f>'К-Агач'!N16</f>
        <v>2-64-91</v>
      </c>
      <c r="O16" s="572" t="s">
        <v>180</v>
      </c>
      <c r="P16" s="573" t="s">
        <v>464</v>
      </c>
      <c r="Q16" s="774" t="s">
        <v>465</v>
      </c>
    </row>
    <row r="17" spans="1:18" ht="39.75" customHeight="1">
      <c r="A17" s="1622"/>
      <c r="B17" s="1622"/>
      <c r="C17" s="899" t="s">
        <v>444</v>
      </c>
      <c r="D17" s="592">
        <v>-2.1</v>
      </c>
      <c r="E17" s="575">
        <v>-3.6</v>
      </c>
      <c r="F17" s="576">
        <v>1.6</v>
      </c>
      <c r="G17" s="559">
        <f t="shared" si="2"/>
        <v>-44.44444444444445</v>
      </c>
      <c r="H17" s="530">
        <f t="shared" si="3"/>
        <v>5.2</v>
      </c>
      <c r="I17" s="1076" t="s">
        <v>883</v>
      </c>
      <c r="J17" s="1076" t="s">
        <v>884</v>
      </c>
      <c r="K17" s="968">
        <v>45460</v>
      </c>
      <c r="L17" s="543" t="s">
        <v>885</v>
      </c>
      <c r="M17" s="544" t="str">
        <f>'К-Агач'!M17</f>
        <v xml:space="preserve">Данилова Елена Алексеевна </v>
      </c>
      <c r="N17" s="544" t="str">
        <f>'К-Агач'!N17</f>
        <v>2-64-91</v>
      </c>
      <c r="O17" s="572" t="s">
        <v>180</v>
      </c>
      <c r="P17" s="573" t="s">
        <v>464</v>
      </c>
      <c r="Q17" s="774" t="s">
        <v>465</v>
      </c>
    </row>
    <row r="18" spans="1:18" ht="39.75" customHeight="1">
      <c r="A18" s="1620">
        <v>5</v>
      </c>
      <c r="B18" s="1620" t="s">
        <v>466</v>
      </c>
      <c r="C18" s="577" t="s">
        <v>467</v>
      </c>
      <c r="D18" s="1129">
        <v>18098</v>
      </c>
      <c r="E18" s="570">
        <v>22403</v>
      </c>
      <c r="F18" s="571">
        <v>19593</v>
      </c>
      <c r="G18" s="559">
        <f t="shared" si="2"/>
        <v>87.457037003972687</v>
      </c>
      <c r="H18" s="530">
        <f t="shared" si="3"/>
        <v>-2810</v>
      </c>
      <c r="I18" s="1076" t="s">
        <v>883</v>
      </c>
      <c r="J18" s="1076" t="s">
        <v>884</v>
      </c>
      <c r="K18" s="968">
        <v>45461</v>
      </c>
      <c r="L18" s="543" t="s">
        <v>885</v>
      </c>
      <c r="M18" s="544" t="str">
        <f>'К-Агач'!M18</f>
        <v>Темирханова Гульсая Айтеновна</v>
      </c>
      <c r="N18" s="544" t="str">
        <f>'К-Агач'!N18</f>
        <v>2-60-28</v>
      </c>
      <c r="O18" s="546" t="s">
        <v>446</v>
      </c>
      <c r="P18" s="547" t="s">
        <v>889</v>
      </c>
      <c r="Q18" s="546" t="s">
        <v>471</v>
      </c>
    </row>
    <row r="19" spans="1:18" ht="54" customHeight="1">
      <c r="A19" s="1622"/>
      <c r="B19" s="1622"/>
      <c r="C19" s="899" t="s">
        <v>472</v>
      </c>
      <c r="D19" s="1158">
        <f>D18/D7*1000</f>
        <v>1628.9828982898289</v>
      </c>
      <c r="E19" s="1158">
        <f>E18/E7*1000</f>
        <v>2174.8373944277255</v>
      </c>
      <c r="F19" s="1158">
        <f>F18/F7*1000</f>
        <v>1870.274914089347</v>
      </c>
      <c r="G19" s="559">
        <f t="shared" si="2"/>
        <v>85.996080391172441</v>
      </c>
      <c r="H19" s="530">
        <f t="shared" si="3"/>
        <v>-304.56248033837846</v>
      </c>
      <c r="I19" s="1076" t="s">
        <v>883</v>
      </c>
      <c r="J19" s="1076" t="s">
        <v>884</v>
      </c>
      <c r="K19" s="968">
        <v>45461</v>
      </c>
      <c r="L19" s="543" t="s">
        <v>885</v>
      </c>
      <c r="M19" s="544" t="str">
        <f>'К-Агач'!M19</f>
        <v>Темирханова Гульсая Айтеновна</v>
      </c>
      <c r="N19" s="544" t="str">
        <f>'К-Агач'!N19</f>
        <v>2-60-28</v>
      </c>
      <c r="O19" s="544" t="s">
        <v>446</v>
      </c>
      <c r="P19" s="547" t="s">
        <v>889</v>
      </c>
      <c r="Q19" s="544" t="s">
        <v>471</v>
      </c>
    </row>
    <row r="20" spans="1:18" ht="270" customHeight="1">
      <c r="A20" s="899">
        <v>6</v>
      </c>
      <c r="B20" s="899" t="s">
        <v>473</v>
      </c>
      <c r="C20" s="926" t="s">
        <v>474</v>
      </c>
      <c r="D20" s="1130">
        <f>D21/D22*100</f>
        <v>100</v>
      </c>
      <c r="E20" s="1130">
        <f>E21/E22*100</f>
        <v>100</v>
      </c>
      <c r="F20" s="1130">
        <f>F21/F22*100</f>
        <v>100</v>
      </c>
      <c r="G20" s="584">
        <f t="shared" si="2"/>
        <v>100</v>
      </c>
      <c r="H20" s="530">
        <f t="shared" si="3"/>
        <v>0</v>
      </c>
      <c r="I20" s="1076" t="s">
        <v>883</v>
      </c>
      <c r="J20" s="1076" t="s">
        <v>884</v>
      </c>
      <c r="K20" s="968">
        <v>45460</v>
      </c>
      <c r="L20" s="543" t="s">
        <v>885</v>
      </c>
      <c r="M20" s="544" t="str">
        <f>'К-Агач'!M20</f>
        <v>Дейнека Оксана Викторовна</v>
      </c>
      <c r="N20" s="544" t="str">
        <f>'К-Агач'!N20</f>
        <v>8(38822)29173</v>
      </c>
      <c r="O20" s="544" t="s">
        <v>446</v>
      </c>
      <c r="P20" s="544" t="s">
        <v>890</v>
      </c>
      <c r="Q20" s="544" t="s">
        <v>457</v>
      </c>
    </row>
    <row r="21" spans="1:18" ht="270" customHeight="1">
      <c r="A21" s="586" t="s">
        <v>481</v>
      </c>
      <c r="B21" s="577" t="s">
        <v>482</v>
      </c>
      <c r="C21" s="587" t="s">
        <v>442</v>
      </c>
      <c r="D21" s="588">
        <v>464</v>
      </c>
      <c r="E21" s="589">
        <v>547</v>
      </c>
      <c r="F21" s="571">
        <v>426</v>
      </c>
      <c r="G21" s="584">
        <f t="shared" si="2"/>
        <v>77.879341864716636</v>
      </c>
      <c r="H21" s="530">
        <f t="shared" si="3"/>
        <v>-121</v>
      </c>
      <c r="I21" s="1076" t="s">
        <v>883</v>
      </c>
      <c r="J21" s="1076" t="s">
        <v>884</v>
      </c>
      <c r="K21" s="968">
        <v>45460</v>
      </c>
      <c r="L21" s="543" t="s">
        <v>885</v>
      </c>
      <c r="M21" s="544" t="str">
        <f>'К-Агач'!M21</f>
        <v>Дейнека Оксана Викторовна</v>
      </c>
      <c r="N21" s="544" t="str">
        <f>'К-Агач'!N21</f>
        <v>8(38822)29173</v>
      </c>
      <c r="O21" s="544" t="s">
        <v>446</v>
      </c>
      <c r="P21" s="544" t="s">
        <v>890</v>
      </c>
      <c r="Q21" s="544" t="s">
        <v>457</v>
      </c>
    </row>
    <row r="22" spans="1:18" ht="270" customHeight="1">
      <c r="A22" s="564" t="s">
        <v>483</v>
      </c>
      <c r="B22" s="590" t="s">
        <v>484</v>
      </c>
      <c r="C22" s="577" t="s">
        <v>442</v>
      </c>
      <c r="D22" s="588">
        <v>464</v>
      </c>
      <c r="E22" s="589">
        <v>547</v>
      </c>
      <c r="F22" s="571">
        <v>426</v>
      </c>
      <c r="G22" s="584">
        <f t="shared" si="2"/>
        <v>77.879341864716636</v>
      </c>
      <c r="H22" s="530">
        <f t="shared" si="3"/>
        <v>-121</v>
      </c>
      <c r="I22" s="1076" t="s">
        <v>883</v>
      </c>
      <c r="J22" s="1076" t="s">
        <v>884</v>
      </c>
      <c r="K22" s="968">
        <v>45460</v>
      </c>
      <c r="L22" s="543" t="s">
        <v>885</v>
      </c>
      <c r="M22" s="544" t="str">
        <f>'К-Агач'!M22</f>
        <v>Дейнека Оксана Викторовна</v>
      </c>
      <c r="N22" s="544" t="str">
        <f>'К-Агач'!N22</f>
        <v>8(38822)29173</v>
      </c>
      <c r="O22" s="544" t="s">
        <v>446</v>
      </c>
      <c r="P22" s="544" t="s">
        <v>890</v>
      </c>
      <c r="Q22" s="544" t="s">
        <v>457</v>
      </c>
    </row>
    <row r="23" spans="1:18" ht="120.75" customHeight="1">
      <c r="A23" s="899">
        <v>7</v>
      </c>
      <c r="B23" s="899" t="s">
        <v>485</v>
      </c>
      <c r="C23" s="936" t="s">
        <v>474</v>
      </c>
      <c r="D23" s="1158">
        <f>D24/D25*100</f>
        <v>76.458752515090538</v>
      </c>
      <c r="E23" s="1158">
        <f>E24/E25*100</f>
        <v>74.714903657097921</v>
      </c>
      <c r="F23" s="1158">
        <f>F24/F25*100</f>
        <v>81.128747795414455</v>
      </c>
      <c r="G23" s="530">
        <f t="shared" si="2"/>
        <v>108.58442402302049</v>
      </c>
      <c r="H23" s="530">
        <f t="shared" si="3"/>
        <v>6.4138441383165343</v>
      </c>
      <c r="I23" s="1076" t="s">
        <v>883</v>
      </c>
      <c r="J23" s="1076" t="s">
        <v>884</v>
      </c>
      <c r="K23" s="968">
        <v>45460</v>
      </c>
      <c r="L23" s="543" t="s">
        <v>885</v>
      </c>
      <c r="M23" s="544" t="str">
        <f>'К-Агач'!M23</f>
        <v>Каменева Наталья Юрьевна</v>
      </c>
      <c r="N23" s="544" t="str">
        <f>'К-Агач'!N23</f>
        <v>8(38822)23722</v>
      </c>
      <c r="O23" s="544" t="s">
        <v>180</v>
      </c>
      <c r="P23" s="1050" t="s">
        <v>891</v>
      </c>
      <c r="Q23" s="544"/>
    </row>
    <row r="24" spans="1:18" ht="120.75" customHeight="1">
      <c r="A24" s="564" t="s">
        <v>490</v>
      </c>
      <c r="B24" s="577" t="s">
        <v>385</v>
      </c>
      <c r="C24" s="577" t="s">
        <v>442</v>
      </c>
      <c r="D24" s="563">
        <v>1900</v>
      </c>
      <c r="E24" s="589">
        <v>1900</v>
      </c>
      <c r="F24" s="589">
        <v>1840</v>
      </c>
      <c r="G24" s="559">
        <f t="shared" si="2"/>
        <v>96.84210526315789</v>
      </c>
      <c r="H24" s="530">
        <f t="shared" si="3"/>
        <v>-60</v>
      </c>
      <c r="I24" s="1076" t="s">
        <v>883</v>
      </c>
      <c r="J24" s="1076" t="s">
        <v>884</v>
      </c>
      <c r="K24" s="968">
        <v>45460</v>
      </c>
      <c r="L24" s="543" t="s">
        <v>885</v>
      </c>
      <c r="M24" s="544" t="str">
        <f>'К-Агач'!M24</f>
        <v>Каменева Наталья Юрьевна</v>
      </c>
      <c r="N24" s="544" t="str">
        <f>'К-Агач'!N24</f>
        <v>8(38822)23722</v>
      </c>
      <c r="O24" s="544" t="s">
        <v>892</v>
      </c>
      <c r="P24" s="1050" t="s">
        <v>891</v>
      </c>
      <c r="Q24" s="544"/>
      <c r="R24" s="513"/>
    </row>
    <row r="25" spans="1:18" ht="120.75" customHeight="1">
      <c r="A25" s="564" t="s">
        <v>492</v>
      </c>
      <c r="B25" s="577" t="s">
        <v>33</v>
      </c>
      <c r="C25" s="577" t="s">
        <v>442</v>
      </c>
      <c r="D25" s="563">
        <v>2485</v>
      </c>
      <c r="E25" s="589">
        <v>2543</v>
      </c>
      <c r="F25" s="589">
        <v>2268</v>
      </c>
      <c r="G25" s="559">
        <f t="shared" si="2"/>
        <v>89.186000786472675</v>
      </c>
      <c r="H25" s="530">
        <f t="shared" si="3"/>
        <v>-275</v>
      </c>
      <c r="I25" s="1076" t="s">
        <v>883</v>
      </c>
      <c r="J25" s="1076" t="s">
        <v>884</v>
      </c>
      <c r="K25" s="968">
        <v>45460</v>
      </c>
      <c r="L25" s="543" t="s">
        <v>885</v>
      </c>
      <c r="M25" s="544" t="str">
        <f>'К-Агач'!M25</f>
        <v>Каменева Наталья Юрьевна</v>
      </c>
      <c r="N25" s="544" t="str">
        <f>'К-Агач'!N25</f>
        <v>8(38822)23722</v>
      </c>
      <c r="O25" s="544" t="s">
        <v>892</v>
      </c>
      <c r="P25" s="544" t="s">
        <v>891</v>
      </c>
      <c r="Q25" s="544"/>
    </row>
    <row r="26" spans="1:18" ht="25.5" customHeight="1">
      <c r="A26" s="1531" t="s">
        <v>495</v>
      </c>
      <c r="B26" s="1532"/>
      <c r="C26" s="1532"/>
      <c r="D26" s="1532"/>
      <c r="E26" s="1532"/>
      <c r="F26" s="1532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3"/>
    </row>
    <row r="27" spans="1:18" ht="123" customHeight="1">
      <c r="A27" s="1625">
        <v>8</v>
      </c>
      <c r="B27" s="940" t="s">
        <v>496</v>
      </c>
      <c r="C27" s="940" t="s">
        <v>447</v>
      </c>
      <c r="D27" s="940">
        <v>287.36</v>
      </c>
      <c r="E27" s="942">
        <f>E28/D28*100</f>
        <v>58.963366645061633</v>
      </c>
      <c r="F27" s="942">
        <f>F28/E28*100</f>
        <v>113.46010752789175</v>
      </c>
      <c r="G27" s="600">
        <f t="shared" si="2"/>
        <v>192.42474435165991</v>
      </c>
      <c r="H27" s="529">
        <f t="shared" si="3"/>
        <v>54.496740882830117</v>
      </c>
      <c r="I27" s="1076" t="s">
        <v>883</v>
      </c>
      <c r="J27" s="1076" t="s">
        <v>884</v>
      </c>
      <c r="K27" s="686">
        <v>45460</v>
      </c>
      <c r="L27" s="543" t="s">
        <v>885</v>
      </c>
      <c r="M27" s="601" t="str">
        <f>Справочник!D11</f>
        <v>Тойлонова Элина Васильевна</v>
      </c>
      <c r="N27" s="601" t="str">
        <f>Справочник!E11</f>
        <v>8-38822-2-43-99</v>
      </c>
      <c r="O27" s="605" t="s">
        <v>893</v>
      </c>
      <c r="P27" s="605" t="s">
        <v>894</v>
      </c>
      <c r="Q27" s="605"/>
    </row>
    <row r="28" spans="1:18" ht="139.5" customHeight="1">
      <c r="A28" s="1626"/>
      <c r="B28" s="607" t="s">
        <v>496</v>
      </c>
      <c r="C28" s="608" t="s">
        <v>377</v>
      </c>
      <c r="D28" s="608">
        <v>370129.9</v>
      </c>
      <c r="E28" s="609">
        <v>218241.05</v>
      </c>
      <c r="F28" s="610">
        <v>247616.53</v>
      </c>
      <c r="G28" s="566">
        <f t="shared" si="2"/>
        <v>113.46010752789175</v>
      </c>
      <c r="H28" s="566">
        <f t="shared" si="3"/>
        <v>29375.48000000001</v>
      </c>
      <c r="I28" s="1076" t="s">
        <v>883</v>
      </c>
      <c r="J28" s="1076" t="s">
        <v>884</v>
      </c>
      <c r="K28" s="686">
        <v>45460</v>
      </c>
      <c r="L28" s="543" t="s">
        <v>885</v>
      </c>
      <c r="M28" s="601" t="str">
        <f>M27</f>
        <v>Тойлонова Элина Васильевна</v>
      </c>
      <c r="N28" s="601" t="str">
        <f>N27</f>
        <v>8-38822-2-43-99</v>
      </c>
      <c r="O28" s="605" t="s">
        <v>893</v>
      </c>
      <c r="P28" s="605" t="s">
        <v>894</v>
      </c>
      <c r="Q28" s="616"/>
    </row>
    <row r="29" spans="1:18" ht="123" customHeight="1">
      <c r="A29" s="1652">
        <v>9</v>
      </c>
      <c r="B29" s="1652" t="s">
        <v>503</v>
      </c>
      <c r="C29" s="612" t="s">
        <v>504</v>
      </c>
      <c r="D29" s="1054">
        <v>31308</v>
      </c>
      <c r="E29" s="613">
        <v>336051.8</v>
      </c>
      <c r="F29" s="614">
        <v>373666.5</v>
      </c>
      <c r="G29" s="559">
        <f t="shared" si="2"/>
        <v>111.19312558361538</v>
      </c>
      <c r="H29" s="530">
        <f t="shared" si="3"/>
        <v>37614.700000000012</v>
      </c>
      <c r="I29" s="1076" t="s">
        <v>883</v>
      </c>
      <c r="J29" s="1076" t="s">
        <v>884</v>
      </c>
      <c r="K29" s="585">
        <v>45463</v>
      </c>
      <c r="L29" s="543" t="s">
        <v>885</v>
      </c>
      <c r="M29" s="615" t="str">
        <f>Город!M29</f>
        <v>Лощеных Елена Алексеевна</v>
      </c>
      <c r="N29" s="615" t="str">
        <f>Город!N29</f>
        <v>8 (38822) 2 95 08</v>
      </c>
      <c r="O29" s="618" t="s">
        <v>501</v>
      </c>
      <c r="P29" s="961" t="s">
        <v>895</v>
      </c>
      <c r="Q29" s="616"/>
    </row>
    <row r="30" spans="1:18" ht="62.25" customHeight="1">
      <c r="A30" s="1652"/>
      <c r="B30" s="1652"/>
      <c r="C30" s="899" t="s">
        <v>506</v>
      </c>
      <c r="D30" s="619">
        <v>118.6</v>
      </c>
      <c r="E30" s="620">
        <v>124.5</v>
      </c>
      <c r="F30" s="1056">
        <v>107.3</v>
      </c>
      <c r="G30" s="559">
        <f t="shared" si="2"/>
        <v>86.184738955823292</v>
      </c>
      <c r="H30" s="530">
        <f t="shared" si="3"/>
        <v>-17.200000000000003</v>
      </c>
      <c r="I30" s="1076" t="s">
        <v>883</v>
      </c>
      <c r="J30" s="1076" t="s">
        <v>884</v>
      </c>
      <c r="K30" s="968">
        <v>45463</v>
      </c>
      <c r="L30" s="543" t="s">
        <v>885</v>
      </c>
      <c r="M30" s="615" t="str">
        <f>Город!M30</f>
        <v>Лощеных Елена Алексеевна</v>
      </c>
      <c r="N30" s="615" t="str">
        <f>Город!N30</f>
        <v>8 (38822) 2 95 08</v>
      </c>
      <c r="O30" s="618" t="s">
        <v>501</v>
      </c>
      <c r="P30" s="954" t="s">
        <v>895</v>
      </c>
      <c r="Q30" s="616"/>
    </row>
    <row r="31" spans="1:18" ht="67.5" customHeight="1">
      <c r="A31" s="1652"/>
      <c r="B31" s="1652"/>
      <c r="C31" s="899" t="s">
        <v>507</v>
      </c>
      <c r="D31" s="1170">
        <f>D29/D7</f>
        <v>2.818001800180018</v>
      </c>
      <c r="E31" s="1170">
        <f>E29/E7</f>
        <v>32.62322104650034</v>
      </c>
      <c r="F31" s="1170">
        <f>F29/F7</f>
        <v>35.668814432989691</v>
      </c>
      <c r="G31" s="559">
        <f t="shared" si="2"/>
        <v>109.33566119099103</v>
      </c>
      <c r="H31" s="530">
        <f t="shared" si="3"/>
        <v>3.045593386489351</v>
      </c>
      <c r="I31" s="1076" t="s">
        <v>883</v>
      </c>
      <c r="J31" s="1076" t="s">
        <v>884</v>
      </c>
      <c r="K31" s="968">
        <v>45463</v>
      </c>
      <c r="L31" s="543" t="s">
        <v>885</v>
      </c>
      <c r="M31" s="615" t="str">
        <f>Город!M31</f>
        <v>Лощеных Елена Алексеевна</v>
      </c>
      <c r="N31" s="615" t="str">
        <f>Город!N31</f>
        <v>8 (38822) 2 95 08</v>
      </c>
      <c r="O31" s="618" t="s">
        <v>501</v>
      </c>
      <c r="P31" s="954" t="s">
        <v>895</v>
      </c>
      <c r="Q31" s="616"/>
    </row>
    <row r="32" spans="1:18" ht="44.25" customHeight="1">
      <c r="A32" s="1644">
        <v>10</v>
      </c>
      <c r="B32" s="1644" t="s">
        <v>100</v>
      </c>
      <c r="C32" s="612" t="s">
        <v>508</v>
      </c>
      <c r="D32" s="1054">
        <v>384.8</v>
      </c>
      <c r="E32" s="613">
        <v>409.84</v>
      </c>
      <c r="F32" s="614">
        <v>386.46</v>
      </c>
      <c r="G32" s="559">
        <f t="shared" si="2"/>
        <v>94.295334764786247</v>
      </c>
      <c r="H32" s="530">
        <f t="shared" si="3"/>
        <v>-23.379999999999995</v>
      </c>
      <c r="I32" s="1076" t="s">
        <v>883</v>
      </c>
      <c r="J32" s="1076" t="s">
        <v>884</v>
      </c>
      <c r="K32" s="585">
        <v>45460</v>
      </c>
      <c r="L32" s="543" t="s">
        <v>885</v>
      </c>
      <c r="M32" s="615" t="str">
        <f>Город!M32</f>
        <v xml:space="preserve">Федоровская Наталья Алексеевна
</v>
      </c>
      <c r="N32" s="615" t="str">
        <f>Город!N32</f>
        <v>8 (38822) 21 248</v>
      </c>
      <c r="O32" s="826" t="s">
        <v>446</v>
      </c>
      <c r="P32" s="827" t="s">
        <v>601</v>
      </c>
      <c r="Q32" s="826" t="s">
        <v>457</v>
      </c>
    </row>
    <row r="33" spans="1:17" ht="47.25">
      <c r="A33" s="1644"/>
      <c r="B33" s="1644"/>
      <c r="C33" s="899" t="s">
        <v>390</v>
      </c>
      <c r="D33" s="1060">
        <v>94.2</v>
      </c>
      <c r="E33" s="1061">
        <v>93.3</v>
      </c>
      <c r="F33" s="1062">
        <v>90.1</v>
      </c>
      <c r="G33" s="559">
        <f t="shared" si="2"/>
        <v>96.570203644158624</v>
      </c>
      <c r="H33" s="530">
        <f t="shared" si="3"/>
        <v>-3.2000000000000028</v>
      </c>
      <c r="I33" s="1076" t="s">
        <v>883</v>
      </c>
      <c r="J33" s="1076" t="s">
        <v>884</v>
      </c>
      <c r="K33" s="968">
        <v>45460</v>
      </c>
      <c r="L33" s="543" t="s">
        <v>885</v>
      </c>
      <c r="M33" s="615" t="str">
        <f>Город!M33</f>
        <v xml:space="preserve">Федоровская Наталья Алексеевна
</v>
      </c>
      <c r="N33" s="615" t="str">
        <f>Город!N33</f>
        <v>8 (38822) 21 248</v>
      </c>
      <c r="O33" s="826" t="s">
        <v>446</v>
      </c>
      <c r="P33" s="827" t="s">
        <v>601</v>
      </c>
      <c r="Q33" s="826" t="s">
        <v>457</v>
      </c>
    </row>
    <row r="34" spans="1:17" ht="39" customHeight="1">
      <c r="A34" s="1644"/>
      <c r="B34" s="1644"/>
      <c r="C34" s="899" t="s">
        <v>511</v>
      </c>
      <c r="D34" s="551">
        <f>D32/D7*1000</f>
        <v>34.635463546354636</v>
      </c>
      <c r="E34" s="551">
        <f>E32/E7*1000</f>
        <v>39.786428502087176</v>
      </c>
      <c r="F34" s="551">
        <f>F32/F7*1000</f>
        <v>36.890034364261162</v>
      </c>
      <c r="G34" s="559">
        <f t="shared" si="2"/>
        <v>92.720145419250017</v>
      </c>
      <c r="H34" s="530">
        <f t="shared" si="3"/>
        <v>-2.8963941378260145</v>
      </c>
      <c r="I34" s="1076" t="s">
        <v>883</v>
      </c>
      <c r="J34" s="1076" t="s">
        <v>884</v>
      </c>
      <c r="K34" s="968">
        <v>45460</v>
      </c>
      <c r="L34" s="543" t="s">
        <v>885</v>
      </c>
      <c r="M34" s="615" t="str">
        <f>Город!M34</f>
        <v xml:space="preserve">Федоровская Наталья Алексеевна
</v>
      </c>
      <c r="N34" s="615" t="str">
        <f>Город!N34</f>
        <v>8 (38822) 21 248</v>
      </c>
      <c r="O34" s="826" t="s">
        <v>446</v>
      </c>
      <c r="P34" s="827" t="s">
        <v>601</v>
      </c>
      <c r="Q34" s="826" t="s">
        <v>457</v>
      </c>
    </row>
    <row r="35" spans="1:17" ht="48" customHeight="1">
      <c r="A35" s="125">
        <v>11</v>
      </c>
      <c r="B35" s="125" t="s">
        <v>513</v>
      </c>
      <c r="C35" s="125" t="s">
        <v>397</v>
      </c>
      <c r="D35" s="1212">
        <v>3.2</v>
      </c>
      <c r="E35" s="621">
        <v>2.2000000000000002</v>
      </c>
      <c r="F35" s="1105">
        <v>1.85</v>
      </c>
      <c r="G35" s="559">
        <f t="shared" si="2"/>
        <v>84.090909090909079</v>
      </c>
      <c r="H35" s="530">
        <f t="shared" si="3"/>
        <v>-0.35000000000000009</v>
      </c>
      <c r="I35" s="1076" t="s">
        <v>883</v>
      </c>
      <c r="J35" s="1076" t="s">
        <v>884</v>
      </c>
      <c r="K35" s="585">
        <v>45460</v>
      </c>
      <c r="L35" s="543" t="s">
        <v>885</v>
      </c>
      <c r="M35" s="615" t="str">
        <f>Город!M35</f>
        <v>Кыйгасова Алина Николаевна</v>
      </c>
      <c r="N35" s="615" t="str">
        <f>Город!N35</f>
        <v xml:space="preserve">8 (38822) 2 68 70        </v>
      </c>
      <c r="O35" s="618" t="s">
        <v>446</v>
      </c>
      <c r="P35" s="617" t="s">
        <v>896</v>
      </c>
      <c r="Q35" s="618" t="s">
        <v>457</v>
      </c>
    </row>
    <row r="36" spans="1:17" ht="65.25" customHeight="1">
      <c r="A36" s="971">
        <v>12</v>
      </c>
      <c r="B36" s="971" t="s">
        <v>516</v>
      </c>
      <c r="C36" s="633" t="s">
        <v>447</v>
      </c>
      <c r="D36" s="633" t="s">
        <v>555</v>
      </c>
      <c r="E36" s="634">
        <f>E37/D37*100</f>
        <v>114.43433029908974</v>
      </c>
      <c r="F36" s="634">
        <f>F37/E37*100</f>
        <v>105.68181818181819</v>
      </c>
      <c r="G36" s="600">
        <f t="shared" si="2"/>
        <v>92.351497933884303</v>
      </c>
      <c r="H36" s="529">
        <f t="shared" si="3"/>
        <v>-8.7525121172715501</v>
      </c>
      <c r="I36" s="1076" t="s">
        <v>883</v>
      </c>
      <c r="J36" s="1076" t="s">
        <v>884</v>
      </c>
      <c r="K36" s="686">
        <v>45460</v>
      </c>
      <c r="L36" s="543" t="s">
        <v>885</v>
      </c>
      <c r="M36" s="601" t="str">
        <f>Справочник!D16</f>
        <v>Воротилова Нина Анатольевна</v>
      </c>
      <c r="N36" s="601" t="str">
        <f>Справочник!E16</f>
        <v xml:space="preserve">8 38822 2 06 25
8 923 667 45 74
</v>
      </c>
      <c r="O36" s="618" t="s">
        <v>446</v>
      </c>
      <c r="P36" s="617" t="s">
        <v>897</v>
      </c>
      <c r="Q36" s="618" t="s">
        <v>457</v>
      </c>
    </row>
    <row r="37" spans="1:17" ht="65.25" customHeight="1">
      <c r="A37" s="971"/>
      <c r="B37" s="637" t="s">
        <v>519</v>
      </c>
      <c r="C37" s="638" t="s">
        <v>520</v>
      </c>
      <c r="D37" s="842">
        <v>769</v>
      </c>
      <c r="E37" s="1065">
        <v>880</v>
      </c>
      <c r="F37" s="843">
        <v>930</v>
      </c>
      <c r="G37" s="529">
        <f t="shared" si="2"/>
        <v>105.68181818181819</v>
      </c>
      <c r="H37" s="529">
        <f t="shared" si="3"/>
        <v>50</v>
      </c>
      <c r="I37" s="1076" t="s">
        <v>883</v>
      </c>
      <c r="J37" s="1076" t="s">
        <v>884</v>
      </c>
      <c r="K37" s="686">
        <v>45460</v>
      </c>
      <c r="L37" s="543" t="s">
        <v>885</v>
      </c>
      <c r="M37" s="601" t="str">
        <f>M36</f>
        <v>Воротилова Нина Анатольевна</v>
      </c>
      <c r="N37" s="601" t="str">
        <f>N36</f>
        <v xml:space="preserve">8 38822 2 06 25
8 923 667 45 74
</v>
      </c>
      <c r="O37" s="618" t="s">
        <v>446</v>
      </c>
      <c r="P37" s="623" t="s">
        <v>897</v>
      </c>
      <c r="Q37" s="618" t="s">
        <v>457</v>
      </c>
    </row>
    <row r="38" spans="1:17" ht="123" customHeight="1">
      <c r="A38" s="1631">
        <v>13</v>
      </c>
      <c r="B38" s="979" t="s">
        <v>521</v>
      </c>
      <c r="C38" s="979" t="s">
        <v>522</v>
      </c>
      <c r="D38" s="980">
        <v>67.33</v>
      </c>
      <c r="E38" s="981">
        <v>24</v>
      </c>
      <c r="F38" s="1066">
        <v>29.33</v>
      </c>
      <c r="G38" s="600">
        <f t="shared" si="2"/>
        <v>122.20833333333331</v>
      </c>
      <c r="H38" s="529">
        <f t="shared" si="3"/>
        <v>5.3299999999999983</v>
      </c>
      <c r="I38" s="1076" t="s">
        <v>883</v>
      </c>
      <c r="J38" s="1076" t="s">
        <v>884</v>
      </c>
      <c r="K38" s="686">
        <v>45468</v>
      </c>
      <c r="L38" s="543" t="s">
        <v>885</v>
      </c>
      <c r="M38" s="601" t="str">
        <f>M51</f>
        <v>Набутова Аржана Артуровна</v>
      </c>
      <c r="N38" s="601" t="str">
        <f>N51</f>
        <v>8 (38822) 2 32 34</v>
      </c>
      <c r="O38" s="605" t="s">
        <v>446</v>
      </c>
      <c r="P38" s="655" t="s">
        <v>898</v>
      </c>
      <c r="Q38" s="689" t="s">
        <v>457</v>
      </c>
    </row>
    <row r="39" spans="1:17" ht="123" hidden="1" customHeight="1">
      <c r="A39" s="1632"/>
      <c r="B39" s="656" t="s">
        <v>524</v>
      </c>
      <c r="C39" s="657" t="s">
        <v>459</v>
      </c>
      <c r="D39" s="657" t="s">
        <v>559</v>
      </c>
      <c r="E39" s="659">
        <v>3</v>
      </c>
      <c r="F39" s="660">
        <v>3</v>
      </c>
      <c r="G39" s="600"/>
      <c r="H39" s="529"/>
      <c r="I39" s="1076" t="s">
        <v>883</v>
      </c>
      <c r="J39" s="1076" t="s">
        <v>899</v>
      </c>
      <c r="K39" s="686"/>
      <c r="L39" s="543"/>
      <c r="M39" s="601" t="str">
        <f t="shared" ref="M39:M40" si="5">M38</f>
        <v>Набутова Аржана Артуровна</v>
      </c>
      <c r="N39" s="601" t="str">
        <f t="shared" ref="N39:N40" si="6">N38</f>
        <v>8 (38822) 2 32 34</v>
      </c>
      <c r="O39" s="605"/>
      <c r="P39" s="655"/>
      <c r="Q39" s="605"/>
    </row>
    <row r="40" spans="1:17" ht="145.5" hidden="1" customHeight="1">
      <c r="A40" s="1633"/>
      <c r="B40" s="656" t="s">
        <v>525</v>
      </c>
      <c r="C40" s="657" t="s">
        <v>459</v>
      </c>
      <c r="D40" s="657" t="s">
        <v>559</v>
      </c>
      <c r="E40" s="659">
        <v>8</v>
      </c>
      <c r="F40" s="660">
        <v>8</v>
      </c>
      <c r="G40" s="600"/>
      <c r="H40" s="529"/>
      <c r="I40" s="1076" t="s">
        <v>883</v>
      </c>
      <c r="J40" s="1076" t="s">
        <v>899</v>
      </c>
      <c r="K40" s="686"/>
      <c r="L40" s="543"/>
      <c r="M40" s="601" t="str">
        <f t="shared" si="5"/>
        <v>Набутова Аржана Артуровна</v>
      </c>
      <c r="N40" s="601" t="str">
        <f t="shared" si="6"/>
        <v>8 (38822) 2 32 34</v>
      </c>
      <c r="O40" s="605"/>
      <c r="P40" s="655"/>
      <c r="Q40" s="605"/>
    </row>
    <row r="41" spans="1:17" ht="116.25" customHeight="1">
      <c r="A41" s="1634">
        <v>14</v>
      </c>
      <c r="B41" s="987" t="s">
        <v>527</v>
      </c>
      <c r="C41" s="988" t="s">
        <v>528</v>
      </c>
      <c r="D41" s="988">
        <v>40.479999999999997</v>
      </c>
      <c r="E41" s="989">
        <v>42.26</v>
      </c>
      <c r="F41" s="989">
        <v>9.52</v>
      </c>
      <c r="G41" s="600">
        <f t="shared" si="2"/>
        <v>22.527212494084239</v>
      </c>
      <c r="H41" s="529">
        <f t="shared" si="3"/>
        <v>-32.739999999999995</v>
      </c>
      <c r="I41" s="1076" t="s">
        <v>883</v>
      </c>
      <c r="J41" s="1076" t="s">
        <v>884</v>
      </c>
      <c r="K41" s="673">
        <v>45468</v>
      </c>
      <c r="L41" s="543" t="s">
        <v>885</v>
      </c>
      <c r="M41" s="601" t="str">
        <f>M38</f>
        <v>Набутова Аржана Артуровна</v>
      </c>
      <c r="N41" s="601" t="str">
        <f>N38</f>
        <v>8 (38822) 2 32 34</v>
      </c>
      <c r="O41" s="605" t="s">
        <v>446</v>
      </c>
      <c r="P41" s="997" t="s">
        <v>898</v>
      </c>
      <c r="Q41" s="689" t="s">
        <v>457</v>
      </c>
    </row>
    <row r="42" spans="1:17" ht="116.25" hidden="1" customHeight="1">
      <c r="A42" s="1635"/>
      <c r="B42" s="656" t="s">
        <v>529</v>
      </c>
      <c r="C42" s="667" t="s">
        <v>459</v>
      </c>
      <c r="D42" s="667"/>
      <c r="E42" s="668"/>
      <c r="F42" s="669"/>
      <c r="G42" s="665"/>
      <c r="H42" s="665"/>
      <c r="I42" s="1076" t="s">
        <v>883</v>
      </c>
      <c r="J42" s="1076" t="s">
        <v>899</v>
      </c>
      <c r="K42" s="686"/>
      <c r="L42" s="543"/>
      <c r="M42" s="601" t="str">
        <f>M40</f>
        <v>Набутова Аржана Артуровна</v>
      </c>
      <c r="N42" s="601" t="str">
        <f t="shared" ref="N42:N43" si="7">N41</f>
        <v>8 (38822) 2 32 34</v>
      </c>
      <c r="O42" s="605"/>
      <c r="P42" s="655"/>
      <c r="Q42" s="605"/>
    </row>
    <row r="43" spans="1:17" ht="142.5" hidden="1" customHeight="1">
      <c r="A43" s="1636"/>
      <c r="B43" s="656" t="s">
        <v>530</v>
      </c>
      <c r="C43" s="667" t="s">
        <v>459</v>
      </c>
      <c r="D43" s="667"/>
      <c r="E43" s="668"/>
      <c r="F43" s="669"/>
      <c r="G43" s="665"/>
      <c r="H43" s="665"/>
      <c r="I43" s="1076" t="s">
        <v>883</v>
      </c>
      <c r="J43" s="1076" t="s">
        <v>899</v>
      </c>
      <c r="K43" s="686"/>
      <c r="L43" s="543"/>
      <c r="M43" s="601" t="str">
        <f>M42</f>
        <v>Набутова Аржана Артуровна</v>
      </c>
      <c r="N43" s="601" t="str">
        <f t="shared" si="7"/>
        <v>8 (38822) 2 32 34</v>
      </c>
      <c r="O43" s="605"/>
      <c r="P43" s="655"/>
      <c r="Q43" s="605"/>
    </row>
    <row r="44" spans="1:17" ht="98.25" customHeight="1">
      <c r="A44" s="1634">
        <v>15</v>
      </c>
      <c r="B44" s="987" t="s">
        <v>531</v>
      </c>
      <c r="C44" s="988" t="s">
        <v>532</v>
      </c>
      <c r="D44" s="1068">
        <f>D45/D46*100</f>
        <v>65.032679738562081</v>
      </c>
      <c r="E44" s="1068">
        <f>E45/E46*100</f>
        <v>65.032679738562081</v>
      </c>
      <c r="F44" s="1068">
        <f>F45/F46*100</f>
        <v>65.032679738562081</v>
      </c>
      <c r="G44" s="600">
        <f t="shared" si="2"/>
        <v>100</v>
      </c>
      <c r="H44" s="529">
        <f t="shared" si="3"/>
        <v>0</v>
      </c>
      <c r="I44" s="1076" t="s">
        <v>883</v>
      </c>
      <c r="J44" s="1076" t="s">
        <v>884</v>
      </c>
      <c r="K44" s="945">
        <v>45460</v>
      </c>
      <c r="L44" s="543" t="s">
        <v>885</v>
      </c>
      <c r="M44" s="601" t="str">
        <f>Справочник!D19</f>
        <v>Зейнолданов Раджан Далайканович</v>
      </c>
      <c r="N44" s="601" t="str">
        <f>Справочник!E19</f>
        <v>2-22-37</v>
      </c>
      <c r="O44" s="605" t="s">
        <v>446</v>
      </c>
      <c r="P44" s="997" t="s">
        <v>900</v>
      </c>
      <c r="Q44" s="605"/>
    </row>
    <row r="45" spans="1:17" ht="98.25" customHeight="1">
      <c r="A45" s="1635"/>
      <c r="B45" s="675" t="s">
        <v>536</v>
      </c>
      <c r="C45" s="667" t="s">
        <v>537</v>
      </c>
      <c r="D45" s="667">
        <v>79.599999999999994</v>
      </c>
      <c r="E45" s="1011">
        <v>79.599999999999994</v>
      </c>
      <c r="F45" s="1070">
        <v>79.599999999999994</v>
      </c>
      <c r="G45" s="600">
        <f t="shared" si="2"/>
        <v>100</v>
      </c>
      <c r="H45" s="529">
        <f t="shared" si="3"/>
        <v>0</v>
      </c>
      <c r="I45" s="1076" t="s">
        <v>883</v>
      </c>
      <c r="J45" s="1076" t="s">
        <v>884</v>
      </c>
      <c r="K45" s="945">
        <v>45460</v>
      </c>
      <c r="L45" s="543" t="s">
        <v>885</v>
      </c>
      <c r="M45" s="601" t="str">
        <f t="shared" ref="M45:M46" si="8">M44</f>
        <v>Зейнолданов Раджан Далайканович</v>
      </c>
      <c r="N45" s="601" t="str">
        <f t="shared" ref="N45:N46" si="9">N44</f>
        <v>2-22-37</v>
      </c>
      <c r="O45" s="605" t="s">
        <v>446</v>
      </c>
      <c r="P45" s="997" t="s">
        <v>900</v>
      </c>
      <c r="Q45" s="605"/>
    </row>
    <row r="46" spans="1:17" ht="98.25" customHeight="1">
      <c r="A46" s="1636"/>
      <c r="B46" s="675" t="s">
        <v>539</v>
      </c>
      <c r="C46" s="667" t="s">
        <v>537</v>
      </c>
      <c r="D46" s="667">
        <v>122.4</v>
      </c>
      <c r="E46" s="1011">
        <v>122.4</v>
      </c>
      <c r="F46" s="1070">
        <v>122.4</v>
      </c>
      <c r="G46" s="600">
        <f t="shared" si="2"/>
        <v>100</v>
      </c>
      <c r="H46" s="529">
        <f t="shared" si="3"/>
        <v>0</v>
      </c>
      <c r="I46" s="1076" t="s">
        <v>883</v>
      </c>
      <c r="J46" s="1076" t="s">
        <v>884</v>
      </c>
      <c r="K46" s="945">
        <v>45460</v>
      </c>
      <c r="L46" s="543" t="s">
        <v>885</v>
      </c>
      <c r="M46" s="601" t="str">
        <f t="shared" si="8"/>
        <v>Зейнолданов Раджан Далайканович</v>
      </c>
      <c r="N46" s="601" t="str">
        <f t="shared" si="9"/>
        <v>2-22-37</v>
      </c>
      <c r="O46" s="605" t="s">
        <v>446</v>
      </c>
      <c r="P46" s="655" t="s">
        <v>900</v>
      </c>
      <c r="Q46" s="605"/>
    </row>
    <row r="47" spans="1:17" ht="41.25" customHeight="1">
      <c r="A47" s="1637">
        <v>16</v>
      </c>
      <c r="B47" s="1112" t="s">
        <v>540</v>
      </c>
      <c r="C47" s="1141" t="s">
        <v>541</v>
      </c>
      <c r="D47" s="684">
        <f>D48/D49*1000</f>
        <v>5.2926525529265263</v>
      </c>
      <c r="E47" s="685">
        <f>E48/E49*1000</f>
        <v>6.1557402277623883</v>
      </c>
      <c r="F47" s="685">
        <f>F48/F49*1000</f>
        <v>7.6177285318559562</v>
      </c>
      <c r="G47" s="600">
        <f t="shared" si="2"/>
        <v>123.75</v>
      </c>
      <c r="H47" s="529">
        <f t="shared" si="3"/>
        <v>1.4619883040935679</v>
      </c>
      <c r="I47" s="1076" t="s">
        <v>883</v>
      </c>
      <c r="J47" s="1076" t="s">
        <v>884</v>
      </c>
      <c r="K47" s="673">
        <v>45461</v>
      </c>
      <c r="L47" s="543" t="s">
        <v>885</v>
      </c>
      <c r="M47" s="601" t="str">
        <f>Справочник!D20</f>
        <v>Кынова Александра Валерьевна</v>
      </c>
      <c r="N47" s="601" t="str">
        <f>Справочник!E20</f>
        <v xml:space="preserve">(38822) 4-77-32
</v>
      </c>
      <c r="O47" s="605" t="s">
        <v>501</v>
      </c>
      <c r="P47" s="997" t="s">
        <v>901</v>
      </c>
      <c r="Q47" s="689" t="s">
        <v>457</v>
      </c>
    </row>
    <row r="48" spans="1:17" ht="41.25" customHeight="1">
      <c r="A48" s="1638"/>
      <c r="B48" s="691" t="s">
        <v>540</v>
      </c>
      <c r="C48" s="692" t="s">
        <v>546</v>
      </c>
      <c r="D48" s="692">
        <v>17</v>
      </c>
      <c r="E48" s="693">
        <v>20</v>
      </c>
      <c r="F48" s="693">
        <v>22</v>
      </c>
      <c r="G48" s="600">
        <f t="shared" si="2"/>
        <v>110.00000000000001</v>
      </c>
      <c r="H48" s="529">
        <f t="shared" si="3"/>
        <v>2</v>
      </c>
      <c r="I48" s="1076" t="s">
        <v>883</v>
      </c>
      <c r="J48" s="1076" t="s">
        <v>884</v>
      </c>
      <c r="K48" s="686">
        <v>45461</v>
      </c>
      <c r="L48" s="543" t="s">
        <v>885</v>
      </c>
      <c r="M48" s="687" t="str">
        <f t="shared" ref="M48:M49" si="10">M47</f>
        <v>Кынова Александра Валерьевна</v>
      </c>
      <c r="N48" s="687" t="str">
        <f t="shared" ref="N48:N49" si="11">N47</f>
        <v xml:space="preserve">(38822) 4-77-32
</v>
      </c>
      <c r="O48" s="605" t="s">
        <v>501</v>
      </c>
      <c r="P48" s="997" t="s">
        <v>901</v>
      </c>
      <c r="Q48" s="689" t="s">
        <v>457</v>
      </c>
    </row>
    <row r="49" spans="1:17" ht="41.25" customHeight="1">
      <c r="A49" s="1638"/>
      <c r="B49" s="691" t="s">
        <v>547</v>
      </c>
      <c r="C49" s="692" t="s">
        <v>546</v>
      </c>
      <c r="D49" s="692">
        <v>3212</v>
      </c>
      <c r="E49" s="693">
        <v>3249</v>
      </c>
      <c r="F49" s="693">
        <v>2888</v>
      </c>
      <c r="G49" s="600">
        <f t="shared" si="2"/>
        <v>88.888888888888886</v>
      </c>
      <c r="H49" s="529">
        <f t="shared" si="3"/>
        <v>-361</v>
      </c>
      <c r="I49" s="1076" t="s">
        <v>883</v>
      </c>
      <c r="J49" s="1076" t="s">
        <v>884</v>
      </c>
      <c r="K49" s="673">
        <v>45461</v>
      </c>
      <c r="L49" s="543" t="s">
        <v>885</v>
      </c>
      <c r="M49" s="687" t="str">
        <f t="shared" si="10"/>
        <v>Кынова Александра Валерьевна</v>
      </c>
      <c r="N49" s="687" t="str">
        <f t="shared" si="11"/>
        <v xml:space="preserve">(38822) 4-77-32
</v>
      </c>
      <c r="O49" s="605" t="s">
        <v>501</v>
      </c>
      <c r="P49" s="997" t="s">
        <v>901</v>
      </c>
      <c r="Q49" s="689" t="s">
        <v>457</v>
      </c>
    </row>
    <row r="50" spans="1:17">
      <c r="A50" s="1554" t="s">
        <v>548</v>
      </c>
      <c r="B50" s="1554"/>
      <c r="C50" s="1554"/>
      <c r="D50" s="1554"/>
      <c r="E50" s="1554"/>
      <c r="F50" s="1554"/>
      <c r="G50" s="1554"/>
      <c r="H50" s="1554"/>
      <c r="I50" s="1554"/>
      <c r="J50" s="1554"/>
      <c r="K50" s="1554"/>
      <c r="L50" s="1554"/>
      <c r="M50" s="1554"/>
      <c r="N50" s="1554"/>
      <c r="O50" s="1554"/>
      <c r="P50" s="1554"/>
      <c r="Q50" s="1555"/>
    </row>
    <row r="51" spans="1:17" ht="48" customHeight="1">
      <c r="A51" s="557">
        <v>1</v>
      </c>
      <c r="B51" s="696" t="s">
        <v>549</v>
      </c>
      <c r="C51" s="697"/>
      <c r="D51" s="697"/>
      <c r="E51" s="697"/>
      <c r="F51" s="697"/>
      <c r="G51" s="703"/>
      <c r="H51" s="703"/>
      <c r="I51" s="1076" t="s">
        <v>883</v>
      </c>
      <c r="J51" s="1076" t="s">
        <v>884</v>
      </c>
      <c r="K51" s="703"/>
      <c r="L51" s="703"/>
      <c r="M51" s="702" t="s">
        <v>328</v>
      </c>
      <c r="N51" s="702" t="str">
        <f>Справочник!C45</f>
        <v>8 (38822) 2 32 34</v>
      </c>
      <c r="O51" s="1653"/>
      <c r="P51" s="1653"/>
      <c r="Q51" s="1653"/>
    </row>
    <row r="52" spans="1:17">
      <c r="A52" s="703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703"/>
      <c r="O52" s="703"/>
      <c r="P52" s="703"/>
      <c r="Q52" s="703"/>
    </row>
    <row r="53" spans="1:17">
      <c r="A53" s="513"/>
      <c r="B53" s="513"/>
      <c r="C53" s="513"/>
      <c r="D53" s="513"/>
      <c r="E53" s="513"/>
      <c r="F53" s="513"/>
      <c r="G53" s="513"/>
      <c r="H53" s="513"/>
      <c r="I53" s="513"/>
      <c r="J53" s="513"/>
      <c r="K53" s="513"/>
      <c r="L53" s="513"/>
      <c r="M53" s="513"/>
      <c r="N53" s="513"/>
      <c r="O53" s="513"/>
      <c r="P53" s="513"/>
      <c r="Q53" s="513"/>
    </row>
    <row r="54" spans="1:17">
      <c r="A54" s="513"/>
      <c r="B54" s="513"/>
      <c r="C54" s="513"/>
      <c r="D54" s="513"/>
      <c r="E54" s="513"/>
      <c r="F54" s="513"/>
      <c r="G54" s="513"/>
      <c r="H54" s="513"/>
      <c r="I54" s="513"/>
      <c r="J54" s="513"/>
      <c r="K54" s="513"/>
      <c r="L54" s="513"/>
      <c r="M54" s="513"/>
      <c r="N54" s="513"/>
      <c r="O54" s="513"/>
      <c r="P54" s="513"/>
      <c r="Q54" s="513"/>
    </row>
    <row r="55" spans="1:17">
      <c r="A55" s="513"/>
      <c r="B55" s="513"/>
      <c r="C55" s="513"/>
      <c r="D55" s="513"/>
      <c r="E55" s="513"/>
      <c r="F55" s="513"/>
      <c r="G55" s="513"/>
      <c r="H55" s="513"/>
      <c r="I55" s="513"/>
      <c r="J55" s="513"/>
      <c r="K55" s="513"/>
      <c r="L55" s="513"/>
      <c r="M55" s="513"/>
      <c r="N55" s="513"/>
      <c r="O55" s="513"/>
      <c r="P55" s="513"/>
      <c r="Q55" s="513"/>
    </row>
    <row r="56" spans="1:17">
      <c r="A56" s="513"/>
      <c r="B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</row>
    <row r="57" spans="1:17">
      <c r="A57" s="513"/>
      <c r="B57" s="513"/>
      <c r="C57" s="513"/>
      <c r="D57" s="513"/>
      <c r="E57" s="513"/>
      <c r="F57" s="513"/>
      <c r="G57" s="513"/>
      <c r="H57" s="513"/>
      <c r="I57" s="513"/>
      <c r="J57" s="513"/>
      <c r="K57" s="513"/>
      <c r="L57" s="513"/>
      <c r="M57" s="513"/>
      <c r="N57" s="513"/>
      <c r="O57" s="513"/>
      <c r="P57" s="513"/>
      <c r="Q57" s="513"/>
    </row>
    <row r="58" spans="1:17">
      <c r="A58" s="513"/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</row>
    <row r="59" spans="1:17">
      <c r="A59" s="513"/>
      <c r="B59" s="513"/>
      <c r="C59" s="513"/>
      <c r="D59" s="513"/>
      <c r="E59" s="513"/>
      <c r="F59" s="513"/>
      <c r="G59" s="513"/>
      <c r="H59" s="513"/>
      <c r="I59" s="513"/>
      <c r="J59" s="513"/>
      <c r="K59" s="513"/>
      <c r="L59" s="513"/>
      <c r="M59" s="513"/>
      <c r="N59" s="513"/>
      <c r="O59" s="513"/>
      <c r="P59" s="513"/>
      <c r="Q59" s="513"/>
    </row>
    <row r="60" spans="1:17">
      <c r="A60" s="513"/>
      <c r="B60" s="513"/>
      <c r="C60" s="513"/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  <c r="O60" s="513"/>
      <c r="P60" s="513"/>
      <c r="Q60" s="513"/>
    </row>
    <row r="61" spans="1:17">
      <c r="A61" s="513"/>
      <c r="B61" s="513"/>
      <c r="C61" s="513"/>
      <c r="D61" s="513"/>
      <c r="E61" s="513"/>
      <c r="F61" s="513"/>
      <c r="G61" s="513"/>
      <c r="H61" s="513"/>
      <c r="I61" s="513"/>
      <c r="J61" s="513"/>
      <c r="K61" s="513"/>
      <c r="L61" s="513"/>
      <c r="M61" s="513"/>
      <c r="N61" s="513"/>
      <c r="O61" s="513"/>
      <c r="P61" s="513"/>
      <c r="Q61" s="513"/>
    </row>
    <row r="62" spans="1:17">
      <c r="A62" s="513"/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3"/>
      <c r="O62" s="513"/>
      <c r="P62" s="513"/>
      <c r="Q62" s="513"/>
    </row>
    <row r="63" spans="1:17">
      <c r="A63" s="513"/>
      <c r="B63" s="513"/>
      <c r="C63" s="513"/>
      <c r="D63" s="513"/>
      <c r="E63" s="513"/>
      <c r="F63" s="513"/>
      <c r="G63" s="513"/>
      <c r="H63" s="513"/>
      <c r="I63" s="513"/>
      <c r="J63" s="513"/>
      <c r="K63" s="513"/>
      <c r="L63" s="513"/>
      <c r="M63" s="513"/>
      <c r="N63" s="513"/>
      <c r="O63" s="513"/>
      <c r="P63" s="513"/>
      <c r="Q63" s="513"/>
    </row>
    <row r="64" spans="1:17">
      <c r="A64" s="513"/>
      <c r="B64" s="513"/>
      <c r="C64" s="513"/>
      <c r="D64" s="513"/>
      <c r="E64" s="513"/>
      <c r="F64" s="513"/>
      <c r="G64" s="513"/>
      <c r="H64" s="513"/>
      <c r="I64" s="513"/>
      <c r="J64" s="513"/>
      <c r="K64" s="513"/>
      <c r="L64" s="513"/>
      <c r="M64" s="513"/>
      <c r="N64" s="513"/>
      <c r="O64" s="513"/>
      <c r="P64" s="513"/>
      <c r="Q64" s="513"/>
    </row>
    <row r="65" spans="1:17">
      <c r="A65" s="513"/>
      <c r="B65" s="513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</row>
    <row r="66" spans="1:17">
      <c r="A66" s="513"/>
      <c r="B66" s="513"/>
      <c r="C66" s="513"/>
      <c r="D66" s="513"/>
      <c r="E66" s="513"/>
      <c r="F66" s="513"/>
      <c r="G66" s="513"/>
      <c r="H66" s="513"/>
      <c r="I66" s="513"/>
      <c r="J66" s="513"/>
      <c r="K66" s="513"/>
      <c r="L66" s="513"/>
      <c r="M66" s="513"/>
      <c r="N66" s="513"/>
      <c r="O66" s="513"/>
      <c r="P66" s="513"/>
      <c r="Q66" s="513"/>
    </row>
    <row r="67" spans="1:17">
      <c r="A67" s="513"/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513"/>
      <c r="O67" s="513"/>
      <c r="P67" s="513"/>
      <c r="Q67" s="513"/>
    </row>
    <row r="68" spans="1:17">
      <c r="A68" s="513"/>
      <c r="B68" s="513"/>
      <c r="C68" s="513"/>
      <c r="D68" s="513"/>
      <c r="E68" s="513"/>
      <c r="F68" s="513"/>
      <c r="G68" s="513"/>
      <c r="H68" s="513"/>
      <c r="I68" s="513"/>
      <c r="J68" s="513"/>
      <c r="K68" s="513"/>
      <c r="L68" s="513"/>
      <c r="M68" s="513"/>
      <c r="N68" s="513"/>
      <c r="O68" s="513"/>
      <c r="P68" s="513"/>
      <c r="Q68" s="513"/>
    </row>
    <row r="69" spans="1:17">
      <c r="A69" s="513"/>
      <c r="B69" s="513"/>
      <c r="C69" s="513"/>
      <c r="D69" s="513"/>
      <c r="E69" s="513"/>
      <c r="F69" s="513"/>
      <c r="G69" s="513"/>
      <c r="H69" s="513"/>
      <c r="I69" s="513"/>
      <c r="J69" s="513"/>
      <c r="K69" s="513"/>
      <c r="L69" s="513"/>
      <c r="M69" s="513"/>
      <c r="N69" s="513"/>
      <c r="O69" s="513"/>
      <c r="P69" s="513"/>
      <c r="Q69" s="513"/>
    </row>
    <row r="70" spans="1:17">
      <c r="A70" s="513"/>
      <c r="B70" s="513"/>
      <c r="C70" s="513"/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  <c r="O70" s="513"/>
      <c r="P70" s="513"/>
      <c r="Q70" s="513"/>
    </row>
    <row r="71" spans="1:17">
      <c r="A71" s="513"/>
      <c r="B71" s="513"/>
      <c r="C71" s="513"/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  <c r="O71" s="513"/>
      <c r="P71" s="513"/>
      <c r="Q71" s="513"/>
    </row>
    <row r="72" spans="1:17">
      <c r="A72" s="513"/>
      <c r="B72" s="513"/>
      <c r="C72" s="513"/>
      <c r="D72" s="513"/>
      <c r="E72" s="513"/>
      <c r="F72" s="513"/>
      <c r="G72" s="513"/>
      <c r="H72" s="513"/>
      <c r="I72" s="513"/>
      <c r="J72" s="513"/>
      <c r="K72" s="513"/>
      <c r="L72" s="513"/>
      <c r="M72" s="513"/>
      <c r="N72" s="513"/>
      <c r="O72" s="513"/>
      <c r="P72" s="513"/>
      <c r="Q72" s="513"/>
    </row>
    <row r="73" spans="1:17">
      <c r="A73" s="513"/>
      <c r="B73" s="513"/>
      <c r="C73" s="513"/>
      <c r="D73" s="513"/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513"/>
      <c r="P73" s="513"/>
      <c r="Q73" s="513"/>
    </row>
    <row r="74" spans="1:17">
      <c r="A74" s="513"/>
      <c r="B74" s="513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513"/>
      <c r="O74" s="513"/>
      <c r="P74" s="513"/>
      <c r="Q74" s="513"/>
    </row>
    <row r="75" spans="1:17">
      <c r="A75" s="513"/>
      <c r="B75" s="513"/>
      <c r="C75" s="513"/>
      <c r="D75" s="513"/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513"/>
      <c r="P75" s="513"/>
      <c r="Q75" s="513"/>
    </row>
    <row r="76" spans="1:17">
      <c r="A76" s="513"/>
      <c r="B76" s="513"/>
      <c r="C76" s="513"/>
      <c r="D76" s="513"/>
      <c r="E76" s="513"/>
      <c r="F76" s="513"/>
      <c r="G76" s="513"/>
      <c r="H76" s="513"/>
      <c r="I76" s="513"/>
      <c r="J76" s="513"/>
      <c r="K76" s="513"/>
      <c r="L76" s="513"/>
      <c r="M76" s="513"/>
      <c r="N76" s="513"/>
      <c r="O76" s="513"/>
      <c r="P76" s="513"/>
      <c r="Q76" s="513"/>
    </row>
    <row r="77" spans="1:17">
      <c r="A77" s="513"/>
      <c r="B77" s="513"/>
      <c r="C77" s="513"/>
      <c r="D77" s="513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</row>
    <row r="78" spans="1:17">
      <c r="A78" s="513"/>
      <c r="B78" s="513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>
      <c r="A79" s="513"/>
      <c r="B79" s="513"/>
      <c r="C79" s="513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</row>
    <row r="80" spans="1:17">
      <c r="A80" s="513"/>
      <c r="B80" s="513"/>
      <c r="C80" s="513"/>
      <c r="D80" s="513"/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513"/>
      <c r="P80" s="513"/>
      <c r="Q80" s="513"/>
    </row>
    <row r="81" spans="1:17">
      <c r="A81" s="513"/>
      <c r="B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</row>
    <row r="82" spans="1:17">
      <c r="A82" s="513"/>
      <c r="B82" s="513"/>
      <c r="C82" s="513"/>
      <c r="D82" s="513"/>
      <c r="E82" s="513"/>
      <c r="F82" s="513"/>
      <c r="G82" s="513"/>
      <c r="H82" s="513"/>
      <c r="I82" s="513"/>
      <c r="J82" s="513"/>
      <c r="K82" s="513"/>
      <c r="L82" s="513"/>
      <c r="M82" s="513"/>
      <c r="N82" s="513"/>
      <c r="O82" s="513"/>
      <c r="P82" s="513"/>
      <c r="Q82" s="513"/>
    </row>
    <row r="83" spans="1:17">
      <c r="A83" s="513"/>
      <c r="B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</row>
    <row r="84" spans="1:17">
      <c r="A84" s="513"/>
      <c r="B84" s="513"/>
      <c r="C84" s="513"/>
      <c r="D84" s="513"/>
      <c r="E84" s="513"/>
      <c r="F84" s="513"/>
      <c r="G84" s="513"/>
      <c r="H84" s="513"/>
      <c r="I84" s="513"/>
      <c r="J84" s="513"/>
      <c r="K84" s="513"/>
      <c r="L84" s="513"/>
      <c r="M84" s="513"/>
      <c r="N84" s="513"/>
      <c r="O84" s="513"/>
      <c r="P84" s="513"/>
      <c r="Q84" s="513"/>
    </row>
    <row r="85" spans="1:17">
      <c r="A85" s="513"/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</row>
    <row r="86" spans="1:17">
      <c r="A86" s="513"/>
      <c r="B86" s="513"/>
      <c r="C86" s="513"/>
      <c r="D86" s="513"/>
      <c r="E86" s="513"/>
      <c r="F86" s="513"/>
      <c r="G86" s="513"/>
      <c r="H86" s="513"/>
      <c r="I86" s="513"/>
      <c r="J86" s="513"/>
      <c r="K86" s="513"/>
      <c r="L86" s="513"/>
      <c r="M86" s="513"/>
      <c r="N86" s="513"/>
      <c r="O86" s="513"/>
      <c r="P86" s="513"/>
      <c r="Q86" s="513"/>
    </row>
    <row r="87" spans="1:17">
      <c r="A87" s="513"/>
      <c r="B87" s="513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</row>
    <row r="88" spans="1:17">
      <c r="A88" s="513"/>
      <c r="B88" s="513"/>
      <c r="C88" s="513"/>
      <c r="D88" s="513"/>
      <c r="E88" s="513"/>
      <c r="F88" s="513"/>
      <c r="G88" s="513"/>
      <c r="H88" s="513"/>
      <c r="I88" s="513"/>
      <c r="J88" s="513"/>
      <c r="K88" s="513"/>
      <c r="L88" s="513"/>
      <c r="M88" s="513"/>
      <c r="N88" s="513"/>
      <c r="O88" s="513"/>
      <c r="P88" s="513"/>
      <c r="Q88" s="513"/>
    </row>
    <row r="89" spans="1:17">
      <c r="A89" s="513"/>
      <c r="B89" s="513"/>
      <c r="C89" s="513"/>
      <c r="D89" s="513"/>
      <c r="E89" s="513"/>
      <c r="F89" s="513"/>
      <c r="G89" s="513"/>
      <c r="H89" s="513"/>
      <c r="I89" s="513"/>
      <c r="J89" s="513"/>
      <c r="K89" s="513"/>
      <c r="L89" s="513"/>
      <c r="M89" s="513"/>
      <c r="N89" s="513"/>
      <c r="O89" s="513"/>
      <c r="P89" s="513"/>
      <c r="Q89" s="513"/>
    </row>
    <row r="90" spans="1:17">
      <c r="A90" s="513"/>
      <c r="B90" s="513"/>
      <c r="C90" s="513"/>
      <c r="D90" s="513"/>
      <c r="E90" s="513"/>
      <c r="F90" s="513"/>
      <c r="G90" s="513"/>
      <c r="H90" s="513"/>
      <c r="I90" s="513"/>
      <c r="J90" s="513"/>
      <c r="K90" s="513"/>
      <c r="L90" s="513"/>
      <c r="M90" s="513"/>
      <c r="N90" s="513"/>
      <c r="O90" s="513"/>
      <c r="P90" s="513"/>
      <c r="Q90" s="513"/>
    </row>
    <row r="91" spans="1:17">
      <c r="A91" s="513"/>
      <c r="B91" s="513"/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</row>
    <row r="92" spans="1:17">
      <c r="A92" s="513"/>
      <c r="B92" s="513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>
      <c r="A93" s="513"/>
      <c r="B93" s="513"/>
      <c r="C93" s="513"/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  <c r="P93" s="513"/>
      <c r="Q93" s="513"/>
    </row>
    <row r="94" spans="1:17">
      <c r="A94" s="513"/>
      <c r="B94" s="513"/>
      <c r="C94" s="513"/>
      <c r="D94" s="513"/>
      <c r="E94" s="513"/>
      <c r="F94" s="513"/>
      <c r="G94" s="513"/>
      <c r="H94" s="513"/>
      <c r="I94" s="513"/>
      <c r="J94" s="513"/>
      <c r="K94" s="513"/>
      <c r="L94" s="513"/>
      <c r="M94" s="513"/>
      <c r="N94" s="513"/>
      <c r="O94" s="513"/>
      <c r="P94" s="513"/>
      <c r="Q94" s="513"/>
    </row>
    <row r="95" spans="1:17">
      <c r="A95" s="513"/>
      <c r="B95" s="513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  <c r="P95" s="513"/>
      <c r="Q95" s="513"/>
    </row>
    <row r="96" spans="1:17">
      <c r="A96" s="513"/>
      <c r="B96" s="513"/>
      <c r="C96" s="513"/>
      <c r="D96" s="513"/>
      <c r="E96" s="513"/>
      <c r="F96" s="513"/>
      <c r="G96" s="513"/>
      <c r="H96" s="513"/>
      <c r="I96" s="513"/>
      <c r="J96" s="513"/>
      <c r="K96" s="513"/>
      <c r="L96" s="513"/>
      <c r="M96" s="513"/>
      <c r="N96" s="513"/>
      <c r="O96" s="513"/>
      <c r="P96" s="513"/>
      <c r="Q96" s="513"/>
    </row>
    <row r="97" spans="1:17">
      <c r="A97" s="513"/>
      <c r="B97" s="513"/>
      <c r="C97" s="513"/>
      <c r="D97" s="513"/>
      <c r="E97" s="513"/>
      <c r="F97" s="513"/>
      <c r="G97" s="513"/>
      <c r="H97" s="513"/>
      <c r="I97" s="513"/>
      <c r="J97" s="513"/>
      <c r="K97" s="513"/>
      <c r="L97" s="513"/>
      <c r="M97" s="513"/>
      <c r="N97" s="513"/>
      <c r="O97" s="513"/>
      <c r="P97" s="513"/>
      <c r="Q97" s="513"/>
    </row>
    <row r="98" spans="1:17">
      <c r="A98" s="513"/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3"/>
      <c r="N98" s="513"/>
      <c r="O98" s="513"/>
      <c r="P98" s="513"/>
      <c r="Q98" s="513"/>
    </row>
    <row r="99" spans="1:17">
      <c r="A99" s="513"/>
      <c r="B99" s="513"/>
      <c r="C99" s="513"/>
      <c r="D99" s="513"/>
      <c r="E99" s="513"/>
      <c r="F99" s="513"/>
      <c r="G99" s="513"/>
      <c r="H99" s="513"/>
      <c r="I99" s="513"/>
      <c r="J99" s="513"/>
      <c r="K99" s="513"/>
      <c r="L99" s="513"/>
      <c r="M99" s="513"/>
      <c r="N99" s="513"/>
      <c r="O99" s="513"/>
      <c r="P99" s="513"/>
      <c r="Q99" s="513"/>
    </row>
    <row r="100" spans="1:17">
      <c r="A100" s="513"/>
      <c r="B100" s="513"/>
      <c r="C100" s="513"/>
      <c r="D100" s="513"/>
      <c r="E100" s="513"/>
      <c r="F100" s="513"/>
      <c r="G100" s="513"/>
      <c r="H100" s="513"/>
      <c r="I100" s="513"/>
      <c r="J100" s="513"/>
      <c r="K100" s="513"/>
      <c r="L100" s="513"/>
      <c r="M100" s="513"/>
      <c r="N100" s="513"/>
      <c r="O100" s="513"/>
      <c r="P100" s="513"/>
      <c r="Q100" s="513"/>
    </row>
    <row r="101" spans="1:17">
      <c r="A101" s="513"/>
      <c r="B101" s="513"/>
      <c r="C101" s="513"/>
      <c r="D101" s="513"/>
      <c r="E101" s="513"/>
      <c r="F101" s="513"/>
      <c r="G101" s="513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</row>
    <row r="102" spans="1:17">
      <c r="A102" s="513"/>
      <c r="B102" s="513"/>
      <c r="C102" s="513"/>
      <c r="D102" s="513"/>
      <c r="E102" s="513"/>
      <c r="F102" s="513"/>
      <c r="G102" s="513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</row>
    <row r="103" spans="1:17">
      <c r="A103" s="513"/>
      <c r="B103" s="513"/>
      <c r="C103" s="513"/>
      <c r="D103" s="513"/>
      <c r="E103" s="513"/>
      <c r="F103" s="513"/>
      <c r="G103" s="513"/>
      <c r="H103" s="513"/>
      <c r="I103" s="513"/>
      <c r="J103" s="513"/>
      <c r="K103" s="513"/>
      <c r="L103" s="513"/>
      <c r="M103" s="513"/>
      <c r="N103" s="513"/>
      <c r="O103" s="513"/>
      <c r="P103" s="513"/>
      <c r="Q103" s="513"/>
    </row>
    <row r="104" spans="1:17">
      <c r="A104" s="513"/>
      <c r="B104" s="513"/>
      <c r="C104" s="513"/>
      <c r="D104" s="513"/>
      <c r="E104" s="513"/>
      <c r="F104" s="513"/>
      <c r="G104" s="513"/>
      <c r="H104" s="513"/>
      <c r="I104" s="513"/>
      <c r="J104" s="513"/>
      <c r="K104" s="513"/>
      <c r="L104" s="513"/>
      <c r="M104" s="513"/>
      <c r="N104" s="513"/>
      <c r="O104" s="513"/>
      <c r="P104" s="513"/>
      <c r="Q104" s="513"/>
    </row>
    <row r="105" spans="1:17">
      <c r="A105" s="513"/>
      <c r="B105" s="513"/>
      <c r="C105" s="513"/>
      <c r="D105" s="513"/>
      <c r="E105" s="513"/>
      <c r="F105" s="513"/>
      <c r="G105" s="513"/>
      <c r="H105" s="513"/>
      <c r="I105" s="513"/>
      <c r="J105" s="513"/>
      <c r="K105" s="513"/>
      <c r="L105" s="513"/>
      <c r="M105" s="513"/>
      <c r="N105" s="513"/>
      <c r="O105" s="513"/>
      <c r="P105" s="513"/>
      <c r="Q105" s="513"/>
    </row>
    <row r="106" spans="1:17">
      <c r="A106" s="513"/>
      <c r="B106" s="513"/>
      <c r="C106" s="513"/>
      <c r="D106" s="513"/>
      <c r="E106" s="513"/>
      <c r="F106" s="513"/>
      <c r="G106" s="513"/>
      <c r="H106" s="513"/>
      <c r="I106" s="513"/>
      <c r="J106" s="513"/>
      <c r="K106" s="513"/>
      <c r="L106" s="513"/>
      <c r="M106" s="513"/>
      <c r="N106" s="513"/>
      <c r="O106" s="513"/>
      <c r="P106" s="513"/>
      <c r="Q106" s="513"/>
    </row>
    <row r="107" spans="1:17">
      <c r="A107" s="513"/>
      <c r="B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</row>
    <row r="108" spans="1:17">
      <c r="A108" s="513"/>
      <c r="B108" s="513"/>
      <c r="C108" s="513"/>
      <c r="D108" s="513"/>
      <c r="E108" s="513"/>
      <c r="F108" s="513"/>
      <c r="G108" s="513"/>
      <c r="H108" s="513"/>
      <c r="I108" s="513"/>
      <c r="J108" s="513"/>
      <c r="K108" s="513"/>
      <c r="L108" s="513"/>
      <c r="M108" s="513"/>
      <c r="N108" s="513"/>
      <c r="O108" s="513"/>
      <c r="P108" s="513"/>
      <c r="Q108" s="513"/>
    </row>
    <row r="109" spans="1:17">
      <c r="A109" s="513"/>
      <c r="B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</row>
    <row r="110" spans="1:17">
      <c r="A110" s="513"/>
      <c r="B110" s="513"/>
      <c r="C110" s="513"/>
      <c r="D110" s="513"/>
      <c r="E110" s="513"/>
      <c r="F110" s="513"/>
      <c r="G110" s="513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</row>
    <row r="111" spans="1:17">
      <c r="A111" s="513"/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</row>
    <row r="112" spans="1:17">
      <c r="A112" s="513"/>
      <c r="B112" s="513"/>
      <c r="C112" s="513"/>
      <c r="D112" s="513"/>
      <c r="E112" s="513"/>
      <c r="F112" s="513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</row>
    <row r="113" spans="1:17">
      <c r="A113" s="513"/>
      <c r="B113" s="513"/>
      <c r="C113" s="513"/>
      <c r="D113" s="513"/>
      <c r="E113" s="513"/>
      <c r="F113" s="513"/>
      <c r="G113" s="513"/>
      <c r="H113" s="513"/>
      <c r="I113" s="513"/>
      <c r="J113" s="513"/>
      <c r="K113" s="513"/>
      <c r="L113" s="513"/>
      <c r="M113" s="513"/>
      <c r="N113" s="513"/>
      <c r="O113" s="513"/>
      <c r="P113" s="513"/>
      <c r="Q113" s="513"/>
    </row>
    <row r="114" spans="1:17">
      <c r="A114" s="513"/>
      <c r="B114" s="513"/>
      <c r="C114" s="513"/>
      <c r="D114" s="513"/>
      <c r="E114" s="513"/>
      <c r="F114" s="513"/>
      <c r="G114" s="513"/>
      <c r="H114" s="513"/>
      <c r="I114" s="513"/>
      <c r="J114" s="513"/>
      <c r="K114" s="513"/>
      <c r="L114" s="513"/>
      <c r="M114" s="513"/>
      <c r="N114" s="513"/>
      <c r="O114" s="513"/>
      <c r="P114" s="513"/>
      <c r="Q114" s="513"/>
    </row>
    <row r="115" spans="1:17">
      <c r="A115" s="513"/>
      <c r="B115" s="513"/>
      <c r="C115" s="513"/>
      <c r="D115" s="513"/>
      <c r="E115" s="513"/>
      <c r="F115" s="513"/>
      <c r="G115" s="513"/>
      <c r="H115" s="513"/>
      <c r="I115" s="513"/>
      <c r="J115" s="513"/>
      <c r="K115" s="513"/>
      <c r="L115" s="513"/>
      <c r="M115" s="513"/>
      <c r="N115" s="513"/>
      <c r="O115" s="513"/>
      <c r="P115" s="513"/>
      <c r="Q115" s="513"/>
    </row>
    <row r="116" spans="1:17">
      <c r="A116" s="513"/>
      <c r="B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</row>
    <row r="117" spans="1:17">
      <c r="A117" s="513"/>
      <c r="B117" s="513"/>
      <c r="C117" s="513"/>
      <c r="D117" s="513"/>
      <c r="E117" s="513"/>
      <c r="F117" s="513"/>
      <c r="G117" s="513"/>
      <c r="H117" s="513"/>
      <c r="I117" s="513"/>
      <c r="J117" s="513"/>
      <c r="K117" s="513"/>
      <c r="L117" s="513"/>
      <c r="M117" s="513"/>
      <c r="N117" s="513"/>
      <c r="O117" s="513"/>
      <c r="P117" s="513"/>
      <c r="Q117" s="513"/>
    </row>
    <row r="118" spans="1:17">
      <c r="A118" s="513"/>
      <c r="B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</row>
    <row r="119" spans="1:17">
      <c r="A119" s="513"/>
      <c r="B119" s="513"/>
      <c r="C119" s="513"/>
      <c r="D119" s="513"/>
      <c r="E119" s="513"/>
      <c r="F119" s="513"/>
      <c r="G119" s="513"/>
      <c r="H119" s="513"/>
      <c r="I119" s="513"/>
      <c r="J119" s="513"/>
      <c r="K119" s="513"/>
      <c r="L119" s="513"/>
      <c r="M119" s="513"/>
      <c r="N119" s="513"/>
      <c r="O119" s="513"/>
      <c r="P119" s="513"/>
      <c r="Q119" s="513"/>
    </row>
    <row r="120" spans="1:17">
      <c r="A120" s="513"/>
      <c r="B120" s="513"/>
      <c r="C120" s="513"/>
      <c r="D120" s="513"/>
      <c r="E120" s="513"/>
      <c r="F120" s="513"/>
      <c r="G120" s="513"/>
      <c r="H120" s="513"/>
      <c r="I120" s="513"/>
      <c r="J120" s="513"/>
      <c r="K120" s="513"/>
      <c r="L120" s="513"/>
      <c r="M120" s="513"/>
      <c r="N120" s="513"/>
      <c r="O120" s="513"/>
      <c r="P120" s="513"/>
      <c r="Q120" s="513"/>
    </row>
    <row r="121" spans="1:17">
      <c r="A121" s="513"/>
      <c r="B121" s="513"/>
      <c r="C121" s="513"/>
      <c r="D121" s="513"/>
      <c r="E121" s="513"/>
      <c r="F121" s="513"/>
      <c r="G121" s="513"/>
      <c r="H121" s="513"/>
      <c r="I121" s="513"/>
      <c r="J121" s="513"/>
      <c r="K121" s="513"/>
      <c r="L121" s="513"/>
      <c r="M121" s="513"/>
      <c r="N121" s="513"/>
      <c r="O121" s="513"/>
      <c r="P121" s="513"/>
      <c r="Q121" s="513"/>
    </row>
    <row r="122" spans="1:17">
      <c r="A122" s="513"/>
      <c r="B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</row>
    <row r="123" spans="1:17">
      <c r="A123" s="513"/>
      <c r="B123" s="513"/>
      <c r="C123" s="513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</row>
    <row r="124" spans="1:17">
      <c r="A124" s="513"/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</row>
    <row r="125" spans="1:17">
      <c r="A125" s="513"/>
      <c r="B125" s="513"/>
      <c r="C125" s="513"/>
      <c r="D125" s="513"/>
      <c r="E125" s="513"/>
      <c r="F125" s="513"/>
      <c r="G125" s="513"/>
      <c r="H125" s="513"/>
      <c r="I125" s="513"/>
      <c r="J125" s="513"/>
      <c r="K125" s="513"/>
      <c r="L125" s="513"/>
      <c r="M125" s="513"/>
      <c r="N125" s="513"/>
      <c r="O125" s="513"/>
      <c r="P125" s="513"/>
      <c r="Q125" s="513"/>
    </row>
    <row r="126" spans="1:17">
      <c r="A126" s="513"/>
      <c r="B126" s="513"/>
      <c r="C126" s="513"/>
      <c r="D126" s="513"/>
      <c r="E126" s="513"/>
      <c r="F126" s="513"/>
      <c r="G126" s="513"/>
      <c r="H126" s="513"/>
      <c r="I126" s="513"/>
      <c r="J126" s="513"/>
      <c r="K126" s="513"/>
      <c r="L126" s="513"/>
      <c r="M126" s="513"/>
      <c r="N126" s="513"/>
      <c r="O126" s="513"/>
      <c r="P126" s="513"/>
      <c r="Q126" s="513"/>
    </row>
    <row r="127" spans="1:17">
      <c r="A127" s="513"/>
      <c r="B127" s="513"/>
      <c r="C127" s="513"/>
      <c r="D127" s="513"/>
      <c r="E127" s="513"/>
      <c r="F127" s="513"/>
      <c r="G127" s="513"/>
      <c r="H127" s="513"/>
      <c r="I127" s="513"/>
      <c r="J127" s="513"/>
      <c r="K127" s="513"/>
      <c r="L127" s="513"/>
      <c r="M127" s="513"/>
      <c r="N127" s="513"/>
      <c r="O127" s="513"/>
      <c r="P127" s="513"/>
      <c r="Q127" s="513"/>
    </row>
    <row r="128" spans="1:17">
      <c r="A128" s="513"/>
      <c r="B128" s="513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</row>
    <row r="129" spans="1:17">
      <c r="A129" s="513"/>
      <c r="B129" s="513"/>
      <c r="C129" s="513"/>
      <c r="D129" s="513"/>
      <c r="E129" s="513"/>
      <c r="F129" s="513"/>
      <c r="G129" s="513"/>
      <c r="H129" s="513"/>
      <c r="I129" s="513"/>
      <c r="J129" s="513"/>
      <c r="K129" s="513"/>
      <c r="L129" s="513"/>
      <c r="M129" s="513"/>
      <c r="N129" s="513"/>
      <c r="O129" s="513"/>
      <c r="P129" s="513"/>
      <c r="Q129" s="513"/>
    </row>
    <row r="130" spans="1:17">
      <c r="A130" s="513"/>
      <c r="B130" s="513"/>
      <c r="C130" s="513"/>
      <c r="D130" s="513"/>
      <c r="E130" s="513"/>
      <c r="F130" s="513"/>
      <c r="G130" s="513"/>
      <c r="H130" s="513"/>
      <c r="I130" s="513"/>
      <c r="J130" s="513"/>
      <c r="K130" s="513"/>
      <c r="L130" s="513"/>
      <c r="M130" s="513"/>
      <c r="N130" s="513"/>
      <c r="O130" s="513"/>
      <c r="P130" s="513"/>
      <c r="Q130" s="513"/>
    </row>
    <row r="131" spans="1:17">
      <c r="A131" s="513"/>
      <c r="B131" s="513"/>
      <c r="C131" s="513"/>
      <c r="D131" s="513"/>
      <c r="E131" s="513"/>
      <c r="F131" s="513"/>
      <c r="G131" s="513"/>
      <c r="H131" s="513"/>
      <c r="I131" s="513"/>
      <c r="J131" s="513"/>
      <c r="K131" s="513"/>
      <c r="L131" s="513"/>
      <c r="M131" s="513"/>
      <c r="N131" s="513"/>
      <c r="O131" s="513"/>
      <c r="P131" s="513"/>
      <c r="Q131" s="513"/>
    </row>
    <row r="132" spans="1:17">
      <c r="A132" s="513"/>
      <c r="B132" s="513"/>
      <c r="C132" s="513"/>
      <c r="D132" s="513"/>
      <c r="E132" s="513"/>
      <c r="F132" s="513"/>
      <c r="G132" s="513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</row>
    <row r="133" spans="1:17">
      <c r="A133" s="513"/>
      <c r="B133" s="513"/>
      <c r="C133" s="513"/>
      <c r="D133" s="513"/>
      <c r="E133" s="513"/>
      <c r="F133" s="513"/>
      <c r="G133" s="513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</row>
    <row r="134" spans="1:17">
      <c r="A134" s="513"/>
      <c r="B134" s="513"/>
      <c r="C134" s="513"/>
      <c r="D134" s="513"/>
      <c r="E134" s="513"/>
      <c r="F134" s="513"/>
      <c r="G134" s="513"/>
      <c r="H134" s="513"/>
      <c r="I134" s="513"/>
      <c r="J134" s="513"/>
      <c r="K134" s="513"/>
      <c r="L134" s="513"/>
      <c r="M134" s="513"/>
      <c r="N134" s="513"/>
      <c r="O134" s="513"/>
      <c r="P134" s="513"/>
      <c r="Q134" s="513"/>
    </row>
    <row r="135" spans="1:17">
      <c r="A135" s="513"/>
      <c r="B135" s="513"/>
      <c r="C135" s="513"/>
      <c r="D135" s="513"/>
      <c r="E135" s="513"/>
      <c r="F135" s="513"/>
      <c r="G135" s="513"/>
      <c r="H135" s="513"/>
      <c r="I135" s="513"/>
      <c r="J135" s="513"/>
      <c r="K135" s="513"/>
      <c r="L135" s="513"/>
      <c r="M135" s="513"/>
      <c r="N135" s="513"/>
      <c r="O135" s="513"/>
      <c r="P135" s="513"/>
      <c r="Q135" s="513"/>
    </row>
    <row r="136" spans="1:17">
      <c r="A136" s="513"/>
      <c r="B136" s="513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</row>
    <row r="137" spans="1:17">
      <c r="A137" s="513"/>
      <c r="B137" s="513"/>
      <c r="C137" s="513"/>
      <c r="D137" s="513"/>
      <c r="E137" s="513"/>
      <c r="F137" s="513"/>
      <c r="G137" s="513"/>
      <c r="H137" s="513"/>
      <c r="I137" s="513"/>
      <c r="J137" s="513"/>
      <c r="K137" s="513"/>
      <c r="L137" s="513"/>
      <c r="M137" s="513"/>
      <c r="N137" s="513"/>
      <c r="O137" s="513"/>
      <c r="P137" s="513"/>
      <c r="Q137" s="513"/>
    </row>
    <row r="138" spans="1:17">
      <c r="A138" s="513"/>
      <c r="B138" s="513"/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</row>
    <row r="139" spans="1:17">
      <c r="A139" s="513"/>
      <c r="B139" s="513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</row>
    <row r="140" spans="1:17">
      <c r="A140" s="513"/>
      <c r="B140" s="513"/>
      <c r="C140" s="513"/>
      <c r="D140" s="513"/>
      <c r="E140" s="513"/>
      <c r="F140" s="513"/>
      <c r="G140" s="513"/>
      <c r="H140" s="513"/>
      <c r="I140" s="513"/>
      <c r="J140" s="513"/>
      <c r="K140" s="513"/>
      <c r="L140" s="513"/>
      <c r="M140" s="513"/>
      <c r="N140" s="513"/>
      <c r="O140" s="513"/>
      <c r="P140" s="513"/>
      <c r="Q140" s="513"/>
    </row>
    <row r="141" spans="1:17">
      <c r="A141" s="513"/>
      <c r="B141" s="513"/>
      <c r="C141" s="513"/>
      <c r="D141" s="513"/>
      <c r="E141" s="513"/>
      <c r="F141" s="513"/>
      <c r="G141" s="513"/>
      <c r="H141" s="513"/>
      <c r="I141" s="513"/>
      <c r="J141" s="513"/>
      <c r="K141" s="513"/>
      <c r="L141" s="513"/>
      <c r="M141" s="513"/>
      <c r="N141" s="513"/>
      <c r="O141" s="513"/>
      <c r="P141" s="513"/>
      <c r="Q141" s="513"/>
    </row>
    <row r="142" spans="1:17">
      <c r="A142" s="513"/>
      <c r="B142" s="513"/>
      <c r="C142" s="513"/>
      <c r="D142" s="513"/>
      <c r="E142" s="513"/>
      <c r="F142" s="513"/>
      <c r="G142" s="513"/>
      <c r="H142" s="513"/>
      <c r="I142" s="513"/>
      <c r="J142" s="513"/>
      <c r="K142" s="513"/>
      <c r="L142" s="513"/>
      <c r="M142" s="513"/>
      <c r="N142" s="513"/>
      <c r="O142" s="513"/>
      <c r="P142" s="513"/>
      <c r="Q142" s="513"/>
    </row>
    <row r="143" spans="1:17">
      <c r="A143" s="513"/>
      <c r="B143" s="513"/>
      <c r="C143" s="513"/>
      <c r="D143" s="513"/>
      <c r="E143" s="513"/>
      <c r="F143" s="513"/>
      <c r="G143" s="513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</row>
    <row r="144" spans="1:17">
      <c r="A144" s="513"/>
      <c r="B144" s="513"/>
      <c r="C144" s="513"/>
      <c r="D144" s="513"/>
      <c r="E144" s="513"/>
      <c r="F144" s="513"/>
      <c r="G144" s="513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</row>
    <row r="145" spans="1:17">
      <c r="A145" s="513"/>
      <c r="B145" s="513"/>
      <c r="C145" s="513"/>
      <c r="D145" s="513"/>
      <c r="E145" s="513"/>
      <c r="F145" s="513"/>
      <c r="G145" s="513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</row>
    <row r="146" spans="1:17">
      <c r="A146" s="513"/>
      <c r="B146" s="513"/>
      <c r="C146" s="513"/>
      <c r="D146" s="513"/>
      <c r="E146" s="513"/>
      <c r="F146" s="513"/>
      <c r="G146" s="513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</row>
    <row r="147" spans="1:17">
      <c r="A147" s="513"/>
      <c r="B147" s="513"/>
      <c r="C147" s="513"/>
      <c r="D147" s="513"/>
      <c r="E147" s="513"/>
      <c r="F147" s="513"/>
      <c r="G147" s="513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</row>
    <row r="148" spans="1:17">
      <c r="A148" s="513"/>
      <c r="B148" s="513"/>
      <c r="C148" s="513"/>
      <c r="D148" s="513"/>
      <c r="E148" s="513"/>
      <c r="F148" s="513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</row>
    <row r="149" spans="1:17">
      <c r="A149" s="513"/>
      <c r="B149" s="513"/>
      <c r="C149" s="513"/>
      <c r="D149" s="513"/>
      <c r="E149" s="513"/>
      <c r="F149" s="513"/>
      <c r="G149" s="513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</row>
    <row r="150" spans="1:17">
      <c r="A150" s="513"/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</row>
    <row r="151" spans="1:17">
      <c r="A151" s="513"/>
      <c r="B151" s="513"/>
      <c r="C151" s="513"/>
      <c r="D151" s="513"/>
      <c r="E151" s="513"/>
      <c r="F151" s="513"/>
      <c r="G151" s="513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</row>
    <row r="152" spans="1:17">
      <c r="A152" s="513"/>
      <c r="B152" s="513"/>
      <c r="C152" s="513"/>
      <c r="D152" s="513"/>
      <c r="E152" s="513"/>
      <c r="F152" s="513"/>
      <c r="G152" s="513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</row>
    <row r="153" spans="1:17">
      <c r="A153" s="513"/>
      <c r="B153" s="513"/>
      <c r="C153" s="513"/>
      <c r="D153" s="513"/>
      <c r="E153" s="513"/>
      <c r="F153" s="513"/>
      <c r="G153" s="513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</row>
    <row r="154" spans="1:17">
      <c r="A154" s="513"/>
      <c r="B154" s="513"/>
      <c r="C154" s="513"/>
      <c r="D154" s="513"/>
      <c r="E154" s="513"/>
      <c r="F154" s="513"/>
      <c r="G154" s="513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</row>
    <row r="155" spans="1:17">
      <c r="A155" s="513"/>
      <c r="B155" s="513"/>
      <c r="C155" s="513"/>
      <c r="D155" s="513"/>
      <c r="E155" s="513"/>
      <c r="F155" s="513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</row>
    <row r="156" spans="1:17">
      <c r="A156" s="513"/>
      <c r="B156" s="513"/>
      <c r="C156" s="513"/>
      <c r="D156" s="513"/>
      <c r="E156" s="513"/>
      <c r="F156" s="513"/>
      <c r="G156" s="513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</row>
    <row r="157" spans="1:17">
      <c r="A157" s="513"/>
      <c r="B157" s="513"/>
      <c r="C157" s="513"/>
      <c r="D157" s="513"/>
      <c r="E157" s="513"/>
      <c r="F157" s="513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</row>
    <row r="158" spans="1:17">
      <c r="A158" s="513"/>
      <c r="B158" s="513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</row>
    <row r="159" spans="1:17">
      <c r="A159" s="513"/>
      <c r="B159" s="513"/>
      <c r="C159" s="513"/>
      <c r="D159" s="513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</row>
    <row r="160" spans="1:17">
      <c r="A160" s="513"/>
      <c r="B160" s="513"/>
      <c r="C160" s="513"/>
      <c r="D160" s="513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</row>
    <row r="161" spans="1:17">
      <c r="A161" s="513"/>
      <c r="B161" s="513"/>
      <c r="C161" s="513"/>
      <c r="D161" s="513"/>
      <c r="E161" s="513"/>
      <c r="F161" s="513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</row>
    <row r="162" spans="1:17">
      <c r="A162" s="513"/>
      <c r="B162" s="513"/>
      <c r="C162" s="513"/>
      <c r="D162" s="513"/>
      <c r="E162" s="513"/>
      <c r="F162" s="513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</row>
    <row r="163" spans="1:17">
      <c r="A163" s="513"/>
      <c r="B163" s="513"/>
      <c r="C163" s="513"/>
      <c r="D163" s="513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</row>
    <row r="164" spans="1:17">
      <c r="A164" s="513"/>
      <c r="B164" s="513"/>
      <c r="C164" s="513"/>
      <c r="D164" s="513"/>
      <c r="E164" s="513"/>
      <c r="F164" s="513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</row>
    <row r="165" spans="1:17">
      <c r="A165" s="513"/>
      <c r="B165" s="513"/>
      <c r="C165" s="513"/>
      <c r="D165" s="513"/>
      <c r="E165" s="513"/>
      <c r="F165" s="513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</row>
    <row r="166" spans="1:17">
      <c r="A166" s="513"/>
      <c r="B166" s="513"/>
      <c r="C166" s="513"/>
      <c r="D166" s="513"/>
      <c r="E166" s="513"/>
      <c r="F166" s="513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</row>
    <row r="167" spans="1:17">
      <c r="A167" s="513"/>
      <c r="B167" s="513"/>
      <c r="C167" s="513"/>
      <c r="D167" s="513"/>
      <c r="E167" s="513"/>
      <c r="F167" s="513"/>
      <c r="G167" s="513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</row>
    <row r="168" spans="1:17">
      <c r="A168" s="513"/>
      <c r="B168" s="513"/>
      <c r="C168" s="513"/>
      <c r="D168" s="513"/>
      <c r="E168" s="513"/>
      <c r="F168" s="513"/>
      <c r="G168" s="513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</row>
    <row r="169" spans="1:17">
      <c r="A169" s="513"/>
      <c r="B169" s="513"/>
      <c r="C169" s="513"/>
      <c r="D169" s="513"/>
      <c r="E169" s="513"/>
      <c r="F169" s="513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</row>
    <row r="170" spans="1:17">
      <c r="A170" s="513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</row>
    <row r="171" spans="1:17">
      <c r="A171" s="513"/>
      <c r="B171" s="513"/>
      <c r="C171" s="513"/>
      <c r="D171" s="513"/>
      <c r="E171" s="513"/>
      <c r="F171" s="513"/>
      <c r="G171" s="513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</row>
    <row r="172" spans="1:17">
      <c r="A172" s="513"/>
      <c r="B172" s="513"/>
      <c r="C172" s="513"/>
      <c r="D172" s="513"/>
      <c r="E172" s="513"/>
      <c r="F172" s="513"/>
      <c r="G172" s="513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</row>
    <row r="173" spans="1:17">
      <c r="A173" s="513"/>
      <c r="B173" s="513"/>
      <c r="C173" s="513"/>
      <c r="D173" s="513"/>
      <c r="E173" s="513"/>
      <c r="F173" s="513"/>
      <c r="G173" s="513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</row>
    <row r="174" spans="1:17">
      <c r="A174" s="513"/>
      <c r="B174" s="513"/>
      <c r="C174" s="513"/>
      <c r="D174" s="513"/>
      <c r="E174" s="513"/>
      <c r="F174" s="513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</row>
    <row r="175" spans="1:17">
      <c r="A175" s="513"/>
      <c r="B175" s="513"/>
      <c r="C175" s="513"/>
      <c r="D175" s="513"/>
      <c r="E175" s="513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</row>
    <row r="176" spans="1:17">
      <c r="A176" s="513"/>
      <c r="B176" s="513"/>
      <c r="C176" s="513"/>
      <c r="D176" s="513"/>
      <c r="E176" s="513"/>
      <c r="F176" s="513"/>
      <c r="G176" s="513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</row>
    <row r="177" spans="1:17">
      <c r="A177" s="513"/>
      <c r="B177" s="513"/>
      <c r="C177" s="513"/>
      <c r="D177" s="513"/>
      <c r="E177" s="513"/>
      <c r="F177" s="513"/>
      <c r="G177" s="513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</row>
    <row r="178" spans="1:17">
      <c r="A178" s="513"/>
      <c r="B178" s="513"/>
      <c r="C178" s="513"/>
      <c r="D178" s="513"/>
      <c r="E178" s="513"/>
      <c r="F178" s="513"/>
      <c r="G178" s="513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</row>
    <row r="179" spans="1:17">
      <c r="A179" s="513"/>
      <c r="B179" s="513"/>
      <c r="C179" s="513"/>
      <c r="D179" s="513"/>
      <c r="E179" s="513"/>
      <c r="F179" s="513"/>
      <c r="G179" s="513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</row>
    <row r="180" spans="1:17">
      <c r="A180" s="513"/>
      <c r="B180" s="513"/>
      <c r="C180" s="513"/>
      <c r="D180" s="513"/>
      <c r="E180" s="513"/>
      <c r="F180" s="513"/>
      <c r="G180" s="513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</row>
    <row r="181" spans="1:17">
      <c r="A181" s="513"/>
      <c r="B181" s="513"/>
      <c r="C181" s="513"/>
      <c r="D181" s="513"/>
      <c r="E181" s="513"/>
      <c r="F181" s="513"/>
      <c r="G181" s="513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</row>
    <row r="182" spans="1:17">
      <c r="A182" s="513"/>
      <c r="B182" s="513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</row>
    <row r="183" spans="1:17">
      <c r="A183" s="513"/>
      <c r="B183" s="513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</row>
    <row r="184" spans="1:17">
      <c r="A184" s="513"/>
      <c r="B184" s="513"/>
      <c r="C184" s="513"/>
      <c r="D184" s="513"/>
      <c r="E184" s="513"/>
      <c r="F184" s="513"/>
      <c r="G184" s="513"/>
      <c r="H184" s="513"/>
      <c r="I184" s="513"/>
      <c r="J184" s="513"/>
      <c r="K184" s="513"/>
      <c r="L184" s="513"/>
      <c r="M184" s="513"/>
      <c r="N184" s="513"/>
      <c r="O184" s="513"/>
      <c r="P184" s="513"/>
      <c r="Q184" s="513"/>
    </row>
    <row r="185" spans="1:17">
      <c r="A185" s="513"/>
      <c r="B185" s="513"/>
      <c r="C185" s="513"/>
      <c r="D185" s="513"/>
      <c r="E185" s="513"/>
      <c r="F185" s="513"/>
      <c r="G185" s="513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</row>
    <row r="186" spans="1:17">
      <c r="A186" s="513"/>
      <c r="B186" s="513"/>
      <c r="C186" s="513"/>
      <c r="D186" s="513"/>
      <c r="E186" s="513"/>
      <c r="F186" s="513"/>
      <c r="G186" s="513"/>
      <c r="H186" s="513"/>
      <c r="I186" s="513"/>
      <c r="J186" s="513"/>
      <c r="K186" s="513"/>
      <c r="L186" s="513"/>
      <c r="M186" s="513"/>
      <c r="N186" s="513"/>
      <c r="O186" s="513"/>
      <c r="P186" s="513"/>
      <c r="Q186" s="513"/>
    </row>
    <row r="187" spans="1:17">
      <c r="A187" s="513"/>
      <c r="B187" s="513"/>
      <c r="C187" s="513"/>
      <c r="D187" s="513"/>
      <c r="E187" s="513"/>
      <c r="F187" s="513"/>
      <c r="G187" s="513"/>
      <c r="H187" s="513"/>
      <c r="I187" s="513"/>
      <c r="J187" s="513"/>
      <c r="K187" s="513"/>
      <c r="L187" s="513"/>
      <c r="M187" s="513"/>
      <c r="N187" s="513"/>
      <c r="O187" s="513"/>
      <c r="P187" s="513"/>
      <c r="Q187" s="513"/>
    </row>
    <row r="188" spans="1:17">
      <c r="A188" s="513"/>
      <c r="B188" s="513"/>
      <c r="C188" s="513"/>
      <c r="D188" s="513"/>
      <c r="E188" s="513"/>
      <c r="F188" s="513"/>
      <c r="G188" s="513"/>
      <c r="H188" s="513"/>
      <c r="I188" s="513"/>
      <c r="J188" s="513"/>
      <c r="K188" s="513"/>
      <c r="L188" s="513"/>
      <c r="M188" s="513"/>
      <c r="N188" s="513"/>
      <c r="O188" s="513"/>
      <c r="P188" s="513"/>
      <c r="Q188" s="513"/>
    </row>
    <row r="189" spans="1:17">
      <c r="A189" s="513"/>
      <c r="B189" s="513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</row>
    <row r="190" spans="1:17">
      <c r="A190" s="513"/>
      <c r="B190" s="513"/>
      <c r="C190" s="513"/>
      <c r="D190" s="513"/>
      <c r="E190" s="513"/>
      <c r="F190" s="513"/>
      <c r="G190" s="513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</row>
    <row r="191" spans="1:17">
      <c r="A191" s="513"/>
      <c r="B191" s="513"/>
      <c r="C191" s="513"/>
      <c r="D191" s="513"/>
      <c r="E191" s="513"/>
      <c r="F191" s="513"/>
      <c r="G191" s="513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</row>
    <row r="192" spans="1:17">
      <c r="A192" s="513"/>
      <c r="B192" s="513"/>
      <c r="C192" s="513"/>
      <c r="D192" s="513"/>
      <c r="E192" s="513"/>
      <c r="F192" s="513"/>
      <c r="G192" s="513"/>
      <c r="H192" s="513"/>
      <c r="I192" s="513"/>
      <c r="J192" s="513"/>
      <c r="K192" s="513"/>
      <c r="L192" s="513"/>
      <c r="M192" s="513"/>
      <c r="N192" s="513"/>
      <c r="O192" s="513"/>
      <c r="P192" s="513"/>
      <c r="Q192" s="513"/>
    </row>
    <row r="193" spans="1:17">
      <c r="A193" s="513"/>
      <c r="B193" s="513"/>
      <c r="C193" s="513"/>
      <c r="D193" s="513"/>
      <c r="E193" s="513"/>
      <c r="F193" s="513"/>
      <c r="G193" s="513"/>
      <c r="H193" s="513"/>
      <c r="I193" s="513"/>
      <c r="J193" s="513"/>
      <c r="K193" s="513"/>
      <c r="L193" s="513"/>
      <c r="M193" s="513"/>
      <c r="N193" s="513"/>
      <c r="O193" s="513"/>
      <c r="P193" s="513"/>
      <c r="Q193" s="513"/>
    </row>
    <row r="194" spans="1:17">
      <c r="A194" s="513"/>
      <c r="B194" s="513"/>
      <c r="C194" s="513"/>
      <c r="D194" s="513"/>
      <c r="E194" s="513"/>
      <c r="F194" s="513"/>
      <c r="G194" s="513"/>
      <c r="H194" s="513"/>
      <c r="I194" s="513"/>
      <c r="J194" s="513"/>
      <c r="K194" s="513"/>
      <c r="L194" s="513"/>
      <c r="M194" s="513"/>
      <c r="N194" s="513"/>
      <c r="O194" s="513"/>
      <c r="P194" s="513"/>
      <c r="Q194" s="513"/>
    </row>
    <row r="195" spans="1:17">
      <c r="A195" s="513"/>
      <c r="B195" s="513"/>
      <c r="C195" s="513"/>
      <c r="D195" s="513"/>
      <c r="E195" s="513"/>
      <c r="F195" s="513"/>
      <c r="G195" s="513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</row>
    <row r="196" spans="1:17">
      <c r="A196" s="513"/>
      <c r="B196" s="513"/>
      <c r="C196" s="513"/>
      <c r="D196" s="513"/>
      <c r="E196" s="513"/>
      <c r="F196" s="513"/>
      <c r="G196" s="513"/>
      <c r="H196" s="513"/>
      <c r="I196" s="513"/>
      <c r="J196" s="513"/>
      <c r="K196" s="513"/>
      <c r="L196" s="513"/>
      <c r="M196" s="513"/>
      <c r="N196" s="513"/>
      <c r="O196" s="513"/>
      <c r="P196" s="513"/>
      <c r="Q196" s="513"/>
    </row>
    <row r="197" spans="1:17">
      <c r="A197" s="513"/>
      <c r="B197" s="513"/>
      <c r="C197" s="513"/>
      <c r="D197" s="513"/>
      <c r="E197" s="513"/>
      <c r="F197" s="513"/>
      <c r="G197" s="513"/>
      <c r="H197" s="513"/>
      <c r="I197" s="513"/>
      <c r="J197" s="513"/>
      <c r="K197" s="513"/>
      <c r="L197" s="513"/>
      <c r="M197" s="513"/>
      <c r="N197" s="513"/>
      <c r="O197" s="513"/>
      <c r="P197" s="513"/>
      <c r="Q197" s="513"/>
    </row>
    <row r="198" spans="1:17">
      <c r="A198" s="513"/>
      <c r="B198" s="513"/>
      <c r="C198" s="513"/>
      <c r="D198" s="513"/>
      <c r="E198" s="513"/>
      <c r="F198" s="513"/>
      <c r="G198" s="513"/>
      <c r="H198" s="513"/>
      <c r="I198" s="513"/>
      <c r="J198" s="513"/>
      <c r="K198" s="513"/>
      <c r="L198" s="513"/>
      <c r="M198" s="513"/>
      <c r="N198" s="513"/>
      <c r="O198" s="513"/>
      <c r="P198" s="513"/>
      <c r="Q198" s="513"/>
    </row>
    <row r="199" spans="1:17">
      <c r="A199" s="513"/>
      <c r="B199" s="513"/>
      <c r="C199" s="513"/>
      <c r="D199" s="513"/>
      <c r="E199" s="513"/>
      <c r="F199" s="513"/>
      <c r="G199" s="513"/>
      <c r="H199" s="513"/>
      <c r="I199" s="513"/>
      <c r="J199" s="513"/>
      <c r="K199" s="513"/>
      <c r="L199" s="513"/>
      <c r="M199" s="513"/>
      <c r="N199" s="513"/>
      <c r="O199" s="513"/>
      <c r="P199" s="513"/>
      <c r="Q199" s="513"/>
    </row>
    <row r="200" spans="1:17">
      <c r="A200" s="513"/>
      <c r="B200" s="513"/>
      <c r="C200" s="513"/>
      <c r="D200" s="513"/>
      <c r="E200" s="513"/>
      <c r="F200" s="513"/>
      <c r="G200" s="513"/>
      <c r="H200" s="513"/>
      <c r="I200" s="513"/>
      <c r="J200" s="513"/>
      <c r="K200" s="513"/>
      <c r="L200" s="513"/>
      <c r="M200" s="513"/>
      <c r="N200" s="513"/>
      <c r="O200" s="513"/>
      <c r="P200" s="513"/>
      <c r="Q200" s="513"/>
    </row>
    <row r="201" spans="1:17">
      <c r="A201" s="513"/>
      <c r="B201" s="513"/>
      <c r="C201" s="513"/>
      <c r="D201" s="513"/>
      <c r="E201" s="513"/>
      <c r="F201" s="513"/>
      <c r="G201" s="513"/>
      <c r="H201" s="513"/>
      <c r="I201" s="513"/>
      <c r="J201" s="513"/>
      <c r="K201" s="513"/>
      <c r="L201" s="513"/>
      <c r="M201" s="513"/>
      <c r="N201" s="513"/>
      <c r="O201" s="513"/>
      <c r="P201" s="513"/>
      <c r="Q201" s="513"/>
    </row>
    <row r="202" spans="1:17">
      <c r="A202" s="513"/>
      <c r="B202" s="513"/>
      <c r="C202" s="513"/>
      <c r="D202" s="513"/>
      <c r="E202" s="513"/>
      <c r="F202" s="513"/>
      <c r="G202" s="513"/>
      <c r="H202" s="513"/>
      <c r="I202" s="513"/>
      <c r="J202" s="513"/>
      <c r="K202" s="513"/>
      <c r="L202" s="513"/>
      <c r="M202" s="513"/>
      <c r="N202" s="513"/>
      <c r="O202" s="513"/>
      <c r="P202" s="513"/>
      <c r="Q202" s="513"/>
    </row>
    <row r="203" spans="1:17">
      <c r="A203" s="513"/>
      <c r="B203" s="513"/>
      <c r="C203" s="513"/>
      <c r="D203" s="513"/>
      <c r="E203" s="513"/>
      <c r="F203" s="513"/>
      <c r="G203" s="513"/>
      <c r="H203" s="513"/>
      <c r="I203" s="513"/>
      <c r="J203" s="513"/>
      <c r="K203" s="513"/>
      <c r="L203" s="513"/>
      <c r="M203" s="513"/>
      <c r="N203" s="513"/>
      <c r="O203" s="513"/>
      <c r="P203" s="513"/>
      <c r="Q203" s="513"/>
    </row>
    <row r="204" spans="1:17">
      <c r="A204" s="513"/>
      <c r="B204" s="513"/>
      <c r="C204" s="513"/>
      <c r="D204" s="513"/>
      <c r="E204" s="513"/>
      <c r="F204" s="513"/>
      <c r="G204" s="513"/>
      <c r="H204" s="513"/>
      <c r="I204" s="513"/>
      <c r="J204" s="513"/>
      <c r="K204" s="513"/>
      <c r="L204" s="513"/>
      <c r="M204" s="513"/>
      <c r="N204" s="513"/>
      <c r="O204" s="513"/>
      <c r="P204" s="513"/>
      <c r="Q204" s="513"/>
    </row>
    <row r="205" spans="1:17">
      <c r="A205" s="513"/>
      <c r="B205" s="513"/>
      <c r="C205" s="513"/>
      <c r="D205" s="513"/>
      <c r="E205" s="513"/>
      <c r="F205" s="513"/>
      <c r="G205" s="513"/>
      <c r="H205" s="513"/>
      <c r="I205" s="513"/>
      <c r="J205" s="513"/>
      <c r="K205" s="513"/>
      <c r="L205" s="513"/>
      <c r="M205" s="513"/>
      <c r="N205" s="513"/>
      <c r="O205" s="513"/>
      <c r="P205" s="513"/>
      <c r="Q205" s="513"/>
    </row>
    <row r="206" spans="1:17">
      <c r="A206" s="513"/>
      <c r="B206" s="513"/>
      <c r="C206" s="513"/>
      <c r="D206" s="513"/>
      <c r="E206" s="513"/>
      <c r="F206" s="513"/>
      <c r="G206" s="513"/>
      <c r="H206" s="513"/>
      <c r="I206" s="513"/>
      <c r="J206" s="513"/>
      <c r="K206" s="513"/>
      <c r="L206" s="513"/>
      <c r="M206" s="513"/>
      <c r="N206" s="513"/>
      <c r="O206" s="513"/>
      <c r="P206" s="513"/>
      <c r="Q206" s="513"/>
    </row>
    <row r="207" spans="1:17">
      <c r="A207" s="513"/>
      <c r="B207" s="513"/>
      <c r="C207" s="513"/>
      <c r="D207" s="513"/>
      <c r="E207" s="513"/>
      <c r="F207" s="513"/>
      <c r="G207" s="513"/>
      <c r="H207" s="513"/>
      <c r="I207" s="513"/>
      <c r="J207" s="513"/>
      <c r="K207" s="513"/>
      <c r="L207" s="513"/>
      <c r="M207" s="513"/>
      <c r="N207" s="513"/>
      <c r="O207" s="513"/>
      <c r="P207" s="513"/>
      <c r="Q207" s="513"/>
    </row>
    <row r="208" spans="1:17">
      <c r="A208" s="513"/>
      <c r="B208" s="513"/>
      <c r="C208" s="513"/>
      <c r="D208" s="513"/>
      <c r="E208" s="513"/>
      <c r="F208" s="513"/>
      <c r="G208" s="513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</row>
    <row r="209" spans="1:17">
      <c r="A209" s="513"/>
      <c r="B209" s="513"/>
      <c r="C209" s="513"/>
      <c r="D209" s="513"/>
      <c r="E209" s="513"/>
      <c r="F209" s="513"/>
      <c r="G209" s="513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</row>
    <row r="210" spans="1:17">
      <c r="A210" s="513"/>
      <c r="B210" s="513"/>
      <c r="C210" s="513"/>
      <c r="D210" s="513"/>
      <c r="E210" s="513"/>
      <c r="F210" s="513"/>
      <c r="G210" s="513"/>
      <c r="H210" s="513"/>
      <c r="I210" s="513"/>
      <c r="J210" s="513"/>
      <c r="K210" s="513"/>
      <c r="L210" s="513"/>
      <c r="M210" s="513"/>
      <c r="N210" s="513"/>
      <c r="O210" s="513"/>
      <c r="P210" s="513"/>
      <c r="Q210" s="513"/>
    </row>
    <row r="211" spans="1:17">
      <c r="A211" s="513"/>
      <c r="B211" s="513"/>
      <c r="C211" s="513"/>
      <c r="D211" s="513"/>
      <c r="E211" s="513"/>
      <c r="F211" s="513"/>
      <c r="G211" s="513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</row>
    <row r="212" spans="1:17">
      <c r="A212" s="513"/>
      <c r="B212" s="513"/>
      <c r="C212" s="513"/>
      <c r="D212" s="513"/>
      <c r="E212" s="513"/>
      <c r="F212" s="513"/>
      <c r="G212" s="513"/>
      <c r="H212" s="513"/>
      <c r="I212" s="513"/>
      <c r="J212" s="513"/>
      <c r="K212" s="513"/>
      <c r="L212" s="513"/>
      <c r="M212" s="513"/>
      <c r="N212" s="513"/>
      <c r="O212" s="513"/>
      <c r="P212" s="513"/>
      <c r="Q212" s="513"/>
    </row>
    <row r="213" spans="1:17">
      <c r="A213" s="513"/>
      <c r="B213" s="513"/>
      <c r="C213" s="51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513"/>
      <c r="O213" s="513"/>
      <c r="P213" s="513"/>
      <c r="Q213" s="513"/>
    </row>
    <row r="214" spans="1:17">
      <c r="A214" s="513"/>
      <c r="B214" s="513"/>
      <c r="C214" s="513"/>
      <c r="D214" s="513"/>
      <c r="E214" s="513"/>
      <c r="F214" s="513"/>
      <c r="G214" s="513"/>
      <c r="H214" s="513"/>
      <c r="I214" s="513"/>
      <c r="J214" s="513"/>
      <c r="K214" s="513"/>
      <c r="L214" s="513"/>
      <c r="M214" s="513"/>
      <c r="N214" s="513"/>
      <c r="O214" s="513"/>
      <c r="P214" s="513"/>
      <c r="Q214" s="513"/>
    </row>
    <row r="215" spans="1:17">
      <c r="A215" s="513"/>
      <c r="B215" s="513"/>
      <c r="C215" s="513"/>
      <c r="D215" s="513"/>
      <c r="E215" s="513"/>
      <c r="F215" s="513"/>
      <c r="G215" s="513"/>
      <c r="H215" s="513"/>
      <c r="I215" s="513"/>
      <c r="J215" s="513"/>
      <c r="K215" s="513"/>
      <c r="L215" s="513"/>
      <c r="M215" s="513"/>
      <c r="N215" s="513"/>
      <c r="O215" s="513"/>
      <c r="P215" s="513"/>
      <c r="Q215" s="513"/>
    </row>
    <row r="216" spans="1:17">
      <c r="A216" s="513"/>
      <c r="B216" s="513"/>
      <c r="C216" s="513"/>
      <c r="D216" s="513"/>
      <c r="E216" s="513"/>
      <c r="F216" s="513"/>
      <c r="G216" s="513"/>
      <c r="H216" s="513"/>
      <c r="I216" s="513"/>
      <c r="J216" s="513"/>
      <c r="K216" s="513"/>
      <c r="L216" s="513"/>
      <c r="M216" s="513"/>
      <c r="N216" s="513"/>
      <c r="O216" s="513"/>
      <c r="P216" s="513"/>
      <c r="Q216" s="513"/>
    </row>
    <row r="217" spans="1:17">
      <c r="A217" s="513"/>
      <c r="B217" s="513"/>
      <c r="C217" s="513"/>
      <c r="D217" s="513"/>
      <c r="E217" s="513"/>
      <c r="F217" s="513"/>
      <c r="G217" s="513"/>
      <c r="H217" s="513"/>
      <c r="I217" s="513"/>
      <c r="J217" s="513"/>
      <c r="K217" s="513"/>
      <c r="L217" s="513"/>
      <c r="M217" s="513"/>
      <c r="N217" s="513"/>
      <c r="O217" s="513"/>
      <c r="P217" s="513"/>
      <c r="Q217" s="513"/>
    </row>
    <row r="218" spans="1:17">
      <c r="A218" s="513"/>
      <c r="B218" s="513"/>
      <c r="C218" s="513"/>
      <c r="D218" s="513"/>
      <c r="E218" s="513"/>
      <c r="F218" s="513"/>
      <c r="G218" s="513"/>
      <c r="H218" s="513"/>
      <c r="I218" s="513"/>
      <c r="J218" s="513"/>
      <c r="K218" s="513"/>
      <c r="L218" s="513"/>
      <c r="M218" s="513"/>
      <c r="N218" s="513"/>
      <c r="O218" s="513"/>
      <c r="P218" s="513"/>
      <c r="Q218" s="513"/>
    </row>
    <row r="219" spans="1:17">
      <c r="A219" s="513"/>
      <c r="B219" s="513"/>
      <c r="C219" s="513"/>
      <c r="D219" s="513"/>
      <c r="E219" s="513"/>
      <c r="F219" s="513"/>
      <c r="G219" s="513"/>
      <c r="H219" s="513"/>
      <c r="I219" s="513"/>
      <c r="J219" s="513"/>
      <c r="K219" s="513"/>
      <c r="L219" s="513"/>
      <c r="M219" s="513"/>
      <c r="N219" s="513"/>
      <c r="O219" s="513"/>
      <c r="P219" s="513"/>
      <c r="Q219" s="513"/>
    </row>
    <row r="220" spans="1:17">
      <c r="A220" s="513"/>
      <c r="B220" s="513"/>
      <c r="C220" s="513"/>
      <c r="D220" s="513"/>
      <c r="E220" s="513"/>
      <c r="F220" s="513"/>
      <c r="G220" s="513"/>
      <c r="H220" s="513"/>
      <c r="I220" s="513"/>
      <c r="J220" s="513"/>
      <c r="K220" s="513"/>
      <c r="L220" s="513"/>
      <c r="M220" s="513"/>
      <c r="N220" s="513"/>
      <c r="O220" s="513"/>
      <c r="P220" s="513"/>
      <c r="Q220" s="513"/>
    </row>
    <row r="221" spans="1:17">
      <c r="A221" s="513"/>
      <c r="B221" s="513"/>
      <c r="C221" s="513"/>
      <c r="D221" s="513"/>
      <c r="E221" s="513"/>
      <c r="F221" s="513"/>
      <c r="G221" s="513"/>
      <c r="H221" s="513"/>
      <c r="I221" s="513"/>
      <c r="J221" s="513"/>
      <c r="K221" s="513"/>
      <c r="L221" s="513"/>
      <c r="M221" s="513"/>
      <c r="N221" s="513"/>
      <c r="O221" s="513"/>
      <c r="P221" s="513"/>
      <c r="Q221" s="513"/>
    </row>
    <row r="222" spans="1:17">
      <c r="A222" s="513"/>
      <c r="B222" s="513"/>
      <c r="C222" s="513"/>
      <c r="D222" s="513"/>
      <c r="E222" s="513"/>
      <c r="F222" s="513"/>
      <c r="G222" s="513"/>
      <c r="H222" s="513"/>
      <c r="I222" s="513"/>
      <c r="J222" s="513"/>
      <c r="K222" s="513"/>
      <c r="L222" s="513"/>
      <c r="M222" s="513"/>
      <c r="N222" s="513"/>
      <c r="O222" s="513"/>
      <c r="P222" s="513"/>
      <c r="Q222" s="513"/>
    </row>
    <row r="223" spans="1:17">
      <c r="A223" s="513"/>
      <c r="B223" s="513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</row>
    <row r="224" spans="1:17">
      <c r="A224" s="513"/>
      <c r="B224" s="513"/>
      <c r="C224" s="51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</row>
    <row r="225" spans="1:17">
      <c r="A225" s="513"/>
      <c r="B225" s="513"/>
      <c r="C225" s="513"/>
      <c r="D225" s="513"/>
      <c r="E225" s="513"/>
      <c r="F225" s="513"/>
      <c r="G225" s="513"/>
      <c r="H225" s="513"/>
      <c r="I225" s="513"/>
      <c r="J225" s="513"/>
      <c r="K225" s="513"/>
      <c r="L225" s="513"/>
      <c r="M225" s="513"/>
      <c r="N225" s="513"/>
      <c r="O225" s="513"/>
      <c r="P225" s="513"/>
      <c r="Q225" s="513"/>
    </row>
    <row r="226" spans="1:17">
      <c r="A226" s="513"/>
      <c r="B226" s="513"/>
      <c r="C226" s="513"/>
      <c r="D226" s="513"/>
      <c r="E226" s="513"/>
      <c r="F226" s="513"/>
      <c r="G226" s="513"/>
      <c r="H226" s="513"/>
      <c r="I226" s="513"/>
      <c r="J226" s="513"/>
      <c r="K226" s="513"/>
      <c r="L226" s="513"/>
      <c r="M226" s="513"/>
      <c r="N226" s="513"/>
      <c r="O226" s="513"/>
      <c r="P226" s="513"/>
      <c r="Q226" s="513"/>
    </row>
    <row r="227" spans="1:17">
      <c r="A227" s="513"/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</row>
    <row r="228" spans="1:17">
      <c r="A228" s="513"/>
      <c r="B228" s="513"/>
      <c r="C228" s="513"/>
      <c r="D228" s="513"/>
      <c r="E228" s="513"/>
      <c r="F228" s="513"/>
      <c r="G228" s="513"/>
      <c r="H228" s="513"/>
      <c r="I228" s="513"/>
      <c r="J228" s="513"/>
      <c r="K228" s="513"/>
      <c r="L228" s="513"/>
      <c r="M228" s="513"/>
      <c r="N228" s="513"/>
      <c r="O228" s="513"/>
      <c r="P228" s="513"/>
      <c r="Q228" s="513"/>
    </row>
    <row r="229" spans="1:17">
      <c r="A229" s="513"/>
      <c r="B229" s="513"/>
      <c r="C229" s="513"/>
      <c r="D229" s="513"/>
      <c r="E229" s="513"/>
      <c r="F229" s="513"/>
      <c r="G229" s="513"/>
      <c r="H229" s="513"/>
      <c r="I229" s="513"/>
      <c r="J229" s="513"/>
      <c r="K229" s="513"/>
      <c r="L229" s="513"/>
      <c r="M229" s="513"/>
      <c r="N229" s="513"/>
      <c r="O229" s="513"/>
      <c r="P229" s="513"/>
      <c r="Q229" s="513"/>
    </row>
    <row r="230" spans="1:17">
      <c r="A230" s="513"/>
      <c r="B230" s="513"/>
      <c r="C230" s="513"/>
      <c r="D230" s="513"/>
      <c r="E230" s="513"/>
      <c r="F230" s="513"/>
      <c r="G230" s="513"/>
      <c r="H230" s="513"/>
      <c r="I230" s="513"/>
      <c r="J230" s="513"/>
      <c r="K230" s="513"/>
      <c r="L230" s="513"/>
      <c r="M230" s="513"/>
      <c r="N230" s="513"/>
      <c r="O230" s="513"/>
      <c r="P230" s="513"/>
      <c r="Q230" s="513"/>
    </row>
    <row r="231" spans="1:17">
      <c r="A231" s="513"/>
      <c r="B231" s="513"/>
      <c r="C231" s="513"/>
      <c r="D231" s="513"/>
      <c r="E231" s="513"/>
      <c r="F231" s="513"/>
      <c r="G231" s="513"/>
      <c r="H231" s="513"/>
      <c r="I231" s="513"/>
      <c r="J231" s="513"/>
      <c r="K231" s="513"/>
      <c r="L231" s="513"/>
      <c r="M231" s="513"/>
      <c r="N231" s="513"/>
      <c r="O231" s="513"/>
      <c r="P231" s="513"/>
      <c r="Q231" s="513"/>
    </row>
    <row r="232" spans="1:17">
      <c r="A232" s="513"/>
      <c r="B232" s="513"/>
      <c r="C232" s="513"/>
      <c r="D232" s="513"/>
      <c r="E232" s="513"/>
      <c r="F232" s="513"/>
      <c r="G232" s="513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</row>
    <row r="233" spans="1:17">
      <c r="A233" s="513"/>
      <c r="B233" s="513"/>
      <c r="C233" s="513"/>
      <c r="D233" s="513"/>
      <c r="E233" s="513"/>
      <c r="F233" s="513"/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</row>
    <row r="234" spans="1:17">
      <c r="A234" s="513"/>
      <c r="B234" s="513"/>
      <c r="C234" s="513"/>
      <c r="D234" s="513"/>
      <c r="E234" s="513"/>
      <c r="F234" s="513"/>
      <c r="G234" s="513"/>
      <c r="H234" s="513"/>
      <c r="I234" s="513"/>
      <c r="J234" s="513"/>
      <c r="K234" s="513"/>
      <c r="L234" s="513"/>
      <c r="M234" s="513"/>
      <c r="N234" s="513"/>
      <c r="O234" s="513"/>
      <c r="P234" s="513"/>
      <c r="Q234" s="513"/>
    </row>
    <row r="235" spans="1:17">
      <c r="A235" s="513"/>
      <c r="B235" s="513"/>
      <c r="C235" s="513"/>
      <c r="D235" s="513"/>
      <c r="E235" s="513"/>
      <c r="F235" s="513"/>
      <c r="G235" s="513"/>
      <c r="H235" s="513"/>
      <c r="I235" s="513"/>
      <c r="J235" s="513"/>
      <c r="K235" s="513"/>
      <c r="L235" s="513"/>
      <c r="M235" s="513"/>
      <c r="N235" s="513"/>
      <c r="O235" s="513"/>
      <c r="P235" s="513"/>
      <c r="Q235" s="513"/>
    </row>
    <row r="236" spans="1:17">
      <c r="A236" s="513"/>
      <c r="B236" s="513"/>
      <c r="C236" s="513"/>
      <c r="D236" s="513"/>
      <c r="E236" s="513"/>
      <c r="F236" s="513"/>
      <c r="G236" s="513"/>
      <c r="H236" s="513"/>
      <c r="I236" s="513"/>
      <c r="J236" s="513"/>
      <c r="K236" s="513"/>
      <c r="L236" s="513"/>
      <c r="M236" s="513"/>
      <c r="N236" s="513"/>
      <c r="O236" s="513"/>
      <c r="P236" s="513"/>
      <c r="Q236" s="513"/>
    </row>
    <row r="237" spans="1:17">
      <c r="A237" s="513"/>
      <c r="B237" s="513"/>
      <c r="C237" s="513"/>
      <c r="D237" s="513"/>
      <c r="E237" s="513"/>
      <c r="F237" s="513"/>
      <c r="G237" s="513"/>
      <c r="H237" s="513"/>
      <c r="I237" s="513"/>
      <c r="J237" s="513"/>
      <c r="K237" s="513"/>
      <c r="L237" s="513"/>
      <c r="M237" s="513"/>
      <c r="N237" s="513"/>
      <c r="O237" s="513"/>
      <c r="P237" s="513"/>
      <c r="Q237" s="513"/>
    </row>
    <row r="238" spans="1:17">
      <c r="A238" s="513"/>
      <c r="B238" s="513"/>
      <c r="C238" s="513"/>
      <c r="D238" s="513"/>
      <c r="E238" s="513"/>
      <c r="F238" s="513"/>
      <c r="G238" s="513"/>
      <c r="H238" s="513"/>
      <c r="I238" s="513"/>
      <c r="J238" s="513"/>
      <c r="K238" s="513"/>
      <c r="L238" s="513"/>
      <c r="M238" s="513"/>
      <c r="N238" s="513"/>
      <c r="O238" s="513"/>
      <c r="P238" s="513"/>
      <c r="Q238" s="513"/>
    </row>
    <row r="239" spans="1:17">
      <c r="A239" s="513"/>
      <c r="B239" s="513"/>
      <c r="C239" s="513"/>
      <c r="D239" s="513"/>
      <c r="E239" s="513"/>
      <c r="F239" s="513"/>
      <c r="G239" s="513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</row>
    <row r="240" spans="1:17">
      <c r="A240" s="513"/>
      <c r="B240" s="513"/>
      <c r="C240" s="513"/>
      <c r="D240" s="513"/>
      <c r="E240" s="513"/>
      <c r="F240" s="513"/>
      <c r="G240" s="513"/>
      <c r="H240" s="513"/>
      <c r="I240" s="513"/>
      <c r="J240" s="513"/>
      <c r="K240" s="513"/>
      <c r="L240" s="513"/>
      <c r="M240" s="513"/>
      <c r="N240" s="513"/>
      <c r="O240" s="513"/>
      <c r="P240" s="513"/>
      <c r="Q240" s="513"/>
    </row>
    <row r="241" spans="1:17">
      <c r="A241" s="513"/>
      <c r="B241" s="513"/>
      <c r="C241" s="513"/>
      <c r="D241" s="513"/>
      <c r="E241" s="513"/>
      <c r="F241" s="513"/>
      <c r="G241" s="513"/>
      <c r="H241" s="513"/>
      <c r="I241" s="513"/>
      <c r="J241" s="513"/>
      <c r="K241" s="513"/>
      <c r="L241" s="513"/>
      <c r="M241" s="513"/>
      <c r="N241" s="513"/>
      <c r="O241" s="513"/>
      <c r="P241" s="513"/>
      <c r="Q241" s="513"/>
    </row>
    <row r="242" spans="1:17">
      <c r="A242" s="513"/>
      <c r="B242" s="513"/>
      <c r="C242" s="513"/>
      <c r="D242" s="513"/>
      <c r="E242" s="513"/>
      <c r="F242" s="513"/>
      <c r="G242" s="513"/>
      <c r="H242" s="513"/>
      <c r="I242" s="513"/>
      <c r="J242" s="513"/>
      <c r="K242" s="513"/>
      <c r="L242" s="513"/>
      <c r="M242" s="513"/>
      <c r="N242" s="513"/>
      <c r="O242" s="513"/>
      <c r="P242" s="513"/>
      <c r="Q242" s="513"/>
    </row>
    <row r="243" spans="1:17">
      <c r="A243" s="513"/>
      <c r="B243" s="513"/>
      <c r="C243" s="513"/>
      <c r="D243" s="513"/>
      <c r="E243" s="513"/>
      <c r="F243" s="513"/>
      <c r="G243" s="513"/>
      <c r="H243" s="513"/>
      <c r="I243" s="513"/>
      <c r="J243" s="513"/>
      <c r="K243" s="513"/>
      <c r="L243" s="513"/>
      <c r="M243" s="513"/>
      <c r="N243" s="513"/>
      <c r="O243" s="513"/>
      <c r="P243" s="513"/>
      <c r="Q243" s="513"/>
    </row>
    <row r="244" spans="1:17">
      <c r="A244" s="513"/>
      <c r="B244" s="513"/>
      <c r="C244" s="513"/>
      <c r="D244" s="513"/>
      <c r="E244" s="513"/>
      <c r="F244" s="513"/>
      <c r="G244" s="513"/>
      <c r="H244" s="513"/>
      <c r="I244" s="513"/>
      <c r="J244" s="513"/>
      <c r="K244" s="513"/>
      <c r="L244" s="513"/>
      <c r="M244" s="513"/>
      <c r="N244" s="513"/>
      <c r="O244" s="513"/>
      <c r="P244" s="513"/>
      <c r="Q244" s="513"/>
    </row>
    <row r="245" spans="1:17">
      <c r="A245" s="513"/>
      <c r="B245" s="513"/>
      <c r="C245" s="513"/>
      <c r="D245" s="513"/>
      <c r="E245" s="513"/>
      <c r="F245" s="513"/>
      <c r="G245" s="513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</row>
    <row r="246" spans="1:17">
      <c r="A246" s="513"/>
      <c r="B246" s="513"/>
      <c r="C246" s="513"/>
      <c r="D246" s="513"/>
      <c r="E246" s="513"/>
      <c r="F246" s="513"/>
      <c r="G246" s="513"/>
      <c r="H246" s="513"/>
      <c r="I246" s="513"/>
      <c r="J246" s="513"/>
      <c r="K246" s="513"/>
      <c r="L246" s="513"/>
      <c r="M246" s="513"/>
      <c r="N246" s="513"/>
      <c r="O246" s="513"/>
      <c r="P246" s="513"/>
      <c r="Q246" s="513"/>
    </row>
    <row r="247" spans="1:17">
      <c r="A247" s="513"/>
      <c r="B247" s="513"/>
      <c r="C247" s="513"/>
      <c r="D247" s="513"/>
      <c r="E247" s="513"/>
      <c r="F247" s="513"/>
      <c r="G247" s="513"/>
      <c r="H247" s="513"/>
      <c r="I247" s="513"/>
      <c r="J247" s="513"/>
      <c r="K247" s="513"/>
      <c r="L247" s="513"/>
      <c r="M247" s="513"/>
      <c r="N247" s="513"/>
      <c r="O247" s="513"/>
      <c r="P247" s="513"/>
      <c r="Q247" s="513"/>
    </row>
    <row r="248" spans="1:17">
      <c r="A248" s="513"/>
      <c r="B248" s="513"/>
      <c r="C248" s="513"/>
      <c r="D248" s="513"/>
      <c r="E248" s="513"/>
      <c r="F248" s="513"/>
      <c r="G248" s="513"/>
      <c r="H248" s="513"/>
      <c r="I248" s="513"/>
      <c r="J248" s="513"/>
      <c r="K248" s="513"/>
      <c r="L248" s="513"/>
      <c r="M248" s="513"/>
      <c r="N248" s="513"/>
      <c r="O248" s="513"/>
      <c r="P248" s="513"/>
      <c r="Q248" s="513"/>
    </row>
    <row r="249" spans="1:17">
      <c r="A249" s="513"/>
      <c r="B249" s="513"/>
      <c r="C249" s="513"/>
      <c r="D249" s="513"/>
      <c r="E249" s="513"/>
      <c r="F249" s="513"/>
      <c r="G249" s="513"/>
      <c r="H249" s="513"/>
      <c r="I249" s="513"/>
      <c r="J249" s="513"/>
      <c r="K249" s="513"/>
      <c r="L249" s="513"/>
      <c r="M249" s="513"/>
      <c r="N249" s="513"/>
      <c r="O249" s="513"/>
      <c r="P249" s="513"/>
      <c r="Q249" s="513"/>
    </row>
    <row r="250" spans="1:17">
      <c r="A250" s="513"/>
      <c r="B250" s="513"/>
      <c r="C250" s="513"/>
      <c r="D250" s="513"/>
      <c r="E250" s="513"/>
      <c r="F250" s="513"/>
      <c r="G250" s="513"/>
      <c r="H250" s="513"/>
      <c r="I250" s="513"/>
      <c r="J250" s="513"/>
      <c r="K250" s="513"/>
      <c r="L250" s="513"/>
      <c r="M250" s="513"/>
      <c r="N250" s="513"/>
      <c r="O250" s="513"/>
      <c r="P250" s="513"/>
      <c r="Q250" s="513"/>
    </row>
    <row r="251" spans="1:17">
      <c r="A251" s="513"/>
      <c r="B251" s="513"/>
      <c r="C251" s="513"/>
      <c r="D251" s="513"/>
      <c r="E251" s="513"/>
      <c r="F251" s="513"/>
      <c r="G251" s="513"/>
      <c r="H251" s="513"/>
      <c r="I251" s="513"/>
      <c r="J251" s="513"/>
      <c r="K251" s="513"/>
      <c r="L251" s="513"/>
      <c r="M251" s="513"/>
      <c r="N251" s="513"/>
      <c r="O251" s="513"/>
      <c r="P251" s="513"/>
      <c r="Q251" s="513"/>
    </row>
    <row r="252" spans="1:17">
      <c r="A252" s="513"/>
      <c r="B252" s="513"/>
      <c r="C252" s="513"/>
      <c r="D252" s="513"/>
      <c r="E252" s="513"/>
      <c r="F252" s="513"/>
      <c r="G252" s="513"/>
      <c r="H252" s="513"/>
      <c r="I252" s="513"/>
      <c r="J252" s="513"/>
      <c r="K252" s="513"/>
      <c r="L252" s="513"/>
      <c r="M252" s="513"/>
      <c r="N252" s="513"/>
      <c r="O252" s="513"/>
      <c r="P252" s="513"/>
      <c r="Q252" s="513"/>
    </row>
    <row r="253" spans="1:17">
      <c r="A253" s="513"/>
      <c r="B253" s="513"/>
      <c r="C253" s="513"/>
      <c r="D253" s="513"/>
      <c r="E253" s="513"/>
      <c r="F253" s="513"/>
      <c r="G253" s="513"/>
      <c r="H253" s="513"/>
      <c r="I253" s="513"/>
      <c r="J253" s="513"/>
      <c r="K253" s="513"/>
      <c r="L253" s="513"/>
      <c r="M253" s="513"/>
      <c r="N253" s="513"/>
      <c r="O253" s="513"/>
      <c r="P253" s="513"/>
      <c r="Q253" s="513"/>
    </row>
    <row r="254" spans="1:17">
      <c r="A254" s="513"/>
      <c r="B254" s="513"/>
      <c r="C254" s="513"/>
      <c r="D254" s="513"/>
      <c r="E254" s="513"/>
      <c r="F254" s="513"/>
      <c r="G254" s="513"/>
      <c r="H254" s="513"/>
      <c r="I254" s="513"/>
      <c r="J254" s="513"/>
      <c r="K254" s="513"/>
      <c r="L254" s="513"/>
      <c r="M254" s="513"/>
      <c r="N254" s="513"/>
      <c r="O254" s="513"/>
      <c r="P254" s="513"/>
      <c r="Q254" s="513"/>
    </row>
    <row r="255" spans="1:17">
      <c r="A255" s="513"/>
      <c r="B255" s="513"/>
      <c r="C255" s="513"/>
      <c r="D255" s="513"/>
      <c r="E255" s="513"/>
      <c r="F255" s="513"/>
      <c r="G255" s="513"/>
      <c r="H255" s="513"/>
      <c r="I255" s="513"/>
      <c r="J255" s="513"/>
      <c r="K255" s="513"/>
      <c r="L255" s="513"/>
      <c r="M255" s="513"/>
      <c r="N255" s="513"/>
      <c r="O255" s="513"/>
      <c r="P255" s="513"/>
      <c r="Q255" s="513"/>
    </row>
    <row r="256" spans="1:17">
      <c r="A256" s="513"/>
      <c r="B256" s="513"/>
      <c r="C256" s="513"/>
      <c r="D256" s="513"/>
      <c r="E256" s="513"/>
      <c r="F256" s="513"/>
      <c r="G256" s="513"/>
      <c r="H256" s="513"/>
      <c r="I256" s="513"/>
      <c r="J256" s="513"/>
      <c r="K256" s="513"/>
      <c r="L256" s="513"/>
      <c r="M256" s="513"/>
      <c r="N256" s="513"/>
      <c r="O256" s="513"/>
      <c r="P256" s="513"/>
      <c r="Q256" s="513"/>
    </row>
    <row r="257" spans="1:17">
      <c r="A257" s="513"/>
      <c r="B257" s="513"/>
      <c r="C257" s="513"/>
      <c r="D257" s="513"/>
      <c r="E257" s="513"/>
      <c r="F257" s="513"/>
      <c r="G257" s="513"/>
      <c r="H257" s="513"/>
      <c r="I257" s="513"/>
      <c r="J257" s="513"/>
      <c r="K257" s="513"/>
      <c r="L257" s="513"/>
      <c r="M257" s="513"/>
      <c r="N257" s="513"/>
      <c r="O257" s="513"/>
      <c r="P257" s="513"/>
      <c r="Q257" s="513"/>
    </row>
    <row r="258" spans="1:17">
      <c r="A258" s="513"/>
      <c r="B258" s="513"/>
      <c r="C258" s="513"/>
      <c r="D258" s="513"/>
      <c r="E258" s="513"/>
      <c r="F258" s="513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</row>
    <row r="259" spans="1:17">
      <c r="A259" s="513"/>
      <c r="B259" s="513"/>
      <c r="C259" s="513"/>
      <c r="D259" s="513"/>
      <c r="E259" s="513"/>
      <c r="F259" s="513"/>
      <c r="G259" s="513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</row>
    <row r="260" spans="1:17">
      <c r="A260" s="513"/>
      <c r="B260" s="513"/>
      <c r="C260" s="513"/>
      <c r="D260" s="513"/>
      <c r="E260" s="513"/>
      <c r="F260" s="513"/>
      <c r="G260" s="513"/>
      <c r="H260" s="513"/>
      <c r="I260" s="513"/>
      <c r="J260" s="513"/>
      <c r="K260" s="513"/>
      <c r="L260" s="513"/>
      <c r="M260" s="513"/>
      <c r="N260" s="513"/>
      <c r="O260" s="513"/>
      <c r="P260" s="513"/>
      <c r="Q260" s="513"/>
    </row>
    <row r="261" spans="1:17">
      <c r="A261" s="513"/>
      <c r="B261" s="513"/>
      <c r="C261" s="513"/>
      <c r="D261" s="513"/>
      <c r="E261" s="513"/>
      <c r="F261" s="513"/>
      <c r="G261" s="513"/>
      <c r="H261" s="513"/>
      <c r="I261" s="513"/>
      <c r="J261" s="513"/>
      <c r="K261" s="513"/>
      <c r="L261" s="513"/>
      <c r="M261" s="513"/>
      <c r="N261" s="513"/>
      <c r="O261" s="513"/>
      <c r="P261" s="513"/>
      <c r="Q261" s="513"/>
    </row>
    <row r="262" spans="1:17">
      <c r="A262" s="513"/>
      <c r="B262" s="513"/>
      <c r="C262" s="513"/>
      <c r="D262" s="513"/>
      <c r="E262" s="513"/>
      <c r="F262" s="513"/>
      <c r="G262" s="513"/>
      <c r="H262" s="513"/>
      <c r="I262" s="513"/>
      <c r="J262" s="513"/>
      <c r="K262" s="513"/>
      <c r="L262" s="513"/>
      <c r="M262" s="513"/>
      <c r="N262" s="513"/>
      <c r="O262" s="513"/>
      <c r="P262" s="513"/>
      <c r="Q262" s="513"/>
    </row>
    <row r="263" spans="1:17">
      <c r="A263" s="513"/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</row>
    <row r="264" spans="1:17">
      <c r="A264" s="513"/>
      <c r="B264" s="513"/>
      <c r="C264" s="513"/>
      <c r="D264" s="513"/>
      <c r="E264" s="513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</row>
    <row r="265" spans="1:17">
      <c r="A265" s="513"/>
      <c r="B265" s="513"/>
      <c r="C265" s="513"/>
      <c r="D265" s="513"/>
      <c r="E265" s="513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</row>
    <row r="266" spans="1:17">
      <c r="A266" s="513"/>
      <c r="B266" s="513"/>
      <c r="C266" s="513"/>
      <c r="D266" s="513"/>
      <c r="E266" s="513"/>
      <c r="F266" s="513"/>
      <c r="G266" s="513"/>
      <c r="H266" s="513"/>
      <c r="I266" s="513"/>
      <c r="J266" s="513"/>
      <c r="K266" s="513"/>
      <c r="L266" s="513"/>
      <c r="M266" s="513"/>
      <c r="N266" s="513"/>
      <c r="O266" s="513"/>
      <c r="P266" s="513"/>
      <c r="Q266" s="513"/>
    </row>
    <row r="267" spans="1:17">
      <c r="A267" s="513"/>
      <c r="B267" s="513"/>
      <c r="C267" s="513"/>
      <c r="D267" s="513"/>
      <c r="E267" s="513"/>
      <c r="F267" s="513"/>
      <c r="G267" s="513"/>
      <c r="H267" s="513"/>
      <c r="I267" s="513"/>
      <c r="J267" s="513"/>
      <c r="K267" s="513"/>
      <c r="L267" s="513"/>
      <c r="M267" s="513"/>
      <c r="N267" s="513"/>
      <c r="O267" s="513"/>
      <c r="P267" s="513"/>
      <c r="Q267" s="513"/>
    </row>
    <row r="268" spans="1:17">
      <c r="A268" s="513"/>
      <c r="B268" s="513"/>
      <c r="C268" s="513"/>
      <c r="D268" s="513"/>
      <c r="E268" s="513"/>
      <c r="F268" s="513"/>
      <c r="G268" s="513"/>
      <c r="H268" s="513"/>
      <c r="I268" s="513"/>
      <c r="J268" s="513"/>
      <c r="K268" s="513"/>
      <c r="L268" s="513"/>
      <c r="M268" s="513"/>
      <c r="N268" s="513"/>
      <c r="O268" s="513"/>
      <c r="P268" s="513"/>
      <c r="Q268" s="513"/>
    </row>
    <row r="269" spans="1:17">
      <c r="A269" s="513"/>
      <c r="B269" s="513"/>
      <c r="C269" s="513"/>
      <c r="D269" s="513"/>
      <c r="E269" s="513"/>
      <c r="F269" s="513"/>
      <c r="G269" s="513"/>
      <c r="H269" s="513"/>
      <c r="I269" s="513"/>
      <c r="J269" s="513"/>
      <c r="K269" s="513"/>
      <c r="L269" s="513"/>
      <c r="M269" s="513"/>
      <c r="N269" s="513"/>
      <c r="O269" s="513"/>
      <c r="P269" s="513"/>
      <c r="Q269" s="513"/>
    </row>
    <row r="270" spans="1:17">
      <c r="A270" s="513"/>
      <c r="B270" s="513"/>
      <c r="C270" s="513"/>
      <c r="D270" s="513"/>
      <c r="E270" s="513"/>
      <c r="F270" s="513"/>
      <c r="G270" s="513"/>
      <c r="H270" s="513"/>
      <c r="I270" s="513"/>
      <c r="J270" s="513"/>
      <c r="K270" s="513"/>
      <c r="L270" s="513"/>
      <c r="M270" s="513"/>
      <c r="N270" s="513"/>
      <c r="O270" s="513"/>
      <c r="P270" s="513"/>
      <c r="Q270" s="513"/>
    </row>
    <row r="271" spans="1:17">
      <c r="A271" s="513"/>
      <c r="B271" s="513"/>
      <c r="C271" s="51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3"/>
      <c r="P271" s="513"/>
      <c r="Q271" s="513"/>
    </row>
    <row r="272" spans="1:17">
      <c r="A272" s="513"/>
      <c r="B272" s="513"/>
      <c r="C272" s="51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3"/>
      <c r="P272" s="513"/>
      <c r="Q272" s="513"/>
    </row>
    <row r="273" spans="1:17">
      <c r="A273" s="513"/>
      <c r="B273" s="513"/>
      <c r="C273" s="51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3"/>
      <c r="P273" s="513"/>
      <c r="Q273" s="513"/>
    </row>
    <row r="274" spans="1:17">
      <c r="A274" s="513"/>
      <c r="B274" s="513"/>
      <c r="C274" s="51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3"/>
      <c r="P274" s="513"/>
      <c r="Q274" s="513"/>
    </row>
    <row r="275" spans="1:17">
      <c r="A275" s="513"/>
      <c r="B275" s="513"/>
      <c r="C275" s="513"/>
      <c r="D275" s="513"/>
      <c r="E275" s="513"/>
      <c r="F275" s="513"/>
      <c r="G275" s="513"/>
      <c r="H275" s="513"/>
      <c r="I275" s="513"/>
      <c r="J275" s="513"/>
      <c r="K275" s="513"/>
      <c r="L275" s="513"/>
      <c r="M275" s="513"/>
      <c r="N275" s="513"/>
      <c r="O275" s="513"/>
      <c r="P275" s="513"/>
      <c r="Q275" s="513"/>
    </row>
    <row r="276" spans="1:17">
      <c r="A276" s="513"/>
      <c r="B276" s="513"/>
      <c r="C276" s="51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3"/>
      <c r="P276" s="513"/>
      <c r="Q276" s="513"/>
    </row>
    <row r="277" spans="1:17">
      <c r="A277" s="513"/>
      <c r="B277" s="513"/>
      <c r="C277" s="51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3"/>
      <c r="P277" s="513"/>
      <c r="Q277" s="513"/>
    </row>
    <row r="278" spans="1:17">
      <c r="A278" s="513"/>
      <c r="B278" s="513"/>
      <c r="C278" s="51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3"/>
      <c r="P278" s="513"/>
      <c r="Q278" s="513"/>
    </row>
    <row r="279" spans="1:17">
      <c r="A279" s="513"/>
      <c r="B279" s="513"/>
      <c r="C279" s="51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3"/>
      <c r="P279" s="513"/>
      <c r="Q279" s="513"/>
    </row>
    <row r="280" spans="1:17">
      <c r="A280" s="513"/>
      <c r="B280" s="513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</row>
    <row r="281" spans="1:17">
      <c r="A281" s="513"/>
      <c r="B281" s="513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</row>
    <row r="282" spans="1:17">
      <c r="A282" s="513"/>
      <c r="B282" s="513"/>
      <c r="C282" s="51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3"/>
      <c r="P282" s="513"/>
      <c r="Q282" s="513"/>
    </row>
    <row r="283" spans="1:17">
      <c r="A283" s="513"/>
      <c r="B283" s="513"/>
      <c r="C283" s="51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</row>
    <row r="284" spans="1:17">
      <c r="A284" s="513"/>
      <c r="B284" s="513"/>
      <c r="C284" s="51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3"/>
      <c r="P284" s="513"/>
      <c r="Q284" s="513"/>
    </row>
    <row r="285" spans="1:17">
      <c r="A285" s="513"/>
      <c r="B285" s="513"/>
      <c r="C285" s="51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3"/>
      <c r="P285" s="513"/>
      <c r="Q285" s="513"/>
    </row>
    <row r="286" spans="1:17">
      <c r="A286" s="513"/>
      <c r="B286" s="513"/>
      <c r="C286" s="513"/>
      <c r="D286" s="513"/>
      <c r="E286" s="513"/>
      <c r="F286" s="513"/>
      <c r="G286" s="513"/>
      <c r="H286" s="513"/>
      <c r="I286" s="513"/>
      <c r="J286" s="513"/>
      <c r="K286" s="513"/>
      <c r="L286" s="513"/>
      <c r="M286" s="513"/>
      <c r="N286" s="513"/>
      <c r="O286" s="513"/>
      <c r="P286" s="513"/>
      <c r="Q286" s="513"/>
    </row>
    <row r="287" spans="1:17">
      <c r="A287" s="513"/>
      <c r="B287" s="513"/>
      <c r="C287" s="513"/>
      <c r="D287" s="513"/>
      <c r="E287" s="513"/>
      <c r="F287" s="513"/>
      <c r="G287" s="513"/>
      <c r="H287" s="513"/>
      <c r="I287" s="513"/>
      <c r="J287" s="513"/>
      <c r="K287" s="513"/>
      <c r="L287" s="513"/>
      <c r="M287" s="513"/>
      <c r="N287" s="513"/>
      <c r="O287" s="513"/>
      <c r="P287" s="513"/>
      <c r="Q287" s="513"/>
    </row>
    <row r="288" spans="1:17">
      <c r="A288" s="513"/>
      <c r="B288" s="513"/>
      <c r="C288" s="513"/>
      <c r="D288" s="513"/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513"/>
    </row>
    <row r="289" spans="1:17">
      <c r="A289" s="513"/>
      <c r="B289" s="513"/>
      <c r="C289" s="513"/>
      <c r="D289" s="513"/>
      <c r="E289" s="513"/>
      <c r="F289" s="513"/>
      <c r="G289" s="513"/>
      <c r="H289" s="513"/>
      <c r="I289" s="513"/>
      <c r="J289" s="513"/>
      <c r="K289" s="513"/>
      <c r="L289" s="513"/>
      <c r="M289" s="513"/>
      <c r="N289" s="513"/>
      <c r="O289" s="513"/>
      <c r="P289" s="513"/>
      <c r="Q289" s="513"/>
    </row>
    <row r="290" spans="1:17">
      <c r="A290" s="513"/>
      <c r="B290" s="513"/>
      <c r="C290" s="513"/>
      <c r="D290" s="513"/>
      <c r="E290" s="513"/>
      <c r="F290" s="513"/>
      <c r="G290" s="513"/>
      <c r="H290" s="513"/>
      <c r="I290" s="513"/>
      <c r="J290" s="513"/>
      <c r="K290" s="513"/>
      <c r="L290" s="513"/>
      <c r="M290" s="513"/>
      <c r="N290" s="513"/>
      <c r="O290" s="513"/>
      <c r="P290" s="513"/>
      <c r="Q290" s="513"/>
    </row>
    <row r="291" spans="1:17">
      <c r="A291" s="513"/>
      <c r="B291" s="513"/>
      <c r="C291" s="513"/>
      <c r="D291" s="513"/>
      <c r="E291" s="513"/>
      <c r="F291" s="513"/>
      <c r="G291" s="513"/>
      <c r="H291" s="513"/>
      <c r="I291" s="513"/>
      <c r="J291" s="513"/>
      <c r="K291" s="513"/>
      <c r="L291" s="513"/>
      <c r="M291" s="513"/>
      <c r="N291" s="513"/>
      <c r="O291" s="513"/>
      <c r="P291" s="513"/>
      <c r="Q291" s="513"/>
    </row>
    <row r="292" spans="1:17">
      <c r="A292" s="513"/>
      <c r="B292" s="513"/>
      <c r="C292" s="513"/>
      <c r="D292" s="513"/>
      <c r="E292" s="513"/>
      <c r="F292" s="513"/>
      <c r="G292" s="513"/>
      <c r="H292" s="513"/>
      <c r="I292" s="513"/>
      <c r="J292" s="513"/>
      <c r="K292" s="513"/>
      <c r="L292" s="513"/>
      <c r="M292" s="513"/>
      <c r="N292" s="513"/>
      <c r="O292" s="513"/>
      <c r="P292" s="513"/>
      <c r="Q292" s="513"/>
    </row>
    <row r="293" spans="1:17">
      <c r="A293" s="513"/>
      <c r="B293" s="513"/>
      <c r="C293" s="513"/>
      <c r="D293" s="513"/>
      <c r="E293" s="513"/>
      <c r="F293" s="513"/>
      <c r="G293" s="513"/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</row>
    <row r="294" spans="1:17">
      <c r="A294" s="513"/>
      <c r="B294" s="513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</row>
    <row r="295" spans="1:17">
      <c r="A295" s="513"/>
      <c r="B295" s="513"/>
      <c r="C295" s="513"/>
      <c r="D295" s="513"/>
      <c r="E295" s="513"/>
      <c r="F295" s="513"/>
      <c r="G295" s="513"/>
      <c r="H295" s="513"/>
      <c r="I295" s="513"/>
      <c r="J295" s="513"/>
      <c r="K295" s="513"/>
      <c r="L295" s="513"/>
      <c r="M295" s="513"/>
      <c r="N295" s="513"/>
      <c r="O295" s="513"/>
      <c r="P295" s="513"/>
      <c r="Q295" s="513"/>
    </row>
    <row r="296" spans="1:17">
      <c r="A296" s="513"/>
      <c r="B296" s="513"/>
      <c r="C296" s="513"/>
      <c r="D296" s="513"/>
      <c r="E296" s="513"/>
      <c r="F296" s="513"/>
      <c r="G296" s="513"/>
      <c r="H296" s="513"/>
      <c r="I296" s="513"/>
      <c r="J296" s="513"/>
      <c r="K296" s="513"/>
      <c r="L296" s="513"/>
      <c r="M296" s="513"/>
      <c r="N296" s="513"/>
      <c r="O296" s="513"/>
      <c r="P296" s="513"/>
      <c r="Q296" s="513"/>
    </row>
    <row r="297" spans="1:17">
      <c r="A297" s="513"/>
      <c r="B297" s="513"/>
      <c r="C297" s="513"/>
      <c r="D297" s="513"/>
      <c r="E297" s="513"/>
      <c r="F297" s="513"/>
      <c r="G297" s="513"/>
      <c r="H297" s="513"/>
      <c r="I297" s="513"/>
      <c r="J297" s="513"/>
      <c r="K297" s="513"/>
      <c r="L297" s="513"/>
      <c r="M297" s="513"/>
      <c r="N297" s="513"/>
      <c r="O297" s="513"/>
      <c r="P297" s="513"/>
      <c r="Q297" s="513"/>
    </row>
    <row r="298" spans="1:17">
      <c r="A298" s="513"/>
      <c r="B298" s="513"/>
      <c r="C298" s="513"/>
      <c r="D298" s="513"/>
      <c r="E298" s="513"/>
      <c r="F298" s="513"/>
      <c r="G298" s="513"/>
      <c r="H298" s="513"/>
      <c r="I298" s="513"/>
      <c r="J298" s="513"/>
      <c r="K298" s="513"/>
      <c r="L298" s="513"/>
      <c r="M298" s="513"/>
      <c r="N298" s="513"/>
      <c r="O298" s="513"/>
      <c r="P298" s="513"/>
      <c r="Q298" s="513"/>
    </row>
    <row r="299" spans="1:17">
      <c r="A299" s="513"/>
      <c r="B299" s="513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</row>
    <row r="300" spans="1:17">
      <c r="A300" s="513"/>
      <c r="B300" s="513"/>
      <c r="C300" s="513"/>
      <c r="D300" s="513"/>
      <c r="E300" s="513"/>
      <c r="F300" s="513"/>
      <c r="G300" s="513"/>
      <c r="H300" s="513"/>
      <c r="I300" s="513"/>
      <c r="J300" s="513"/>
      <c r="K300" s="513"/>
      <c r="L300" s="513"/>
      <c r="M300" s="513"/>
      <c r="N300" s="513"/>
      <c r="O300" s="513"/>
      <c r="P300" s="513"/>
      <c r="Q300" s="513"/>
    </row>
    <row r="301" spans="1:17">
      <c r="A301" s="513"/>
      <c r="B301" s="513"/>
      <c r="C301" s="513"/>
      <c r="D301" s="513"/>
      <c r="E301" s="513"/>
      <c r="F301" s="513"/>
      <c r="G301" s="513"/>
      <c r="H301" s="513"/>
      <c r="I301" s="513"/>
      <c r="J301" s="513"/>
      <c r="K301" s="513"/>
      <c r="L301" s="513"/>
      <c r="M301" s="513"/>
      <c r="N301" s="513"/>
      <c r="O301" s="513"/>
      <c r="P301" s="513"/>
      <c r="Q301" s="513"/>
    </row>
    <row r="302" spans="1:17">
      <c r="A302" s="513"/>
      <c r="B302" s="513"/>
      <c r="C302" s="513"/>
      <c r="D302" s="513"/>
      <c r="E302" s="513"/>
      <c r="F302" s="513"/>
      <c r="G302" s="513"/>
      <c r="H302" s="513"/>
      <c r="I302" s="513"/>
      <c r="J302" s="513"/>
      <c r="K302" s="513"/>
      <c r="L302" s="513"/>
      <c r="M302" s="513"/>
      <c r="N302" s="513"/>
      <c r="O302" s="513"/>
      <c r="P302" s="513"/>
      <c r="Q302" s="513"/>
    </row>
    <row r="303" spans="1:17">
      <c r="A303" s="513"/>
      <c r="B303" s="513"/>
      <c r="C303" s="513"/>
      <c r="D303" s="513"/>
      <c r="E303" s="513"/>
      <c r="F303" s="513"/>
      <c r="G303" s="513"/>
      <c r="H303" s="513"/>
      <c r="I303" s="513"/>
      <c r="J303" s="513"/>
      <c r="K303" s="513"/>
      <c r="L303" s="513"/>
      <c r="M303" s="513"/>
      <c r="N303" s="513"/>
      <c r="O303" s="513"/>
      <c r="P303" s="513"/>
      <c r="Q303" s="513"/>
    </row>
    <row r="304" spans="1:17">
      <c r="A304" s="513"/>
      <c r="B304" s="513"/>
      <c r="C304" s="513"/>
      <c r="D304" s="513"/>
      <c r="E304" s="513"/>
      <c r="F304" s="513"/>
      <c r="G304" s="513"/>
      <c r="H304" s="513"/>
      <c r="I304" s="513"/>
      <c r="J304" s="513"/>
      <c r="K304" s="513"/>
      <c r="L304" s="513"/>
      <c r="M304" s="513"/>
      <c r="N304" s="513"/>
      <c r="O304" s="513"/>
      <c r="P304" s="513"/>
      <c r="Q304" s="513"/>
    </row>
    <row r="305" spans="1:17">
      <c r="A305" s="513"/>
      <c r="B305" s="513"/>
      <c r="C305" s="513"/>
      <c r="D305" s="513"/>
      <c r="E305" s="513"/>
      <c r="F305" s="513"/>
      <c r="G305" s="513"/>
      <c r="H305" s="513"/>
      <c r="I305" s="513"/>
      <c r="J305" s="513"/>
      <c r="K305" s="513"/>
      <c r="L305" s="513"/>
      <c r="M305" s="513"/>
      <c r="N305" s="513"/>
      <c r="O305" s="513"/>
      <c r="P305" s="513"/>
      <c r="Q305" s="513"/>
    </row>
    <row r="306" spans="1:17">
      <c r="A306" s="513"/>
      <c r="B306" s="513"/>
      <c r="C306" s="513"/>
      <c r="D306" s="513"/>
      <c r="E306" s="513"/>
      <c r="F306" s="513"/>
      <c r="G306" s="513"/>
      <c r="H306" s="513"/>
      <c r="I306" s="513"/>
      <c r="J306" s="513"/>
      <c r="K306" s="513"/>
      <c r="L306" s="513"/>
      <c r="M306" s="513"/>
      <c r="N306" s="513"/>
      <c r="O306" s="513"/>
      <c r="P306" s="513"/>
      <c r="Q306" s="513"/>
    </row>
    <row r="307" spans="1:17">
      <c r="A307" s="513"/>
      <c r="B307" s="513"/>
      <c r="C307" s="513"/>
      <c r="D307" s="513"/>
      <c r="E307" s="513"/>
      <c r="F307" s="513"/>
      <c r="G307" s="513"/>
      <c r="H307" s="513"/>
      <c r="I307" s="513"/>
      <c r="J307" s="513"/>
      <c r="K307" s="513"/>
      <c r="L307" s="513"/>
      <c r="M307" s="513"/>
      <c r="N307" s="513"/>
      <c r="O307" s="513"/>
      <c r="P307" s="513"/>
      <c r="Q307" s="513"/>
    </row>
    <row r="308" spans="1:17">
      <c r="A308" s="513"/>
      <c r="B308" s="513"/>
      <c r="C308" s="513"/>
      <c r="D308" s="513"/>
      <c r="E308" s="513"/>
      <c r="F308" s="513"/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</row>
    <row r="309" spans="1:17">
      <c r="A309" s="513"/>
      <c r="B309" s="513"/>
      <c r="C309" s="513"/>
      <c r="D309" s="513"/>
      <c r="E309" s="513"/>
      <c r="F309" s="513"/>
      <c r="G309" s="513"/>
      <c r="H309" s="513"/>
      <c r="I309" s="513"/>
      <c r="J309" s="513"/>
      <c r="K309" s="513"/>
      <c r="L309" s="513"/>
      <c r="M309" s="513"/>
      <c r="N309" s="513"/>
      <c r="O309" s="513"/>
      <c r="P309" s="513"/>
      <c r="Q309" s="513"/>
    </row>
    <row r="310" spans="1:17">
      <c r="A310" s="513"/>
      <c r="B310" s="513"/>
      <c r="C310" s="513"/>
      <c r="D310" s="513"/>
      <c r="E310" s="513"/>
      <c r="F310" s="513"/>
      <c r="G310" s="513"/>
      <c r="H310" s="513"/>
      <c r="I310" s="513"/>
      <c r="J310" s="513"/>
      <c r="K310" s="513"/>
      <c r="L310" s="513"/>
      <c r="M310" s="513"/>
      <c r="N310" s="513"/>
      <c r="O310" s="513"/>
      <c r="P310" s="513"/>
      <c r="Q310" s="513"/>
    </row>
    <row r="311" spans="1:17">
      <c r="A311" s="513"/>
      <c r="B311" s="513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513"/>
      <c r="O311" s="513"/>
      <c r="P311" s="513"/>
      <c r="Q311" s="513"/>
    </row>
    <row r="312" spans="1:17">
      <c r="A312" s="513"/>
      <c r="B312" s="513"/>
      <c r="C312" s="513"/>
      <c r="D312" s="513"/>
      <c r="E312" s="513"/>
      <c r="F312" s="513"/>
      <c r="G312" s="513"/>
      <c r="H312" s="513"/>
      <c r="I312" s="513"/>
      <c r="J312" s="513"/>
      <c r="K312" s="513"/>
      <c r="L312" s="513"/>
      <c r="M312" s="513"/>
      <c r="N312" s="513"/>
      <c r="O312" s="513"/>
      <c r="P312" s="513"/>
      <c r="Q312" s="513"/>
    </row>
    <row r="313" spans="1:17">
      <c r="A313" s="513"/>
      <c r="B313" s="513"/>
      <c r="C313" s="513"/>
      <c r="D313" s="513"/>
      <c r="E313" s="513"/>
      <c r="F313" s="513"/>
      <c r="G313" s="513"/>
      <c r="H313" s="513"/>
      <c r="I313" s="513"/>
      <c r="J313" s="513"/>
      <c r="K313" s="513"/>
      <c r="L313" s="513"/>
      <c r="M313" s="513"/>
      <c r="N313" s="513"/>
      <c r="O313" s="513"/>
      <c r="P313" s="513"/>
      <c r="Q313" s="513"/>
    </row>
    <row r="314" spans="1:17">
      <c r="A314" s="513"/>
      <c r="B314" s="513"/>
      <c r="C314" s="513"/>
      <c r="D314" s="513"/>
      <c r="E314" s="513"/>
      <c r="F314" s="513"/>
      <c r="G314" s="513"/>
      <c r="H314" s="513"/>
      <c r="I314" s="513"/>
      <c r="J314" s="513"/>
      <c r="K314" s="513"/>
      <c r="L314" s="513"/>
      <c r="M314" s="513"/>
      <c r="N314" s="513"/>
      <c r="O314" s="513"/>
      <c r="P314" s="513"/>
      <c r="Q314" s="513"/>
    </row>
    <row r="315" spans="1:17">
      <c r="A315" s="513"/>
      <c r="B315" s="513"/>
      <c r="C315" s="513"/>
      <c r="D315" s="513"/>
      <c r="E315" s="513"/>
      <c r="F315" s="513"/>
      <c r="G315" s="513"/>
      <c r="H315" s="513"/>
      <c r="I315" s="513"/>
      <c r="J315" s="513"/>
      <c r="K315" s="513"/>
      <c r="L315" s="513"/>
      <c r="M315" s="513"/>
      <c r="N315" s="513"/>
      <c r="O315" s="513"/>
      <c r="P315" s="513"/>
      <c r="Q315" s="513"/>
    </row>
    <row r="316" spans="1:17">
      <c r="A316" s="513"/>
      <c r="B316" s="513"/>
      <c r="C316" s="513"/>
      <c r="D316" s="513"/>
      <c r="E316" s="513"/>
      <c r="F316" s="513"/>
      <c r="G316" s="513"/>
      <c r="H316" s="513"/>
      <c r="I316" s="513"/>
      <c r="J316" s="513"/>
      <c r="K316" s="513"/>
      <c r="L316" s="513"/>
      <c r="M316" s="513"/>
      <c r="N316" s="513"/>
      <c r="O316" s="513"/>
      <c r="P316" s="513"/>
      <c r="Q316" s="513"/>
    </row>
    <row r="317" spans="1:17">
      <c r="A317" s="513"/>
      <c r="B317" s="513"/>
      <c r="C317" s="513"/>
      <c r="D317" s="513"/>
      <c r="E317" s="513"/>
      <c r="F317" s="513"/>
      <c r="G317" s="513"/>
      <c r="H317" s="513"/>
      <c r="I317" s="513"/>
      <c r="J317" s="513"/>
      <c r="K317" s="513"/>
      <c r="L317" s="513"/>
      <c r="M317" s="513"/>
      <c r="N317" s="513"/>
      <c r="O317" s="513"/>
      <c r="P317" s="513"/>
      <c r="Q317" s="513"/>
    </row>
    <row r="318" spans="1:17">
      <c r="A318" s="513"/>
      <c r="B318" s="513"/>
      <c r="C318" s="513"/>
      <c r="D318" s="513"/>
      <c r="E318" s="513"/>
      <c r="F318" s="513"/>
      <c r="G318" s="513"/>
      <c r="H318" s="513"/>
      <c r="I318" s="513"/>
      <c r="J318" s="513"/>
      <c r="K318" s="513"/>
      <c r="L318" s="513"/>
      <c r="M318" s="513"/>
      <c r="N318" s="513"/>
      <c r="O318" s="513"/>
      <c r="P318" s="513"/>
      <c r="Q318" s="513"/>
    </row>
    <row r="319" spans="1:17">
      <c r="A319" s="513"/>
      <c r="B319" s="513"/>
      <c r="C319" s="513"/>
      <c r="D319" s="513"/>
      <c r="E319" s="513"/>
      <c r="F319" s="513"/>
      <c r="G319" s="513"/>
      <c r="H319" s="513"/>
      <c r="I319" s="513"/>
      <c r="J319" s="513"/>
      <c r="K319" s="513"/>
      <c r="L319" s="513"/>
      <c r="M319" s="513"/>
      <c r="N319" s="513"/>
      <c r="O319" s="513"/>
      <c r="P319" s="513"/>
      <c r="Q319" s="513"/>
    </row>
    <row r="320" spans="1:17">
      <c r="A320" s="513"/>
      <c r="B320" s="513"/>
      <c r="C320" s="513"/>
      <c r="D320" s="513"/>
      <c r="E320" s="513"/>
      <c r="F320" s="513"/>
      <c r="G320" s="513"/>
      <c r="H320" s="513"/>
      <c r="I320" s="513"/>
      <c r="J320" s="513"/>
      <c r="K320" s="513"/>
      <c r="L320" s="513"/>
      <c r="M320" s="513"/>
      <c r="N320" s="513"/>
      <c r="O320" s="513"/>
      <c r="P320" s="513"/>
      <c r="Q320" s="513"/>
    </row>
    <row r="321" spans="1:17">
      <c r="A321" s="513"/>
      <c r="B321" s="513"/>
      <c r="C321" s="513"/>
      <c r="D321" s="513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</row>
    <row r="322" spans="1:17">
      <c r="A322" s="513"/>
      <c r="B322" s="513"/>
      <c r="C322" s="513"/>
      <c r="D322" s="513"/>
      <c r="E322" s="513"/>
      <c r="F322" s="513"/>
      <c r="G322" s="513"/>
      <c r="H322" s="513"/>
      <c r="I322" s="513"/>
      <c r="J322" s="513"/>
      <c r="K322" s="513"/>
      <c r="L322" s="513"/>
      <c r="M322" s="513"/>
      <c r="N322" s="513"/>
      <c r="O322" s="513"/>
      <c r="P322" s="513"/>
      <c r="Q322" s="513"/>
    </row>
    <row r="323" spans="1:17">
      <c r="A323" s="513"/>
      <c r="B323" s="513"/>
      <c r="C323" s="513"/>
      <c r="D323" s="513"/>
      <c r="E323" s="513"/>
      <c r="F323" s="513"/>
      <c r="G323" s="513"/>
      <c r="H323" s="513"/>
      <c r="I323" s="513"/>
      <c r="J323" s="513"/>
      <c r="K323" s="513"/>
      <c r="L323" s="513"/>
      <c r="M323" s="513"/>
      <c r="N323" s="513"/>
      <c r="O323" s="513"/>
      <c r="P323" s="513"/>
      <c r="Q323" s="513"/>
    </row>
    <row r="324" spans="1:17">
      <c r="A324" s="513"/>
      <c r="B324" s="513"/>
      <c r="C324" s="513"/>
      <c r="D324" s="513"/>
      <c r="E324" s="513"/>
      <c r="F324" s="513"/>
      <c r="G324" s="513"/>
      <c r="H324" s="513"/>
      <c r="I324" s="513"/>
      <c r="J324" s="513"/>
      <c r="K324" s="513"/>
      <c r="L324" s="513"/>
      <c r="M324" s="513"/>
      <c r="N324" s="513"/>
      <c r="O324" s="513"/>
      <c r="P324" s="513"/>
      <c r="Q324" s="513"/>
    </row>
    <row r="325" spans="1:17">
      <c r="A325" s="513"/>
      <c r="B325" s="513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</row>
    <row r="326" spans="1:17">
      <c r="A326" s="513"/>
      <c r="B326" s="513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</row>
    <row r="327" spans="1:17">
      <c r="A327" s="513"/>
      <c r="B327" s="513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</row>
    <row r="328" spans="1:17">
      <c r="A328" s="513"/>
      <c r="B328" s="513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</row>
    <row r="329" spans="1:17">
      <c r="A329" s="513"/>
      <c r="B329" s="513"/>
      <c r="C329" s="51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3"/>
      <c r="P329" s="513"/>
      <c r="Q329" s="513"/>
    </row>
    <row r="330" spans="1:17">
      <c r="A330" s="513"/>
      <c r="B330" s="513"/>
      <c r="C330" s="51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3"/>
      <c r="P330" s="513"/>
      <c r="Q330" s="513"/>
    </row>
    <row r="331" spans="1:17">
      <c r="A331" s="513"/>
      <c r="B331" s="513"/>
      <c r="C331" s="51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3"/>
      <c r="P331" s="513"/>
      <c r="Q331" s="513"/>
    </row>
    <row r="332" spans="1:17">
      <c r="A332" s="513"/>
      <c r="B332" s="513"/>
      <c r="C332" s="51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3"/>
      <c r="P332" s="513"/>
      <c r="Q332" s="513"/>
    </row>
    <row r="333" spans="1:17">
      <c r="A333" s="513"/>
      <c r="B333" s="513"/>
      <c r="C333" s="51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</row>
    <row r="334" spans="1:17">
      <c r="A334" s="513"/>
      <c r="B334" s="513"/>
      <c r="C334" s="51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3"/>
      <c r="P334" s="513"/>
      <c r="Q334" s="513"/>
    </row>
    <row r="335" spans="1:17">
      <c r="A335" s="513"/>
      <c r="B335" s="513"/>
      <c r="C335" s="51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3"/>
      <c r="P335" s="513"/>
      <c r="Q335" s="513"/>
    </row>
    <row r="336" spans="1:17">
      <c r="A336" s="513"/>
      <c r="B336" s="513"/>
      <c r="C336" s="51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3"/>
      <c r="P336" s="513"/>
      <c r="Q336" s="513"/>
    </row>
    <row r="337" spans="1:17">
      <c r="A337" s="513"/>
      <c r="B337" s="513"/>
      <c r="C337" s="51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3"/>
      <c r="P337" s="513"/>
      <c r="Q337" s="513"/>
    </row>
    <row r="338" spans="1:17">
      <c r="A338" s="513"/>
      <c r="B338" s="513"/>
      <c r="C338" s="51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3"/>
      <c r="P338" s="513"/>
      <c r="Q338" s="513"/>
    </row>
    <row r="339" spans="1:17">
      <c r="A339" s="513"/>
      <c r="B339" s="513"/>
      <c r="C339" s="51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3"/>
      <c r="P339" s="513"/>
      <c r="Q339" s="513"/>
    </row>
    <row r="340" spans="1:17">
      <c r="A340" s="513"/>
      <c r="B340" s="513"/>
      <c r="C340" s="51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</row>
    <row r="341" spans="1:17">
      <c r="A341" s="513"/>
      <c r="B341" s="513"/>
      <c r="C341" s="51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3"/>
      <c r="P341" s="513"/>
      <c r="Q341" s="513"/>
    </row>
    <row r="342" spans="1:17">
      <c r="A342" s="513"/>
      <c r="B342" s="513"/>
      <c r="C342" s="51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3"/>
      <c r="P342" s="513"/>
      <c r="Q342" s="513"/>
    </row>
    <row r="343" spans="1:17">
      <c r="A343" s="513"/>
      <c r="B343" s="513"/>
      <c r="C343" s="51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3"/>
      <c r="P343" s="513"/>
      <c r="Q343" s="513"/>
    </row>
    <row r="344" spans="1:17">
      <c r="A344" s="513"/>
      <c r="B344" s="513"/>
      <c r="C344" s="513"/>
      <c r="D344" s="513"/>
      <c r="E344" s="513"/>
      <c r="F344" s="513"/>
      <c r="G344" s="513"/>
      <c r="H344" s="513"/>
      <c r="I344" s="513"/>
      <c r="J344" s="513"/>
      <c r="K344" s="513"/>
      <c r="L344" s="513"/>
      <c r="M344" s="513"/>
      <c r="N344" s="513"/>
      <c r="O344" s="513"/>
      <c r="P344" s="513"/>
      <c r="Q344" s="513"/>
    </row>
    <row r="345" spans="1:17">
      <c r="A345" s="513"/>
      <c r="B345" s="513"/>
      <c r="C345" s="513"/>
      <c r="D345" s="513"/>
      <c r="E345" s="513"/>
      <c r="F345" s="513"/>
      <c r="G345" s="513"/>
      <c r="H345" s="513"/>
      <c r="I345" s="513"/>
      <c r="J345" s="513"/>
      <c r="K345" s="513"/>
      <c r="L345" s="513"/>
      <c r="M345" s="513"/>
      <c r="N345" s="513"/>
      <c r="O345" s="513"/>
      <c r="P345" s="513"/>
      <c r="Q345" s="513"/>
    </row>
    <row r="346" spans="1:17">
      <c r="A346" s="513"/>
      <c r="B346" s="513"/>
      <c r="C346" s="513"/>
      <c r="D346" s="513"/>
      <c r="E346" s="513"/>
      <c r="F346" s="513"/>
      <c r="G346" s="513"/>
      <c r="H346" s="513"/>
      <c r="I346" s="513"/>
      <c r="J346" s="513"/>
      <c r="K346" s="513"/>
      <c r="L346" s="513"/>
      <c r="M346" s="513"/>
      <c r="N346" s="513"/>
      <c r="O346" s="513"/>
      <c r="P346" s="513"/>
      <c r="Q346" s="513"/>
    </row>
    <row r="347" spans="1:17">
      <c r="A347" s="513"/>
      <c r="B347" s="513"/>
      <c r="C347" s="513"/>
      <c r="D347" s="513"/>
      <c r="E347" s="513"/>
      <c r="F347" s="513"/>
      <c r="G347" s="513"/>
      <c r="H347" s="513"/>
      <c r="I347" s="513"/>
      <c r="J347" s="513"/>
      <c r="K347" s="513"/>
      <c r="L347" s="513"/>
      <c r="M347" s="513"/>
      <c r="N347" s="513"/>
      <c r="O347" s="513"/>
      <c r="P347" s="513"/>
      <c r="Q347" s="513"/>
    </row>
    <row r="348" spans="1:17">
      <c r="A348" s="513"/>
      <c r="B348" s="513"/>
      <c r="C348" s="513"/>
      <c r="D348" s="513"/>
      <c r="E348" s="513"/>
      <c r="F348" s="513"/>
      <c r="G348" s="513"/>
      <c r="H348" s="513"/>
      <c r="I348" s="513"/>
      <c r="J348" s="513"/>
      <c r="K348" s="513"/>
      <c r="L348" s="513"/>
      <c r="M348" s="513"/>
      <c r="N348" s="513"/>
      <c r="O348" s="513"/>
      <c r="P348" s="513"/>
      <c r="Q348" s="513"/>
    </row>
    <row r="349" spans="1:17">
      <c r="A349" s="513"/>
      <c r="B349" s="513"/>
      <c r="C349" s="513"/>
      <c r="D349" s="513"/>
      <c r="E349" s="513"/>
      <c r="F349" s="513"/>
      <c r="G349" s="513"/>
      <c r="H349" s="513"/>
      <c r="I349" s="513"/>
      <c r="J349" s="513"/>
      <c r="K349" s="513"/>
      <c r="L349" s="513"/>
      <c r="M349" s="513"/>
      <c r="N349" s="513"/>
      <c r="O349" s="513"/>
      <c r="P349" s="513"/>
      <c r="Q349" s="513"/>
    </row>
    <row r="350" spans="1:17">
      <c r="A350" s="513"/>
      <c r="B350" s="513"/>
      <c r="C350" s="513"/>
      <c r="D350" s="513"/>
      <c r="E350" s="513"/>
      <c r="F350" s="513"/>
      <c r="G350" s="513"/>
      <c r="H350" s="513"/>
      <c r="I350" s="513"/>
      <c r="J350" s="513"/>
      <c r="K350" s="513"/>
      <c r="L350" s="513"/>
      <c r="M350" s="513"/>
      <c r="N350" s="513"/>
      <c r="O350" s="513"/>
      <c r="P350" s="513"/>
      <c r="Q350" s="513"/>
    </row>
    <row r="351" spans="1:17">
      <c r="A351" s="513"/>
      <c r="B351" s="513"/>
      <c r="C351" s="513"/>
      <c r="D351" s="513"/>
      <c r="E351" s="513"/>
      <c r="F351" s="513"/>
      <c r="G351" s="513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</row>
    <row r="352" spans="1:17">
      <c r="A352" s="513"/>
      <c r="B352" s="513"/>
      <c r="C352" s="513"/>
      <c r="D352" s="513"/>
      <c r="E352" s="513"/>
      <c r="F352" s="513"/>
      <c r="G352" s="513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</row>
    <row r="353" spans="1:17">
      <c r="A353" s="513"/>
      <c r="B353" s="513"/>
      <c r="C353" s="513"/>
      <c r="D353" s="513"/>
      <c r="E353" s="513"/>
      <c r="F353" s="513"/>
      <c r="G353" s="513"/>
      <c r="H353" s="513"/>
      <c r="I353" s="513"/>
      <c r="J353" s="513"/>
      <c r="K353" s="513"/>
      <c r="L353" s="513"/>
      <c r="M353" s="513"/>
      <c r="N353" s="513"/>
      <c r="O353" s="513"/>
      <c r="P353" s="513"/>
      <c r="Q353" s="513"/>
    </row>
    <row r="354" spans="1:17">
      <c r="A354" s="513"/>
      <c r="B354" s="513"/>
      <c r="C354" s="513"/>
      <c r="D354" s="513"/>
      <c r="E354" s="513"/>
      <c r="F354" s="513"/>
      <c r="G354" s="513"/>
      <c r="H354" s="513"/>
      <c r="I354" s="513"/>
      <c r="J354" s="513"/>
      <c r="K354" s="513"/>
      <c r="L354" s="513"/>
      <c r="M354" s="513"/>
      <c r="N354" s="513"/>
      <c r="O354" s="513"/>
      <c r="P354" s="513"/>
      <c r="Q354" s="513"/>
    </row>
    <row r="355" spans="1:17">
      <c r="A355" s="513"/>
      <c r="B355" s="513"/>
      <c r="C355" s="513"/>
      <c r="D355" s="513"/>
      <c r="E355" s="513"/>
      <c r="F355" s="513"/>
      <c r="G355" s="513"/>
      <c r="H355" s="513"/>
      <c r="I355" s="513"/>
      <c r="J355" s="513"/>
      <c r="K355" s="513"/>
      <c r="L355" s="513"/>
      <c r="M355" s="513"/>
      <c r="N355" s="513"/>
      <c r="O355" s="513"/>
      <c r="P355" s="513"/>
      <c r="Q355" s="513"/>
    </row>
    <row r="356" spans="1:17">
      <c r="A356" s="513"/>
      <c r="B356" s="513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</row>
    <row r="357" spans="1:17">
      <c r="A357" s="513"/>
      <c r="B357" s="513"/>
      <c r="C357" s="513"/>
      <c r="D357" s="513"/>
      <c r="E357" s="513"/>
      <c r="F357" s="513"/>
      <c r="G357" s="513"/>
      <c r="H357" s="513"/>
      <c r="I357" s="513"/>
      <c r="J357" s="513"/>
      <c r="K357" s="513"/>
      <c r="L357" s="513"/>
      <c r="M357" s="513"/>
      <c r="N357" s="513"/>
      <c r="O357" s="513"/>
      <c r="P357" s="513"/>
      <c r="Q357" s="513"/>
    </row>
    <row r="358" spans="1:17">
      <c r="A358" s="513"/>
      <c r="B358" s="513"/>
      <c r="C358" s="513"/>
      <c r="D358" s="513"/>
      <c r="E358" s="513"/>
      <c r="F358" s="513"/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</row>
    <row r="359" spans="1:17">
      <c r="A359" s="513"/>
      <c r="B359" s="513"/>
      <c r="C359" s="513"/>
      <c r="D359" s="513"/>
      <c r="E359" s="513"/>
      <c r="F359" s="513"/>
      <c r="G359" s="513"/>
      <c r="H359" s="513"/>
      <c r="I359" s="513"/>
      <c r="J359" s="513"/>
      <c r="K359" s="513"/>
      <c r="L359" s="513"/>
      <c r="M359" s="513"/>
      <c r="N359" s="513"/>
      <c r="O359" s="513"/>
      <c r="P359" s="513"/>
      <c r="Q359" s="513"/>
    </row>
    <row r="360" spans="1:17">
      <c r="A360" s="513"/>
      <c r="B360" s="513"/>
      <c r="C360" s="513"/>
      <c r="D360" s="513"/>
      <c r="E360" s="513"/>
      <c r="F360" s="513"/>
      <c r="G360" s="513"/>
      <c r="H360" s="513"/>
      <c r="I360" s="513"/>
      <c r="J360" s="513"/>
      <c r="K360" s="513"/>
      <c r="L360" s="513"/>
      <c r="M360" s="513"/>
      <c r="N360" s="513"/>
      <c r="O360" s="513"/>
      <c r="P360" s="513"/>
      <c r="Q360" s="513"/>
    </row>
    <row r="361" spans="1:17">
      <c r="A361" s="513"/>
      <c r="B361" s="513"/>
      <c r="C361" s="513"/>
      <c r="D361" s="513"/>
      <c r="E361" s="513"/>
      <c r="F361" s="513"/>
      <c r="G361" s="513"/>
      <c r="H361" s="513"/>
      <c r="I361" s="513"/>
      <c r="J361" s="513"/>
      <c r="K361" s="513"/>
      <c r="L361" s="513"/>
      <c r="M361" s="513"/>
      <c r="N361" s="513"/>
      <c r="O361" s="513"/>
      <c r="P361" s="513"/>
      <c r="Q361" s="513"/>
    </row>
    <row r="362" spans="1:17">
      <c r="A362" s="513"/>
      <c r="B362" s="513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513"/>
      <c r="O362" s="513"/>
      <c r="P362" s="513"/>
      <c r="Q362" s="513"/>
    </row>
    <row r="363" spans="1:17">
      <c r="A363" s="513"/>
      <c r="B363" s="513"/>
      <c r="C363" s="513"/>
      <c r="D363" s="513"/>
      <c r="E363" s="513"/>
      <c r="F363" s="513"/>
      <c r="G363" s="513"/>
      <c r="H363" s="513"/>
      <c r="I363" s="513"/>
      <c r="J363" s="513"/>
      <c r="K363" s="513"/>
      <c r="L363" s="513"/>
      <c r="M363" s="513"/>
      <c r="N363" s="513"/>
      <c r="O363" s="513"/>
      <c r="P363" s="513"/>
      <c r="Q363" s="513"/>
    </row>
    <row r="364" spans="1:17">
      <c r="A364" s="513"/>
      <c r="B364" s="513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3"/>
      <c r="O364" s="513"/>
      <c r="P364" s="513"/>
      <c r="Q364" s="513"/>
    </row>
    <row r="365" spans="1:17">
      <c r="A365" s="513"/>
      <c r="B365" s="513"/>
      <c r="C365" s="513"/>
      <c r="D365" s="513"/>
      <c r="E365" s="513"/>
      <c r="F365" s="513"/>
      <c r="G365" s="513"/>
      <c r="H365" s="513"/>
      <c r="I365" s="513"/>
      <c r="J365" s="513"/>
      <c r="K365" s="513"/>
      <c r="L365" s="513"/>
      <c r="M365" s="513"/>
      <c r="N365" s="513"/>
      <c r="O365" s="513"/>
      <c r="P365" s="513"/>
      <c r="Q365" s="513"/>
    </row>
    <row r="366" spans="1:17">
      <c r="A366" s="513"/>
      <c r="B366" s="513"/>
      <c r="C366" s="513"/>
      <c r="D366" s="513"/>
      <c r="E366" s="513"/>
      <c r="F366" s="513"/>
      <c r="G366" s="513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</row>
    <row r="367" spans="1:17">
      <c r="A367" s="513"/>
      <c r="B367" s="513"/>
      <c r="C367" s="513"/>
      <c r="D367" s="513"/>
      <c r="E367" s="513"/>
      <c r="F367" s="513"/>
      <c r="G367" s="513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</row>
    <row r="368" spans="1:17">
      <c r="A368" s="513"/>
      <c r="B368" s="513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</row>
    <row r="369" spans="1:17">
      <c r="A369" s="513"/>
      <c r="B369" s="513"/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513"/>
      <c r="Q369" s="513"/>
    </row>
    <row r="370" spans="1:17">
      <c r="A370" s="513"/>
      <c r="B370" s="513"/>
      <c r="C370" s="513"/>
      <c r="D370" s="513"/>
      <c r="E370" s="513"/>
      <c r="F370" s="513"/>
      <c r="G370" s="513"/>
      <c r="H370" s="513"/>
      <c r="I370" s="513"/>
      <c r="J370" s="513"/>
      <c r="K370" s="513"/>
      <c r="L370" s="513"/>
      <c r="M370" s="513"/>
      <c r="N370" s="513"/>
      <c r="O370" s="513"/>
      <c r="P370" s="513"/>
      <c r="Q370" s="513"/>
    </row>
    <row r="371" spans="1:17">
      <c r="A371" s="513"/>
      <c r="B371" s="513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</row>
    <row r="372" spans="1:17">
      <c r="A372" s="513"/>
      <c r="B372" s="513"/>
      <c r="C372" s="513"/>
      <c r="D372" s="513"/>
      <c r="E372" s="513"/>
      <c r="F372" s="513"/>
      <c r="G372" s="513"/>
      <c r="H372" s="513"/>
      <c r="I372" s="513"/>
      <c r="J372" s="513"/>
      <c r="K372" s="513"/>
      <c r="L372" s="513"/>
      <c r="M372" s="513"/>
      <c r="N372" s="513"/>
      <c r="O372" s="513"/>
      <c r="P372" s="513"/>
      <c r="Q372" s="513"/>
    </row>
    <row r="373" spans="1:17">
      <c r="A373" s="513"/>
      <c r="B373" s="513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</row>
    <row r="374" spans="1:17">
      <c r="A374" s="513"/>
      <c r="B374" s="513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</row>
    <row r="375" spans="1:17">
      <c r="A375" s="513"/>
      <c r="B375" s="513"/>
      <c r="C375" s="513"/>
      <c r="D375" s="513"/>
      <c r="E375" s="513"/>
      <c r="F375" s="513"/>
      <c r="G375" s="513"/>
      <c r="H375" s="513"/>
      <c r="I375" s="513"/>
      <c r="J375" s="513"/>
      <c r="K375" s="513"/>
      <c r="L375" s="513"/>
      <c r="M375" s="513"/>
      <c r="N375" s="513"/>
      <c r="O375" s="513"/>
      <c r="P375" s="513"/>
      <c r="Q375" s="513"/>
    </row>
    <row r="376" spans="1:17">
      <c r="A376" s="513"/>
      <c r="B376" s="513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</row>
    <row r="377" spans="1:17">
      <c r="A377" s="513"/>
      <c r="B377" s="513"/>
      <c r="C377" s="513"/>
      <c r="D377" s="513"/>
      <c r="E377" s="513"/>
      <c r="F377" s="513"/>
      <c r="G377" s="513"/>
      <c r="H377" s="513"/>
      <c r="I377" s="513"/>
      <c r="J377" s="513"/>
      <c r="K377" s="513"/>
      <c r="L377" s="513"/>
      <c r="M377" s="513"/>
      <c r="N377" s="513"/>
      <c r="O377" s="513"/>
      <c r="P377" s="513"/>
      <c r="Q377" s="513"/>
    </row>
    <row r="378" spans="1:17">
      <c r="A378" s="513"/>
      <c r="B378" s="513"/>
      <c r="C378" s="513"/>
      <c r="D378" s="513"/>
      <c r="E378" s="513"/>
      <c r="F378" s="513"/>
      <c r="G378" s="513"/>
      <c r="H378" s="513"/>
      <c r="I378" s="513"/>
      <c r="J378" s="513"/>
      <c r="K378" s="513"/>
      <c r="L378" s="513"/>
      <c r="M378" s="513"/>
      <c r="N378" s="513"/>
      <c r="O378" s="513"/>
      <c r="P378" s="513"/>
      <c r="Q378" s="513"/>
    </row>
    <row r="379" spans="1:17">
      <c r="A379" s="513"/>
      <c r="B379" s="513"/>
      <c r="C379" s="513"/>
      <c r="D379" s="513"/>
      <c r="E379" s="513"/>
      <c r="F379" s="513"/>
      <c r="G379" s="513"/>
      <c r="H379" s="513"/>
      <c r="I379" s="513"/>
      <c r="J379" s="513"/>
      <c r="K379" s="513"/>
      <c r="L379" s="513"/>
      <c r="M379" s="513"/>
      <c r="N379" s="513"/>
      <c r="O379" s="513"/>
      <c r="P379" s="513"/>
      <c r="Q379" s="513"/>
    </row>
    <row r="380" spans="1:17">
      <c r="A380" s="513"/>
      <c r="B380" s="513"/>
      <c r="C380" s="513"/>
      <c r="D380" s="513"/>
      <c r="E380" s="513"/>
      <c r="F380" s="513"/>
      <c r="G380" s="513"/>
      <c r="H380" s="513"/>
      <c r="I380" s="513"/>
      <c r="J380" s="513"/>
      <c r="K380" s="513"/>
      <c r="L380" s="513"/>
      <c r="M380" s="513"/>
      <c r="N380" s="513"/>
      <c r="O380" s="513"/>
      <c r="P380" s="513"/>
      <c r="Q380" s="513"/>
    </row>
    <row r="381" spans="1:17">
      <c r="A381" s="513"/>
      <c r="B381" s="513"/>
      <c r="C381" s="513"/>
      <c r="D381" s="513"/>
      <c r="E381" s="513"/>
      <c r="F381" s="513"/>
      <c r="G381" s="513"/>
      <c r="H381" s="513"/>
      <c r="I381" s="513"/>
      <c r="J381" s="513"/>
      <c r="K381" s="513"/>
      <c r="L381" s="513"/>
      <c r="M381" s="513"/>
      <c r="N381" s="513"/>
      <c r="O381" s="513"/>
      <c r="P381" s="513"/>
      <c r="Q381" s="513"/>
    </row>
    <row r="382" spans="1:17">
      <c r="A382" s="513"/>
      <c r="B382" s="513"/>
      <c r="C382" s="513"/>
      <c r="D382" s="513"/>
      <c r="E382" s="513"/>
      <c r="F382" s="513"/>
      <c r="G382" s="513"/>
      <c r="H382" s="513"/>
      <c r="I382" s="513"/>
      <c r="J382" s="513"/>
      <c r="K382" s="513"/>
      <c r="L382" s="513"/>
      <c r="M382" s="513"/>
      <c r="N382" s="513"/>
      <c r="O382" s="513"/>
      <c r="P382" s="513"/>
      <c r="Q382" s="513"/>
    </row>
    <row r="383" spans="1:17">
      <c r="A383" s="513"/>
      <c r="B383" s="513"/>
      <c r="C383" s="513"/>
      <c r="D383" s="513"/>
      <c r="E383" s="513"/>
      <c r="F383" s="513"/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</row>
    <row r="384" spans="1:17">
      <c r="A384" s="513"/>
      <c r="B384" s="513"/>
      <c r="C384" s="51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</row>
    <row r="385" spans="1:17">
      <c r="A385" s="513"/>
      <c r="B385" s="513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3"/>
    </row>
    <row r="386" spans="1:17">
      <c r="A386" s="513"/>
      <c r="B386" s="513"/>
      <c r="C386" s="51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3"/>
      <c r="P386" s="513"/>
      <c r="Q386" s="513"/>
    </row>
    <row r="387" spans="1:17">
      <c r="A387" s="513"/>
      <c r="B387" s="513"/>
      <c r="C387" s="513"/>
      <c r="D387" s="513"/>
      <c r="E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3"/>
      <c r="P387" s="513"/>
      <c r="Q387" s="513"/>
    </row>
    <row r="388" spans="1:17">
      <c r="A388" s="513"/>
      <c r="B388" s="513"/>
      <c r="C388" s="51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3"/>
      <c r="P388" s="513"/>
      <c r="Q388" s="513"/>
    </row>
    <row r="389" spans="1:17">
      <c r="A389" s="513"/>
      <c r="B389" s="513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</row>
    <row r="390" spans="1:17">
      <c r="A390" s="513"/>
      <c r="B390" s="513"/>
      <c r="C390" s="51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3"/>
      <c r="P390" s="513"/>
      <c r="Q390" s="513"/>
    </row>
    <row r="391" spans="1:17">
      <c r="A391" s="513"/>
      <c r="B391" s="513"/>
      <c r="C391" s="51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3"/>
      <c r="P391" s="513"/>
      <c r="Q391" s="513"/>
    </row>
    <row r="392" spans="1:17">
      <c r="A392" s="513"/>
      <c r="B392" s="513"/>
      <c r="C392" s="51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3"/>
      <c r="P392" s="513"/>
      <c r="Q392" s="513"/>
    </row>
    <row r="393" spans="1:17">
      <c r="A393" s="513"/>
      <c r="B393" s="513"/>
      <c r="C393" s="51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</row>
    <row r="394" spans="1:17">
      <c r="A394" s="513"/>
      <c r="B394" s="513"/>
      <c r="C394" s="51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</row>
    <row r="395" spans="1:17">
      <c r="A395" s="513"/>
      <c r="B395" s="513"/>
      <c r="C395" s="51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</row>
    <row r="396" spans="1:17">
      <c r="A396" s="513"/>
      <c r="B396" s="513"/>
      <c r="C396" s="51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</row>
    <row r="397" spans="1:17">
      <c r="A397" s="513"/>
      <c r="B397" s="513"/>
      <c r="C397" s="51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</row>
    <row r="398" spans="1:17">
      <c r="A398" s="513"/>
      <c r="B398" s="513"/>
      <c r="C398" s="51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</row>
    <row r="399" spans="1:17">
      <c r="A399" s="513"/>
      <c r="B399" s="513"/>
      <c r="C399" s="513"/>
      <c r="D399" s="513"/>
      <c r="E399" s="513"/>
      <c r="F399" s="513"/>
      <c r="G399" s="513"/>
      <c r="H399" s="513"/>
      <c r="I399" s="513"/>
      <c r="J399" s="513"/>
      <c r="K399" s="513"/>
      <c r="L399" s="513"/>
      <c r="M399" s="513"/>
      <c r="N399" s="513"/>
      <c r="O399" s="513"/>
      <c r="P399" s="513"/>
      <c r="Q399" s="513"/>
    </row>
    <row r="400" spans="1:17">
      <c r="A400" s="513"/>
      <c r="B400" s="513"/>
      <c r="C400" s="513"/>
      <c r="D400" s="513"/>
      <c r="E400" s="513"/>
      <c r="F400" s="513"/>
      <c r="G400" s="513"/>
      <c r="H400" s="513"/>
      <c r="I400" s="513"/>
      <c r="J400" s="513"/>
      <c r="K400" s="513"/>
      <c r="L400" s="513"/>
      <c r="M400" s="513"/>
      <c r="N400" s="513"/>
      <c r="O400" s="513"/>
      <c r="P400" s="513"/>
      <c r="Q400" s="513"/>
    </row>
    <row r="401" spans="1:17">
      <c r="A401" s="513"/>
      <c r="B401" s="513"/>
      <c r="C401" s="513"/>
      <c r="D401" s="513"/>
      <c r="E401" s="513"/>
      <c r="F401" s="513"/>
      <c r="G401" s="513"/>
      <c r="H401" s="513"/>
      <c r="I401" s="513"/>
      <c r="J401" s="513"/>
      <c r="K401" s="513"/>
      <c r="L401" s="513"/>
      <c r="M401" s="513"/>
      <c r="N401" s="513"/>
      <c r="O401" s="513"/>
      <c r="P401" s="513"/>
      <c r="Q401" s="513"/>
    </row>
    <row r="402" spans="1:17">
      <c r="A402" s="513"/>
      <c r="B402" s="513"/>
      <c r="C402" s="513"/>
      <c r="D402" s="513"/>
      <c r="E402" s="513"/>
      <c r="F402" s="513"/>
      <c r="G402" s="513"/>
      <c r="H402" s="513"/>
      <c r="I402" s="513"/>
      <c r="J402" s="513"/>
      <c r="K402" s="513"/>
      <c r="L402" s="513"/>
      <c r="M402" s="513"/>
      <c r="N402" s="513"/>
      <c r="O402" s="513"/>
      <c r="P402" s="513"/>
      <c r="Q402" s="513"/>
    </row>
    <row r="403" spans="1:17">
      <c r="A403" s="513"/>
      <c r="B403" s="513"/>
      <c r="C403" s="513"/>
      <c r="D403" s="513"/>
      <c r="E403" s="513"/>
      <c r="F403" s="513"/>
      <c r="G403" s="513"/>
      <c r="H403" s="513"/>
      <c r="I403" s="513"/>
      <c r="J403" s="513"/>
      <c r="K403" s="513"/>
      <c r="L403" s="513"/>
      <c r="M403" s="513"/>
      <c r="N403" s="513"/>
      <c r="O403" s="513"/>
      <c r="P403" s="513"/>
      <c r="Q403" s="513"/>
    </row>
    <row r="404" spans="1:17">
      <c r="A404" s="513"/>
      <c r="B404" s="513"/>
      <c r="C404" s="513"/>
      <c r="D404" s="513"/>
      <c r="E404" s="513"/>
      <c r="F404" s="513"/>
      <c r="G404" s="513"/>
      <c r="H404" s="513"/>
      <c r="I404" s="513"/>
      <c r="J404" s="513"/>
      <c r="K404" s="513"/>
      <c r="L404" s="513"/>
      <c r="M404" s="513"/>
      <c r="N404" s="513"/>
      <c r="O404" s="513"/>
      <c r="P404" s="513"/>
      <c r="Q404" s="513"/>
    </row>
    <row r="405" spans="1:17">
      <c r="A405" s="513"/>
      <c r="B405" s="513"/>
      <c r="C405" s="513"/>
      <c r="D405" s="513"/>
      <c r="E405" s="513"/>
      <c r="F405" s="513"/>
      <c r="G405" s="513"/>
      <c r="H405" s="513"/>
      <c r="I405" s="513"/>
      <c r="J405" s="513"/>
      <c r="K405" s="513"/>
      <c r="L405" s="513"/>
      <c r="M405" s="513"/>
      <c r="N405" s="513"/>
      <c r="O405" s="513"/>
      <c r="P405" s="513"/>
      <c r="Q405" s="513"/>
    </row>
    <row r="406" spans="1:17">
      <c r="A406" s="513"/>
      <c r="B406" s="513"/>
      <c r="C406" s="513"/>
      <c r="D406" s="513"/>
      <c r="E406" s="513"/>
      <c r="F406" s="513"/>
      <c r="G406" s="513"/>
      <c r="H406" s="513"/>
      <c r="I406" s="513"/>
      <c r="J406" s="513"/>
      <c r="K406" s="513"/>
      <c r="L406" s="513"/>
      <c r="M406" s="513"/>
      <c r="N406" s="513"/>
      <c r="O406" s="513"/>
      <c r="P406" s="513"/>
      <c r="Q406" s="513"/>
    </row>
    <row r="407" spans="1:17">
      <c r="A407" s="513"/>
      <c r="B407" s="513"/>
      <c r="C407" s="513"/>
      <c r="D407" s="513"/>
      <c r="E407" s="513"/>
      <c r="F407" s="513"/>
      <c r="G407" s="513"/>
      <c r="H407" s="513"/>
      <c r="I407" s="513"/>
      <c r="J407" s="513"/>
      <c r="K407" s="513"/>
      <c r="L407" s="513"/>
      <c r="M407" s="513"/>
      <c r="N407" s="513"/>
      <c r="O407" s="513"/>
      <c r="P407" s="513"/>
      <c r="Q407" s="513"/>
    </row>
    <row r="408" spans="1:17">
      <c r="A408" s="513"/>
      <c r="B408" s="513"/>
      <c r="C408" s="513"/>
      <c r="D408" s="513"/>
      <c r="E408" s="513"/>
      <c r="F408" s="513"/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</row>
    <row r="409" spans="1:17">
      <c r="A409" s="513"/>
      <c r="B409" s="513"/>
      <c r="C409" s="513"/>
      <c r="D409" s="513"/>
      <c r="E409" s="513"/>
      <c r="F409" s="513"/>
      <c r="G409" s="513"/>
      <c r="H409" s="513"/>
      <c r="I409" s="513"/>
      <c r="J409" s="513"/>
      <c r="K409" s="513"/>
      <c r="L409" s="513"/>
      <c r="M409" s="513"/>
      <c r="N409" s="513"/>
      <c r="O409" s="513"/>
      <c r="P409" s="513"/>
      <c r="Q409" s="513"/>
    </row>
    <row r="410" spans="1:17">
      <c r="A410" s="513"/>
      <c r="B410" s="513"/>
      <c r="C410" s="513"/>
      <c r="D410" s="513"/>
      <c r="E410" s="513"/>
      <c r="F410" s="513"/>
      <c r="G410" s="513"/>
      <c r="H410" s="513"/>
      <c r="I410" s="513"/>
      <c r="J410" s="513"/>
      <c r="K410" s="513"/>
      <c r="L410" s="513"/>
      <c r="M410" s="513"/>
      <c r="N410" s="513"/>
      <c r="O410" s="513"/>
      <c r="P410" s="513"/>
      <c r="Q410" s="513"/>
    </row>
    <row r="411" spans="1:17">
      <c r="A411" s="513"/>
      <c r="B411" s="513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513"/>
      <c r="O411" s="513"/>
      <c r="P411" s="513"/>
      <c r="Q411" s="513"/>
    </row>
    <row r="412" spans="1:17">
      <c r="A412" s="513"/>
      <c r="B412" s="513"/>
      <c r="C412" s="513"/>
      <c r="D412" s="513"/>
      <c r="E412" s="513"/>
      <c r="F412" s="513"/>
      <c r="G412" s="513"/>
      <c r="H412" s="513"/>
      <c r="I412" s="513"/>
      <c r="J412" s="513"/>
      <c r="K412" s="513"/>
      <c r="L412" s="513"/>
      <c r="M412" s="513"/>
      <c r="N412" s="513"/>
      <c r="O412" s="513"/>
      <c r="P412" s="513"/>
      <c r="Q412" s="513"/>
    </row>
    <row r="413" spans="1:17">
      <c r="A413" s="513"/>
      <c r="B413" s="513"/>
      <c r="C413" s="513"/>
      <c r="D413" s="513"/>
      <c r="E413" s="513"/>
      <c r="F413" s="513"/>
      <c r="G413" s="513"/>
      <c r="H413" s="513"/>
      <c r="I413" s="513"/>
      <c r="J413" s="513"/>
      <c r="K413" s="513"/>
      <c r="L413" s="513"/>
      <c r="M413" s="513"/>
      <c r="N413" s="513"/>
      <c r="O413" s="513"/>
      <c r="P413" s="513"/>
      <c r="Q413" s="513"/>
    </row>
    <row r="414" spans="1:17">
      <c r="A414" s="513"/>
      <c r="B414" s="513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</row>
    <row r="415" spans="1:17">
      <c r="A415" s="513"/>
      <c r="B415" s="513"/>
      <c r="C415" s="513"/>
      <c r="D415" s="513"/>
      <c r="E415" s="513"/>
      <c r="F415" s="513"/>
      <c r="G415" s="513"/>
      <c r="H415" s="513"/>
      <c r="I415" s="513"/>
      <c r="J415" s="513"/>
      <c r="K415" s="513"/>
      <c r="L415" s="513"/>
      <c r="M415" s="513"/>
      <c r="N415" s="513"/>
      <c r="O415" s="513"/>
      <c r="P415" s="513"/>
      <c r="Q415" s="513"/>
    </row>
    <row r="416" spans="1:17">
      <c r="A416" s="513"/>
      <c r="B416" s="513"/>
      <c r="C416" s="513"/>
      <c r="D416" s="513"/>
      <c r="E416" s="513"/>
      <c r="F416" s="513"/>
      <c r="G416" s="513"/>
      <c r="H416" s="513"/>
      <c r="I416" s="513"/>
      <c r="J416" s="513"/>
      <c r="K416" s="513"/>
      <c r="L416" s="513"/>
      <c r="M416" s="513"/>
      <c r="N416" s="513"/>
      <c r="O416" s="513"/>
      <c r="P416" s="513"/>
      <c r="Q416" s="513"/>
    </row>
    <row r="417" spans="1:17">
      <c r="A417" s="513"/>
      <c r="B417" s="513"/>
      <c r="C417" s="513"/>
      <c r="D417" s="513"/>
      <c r="E417" s="513"/>
      <c r="F417" s="513"/>
      <c r="G417" s="513"/>
      <c r="H417" s="513"/>
      <c r="I417" s="513"/>
      <c r="J417" s="513"/>
      <c r="K417" s="513"/>
      <c r="L417" s="513"/>
      <c r="M417" s="513"/>
      <c r="N417" s="513"/>
      <c r="O417" s="513"/>
      <c r="P417" s="513"/>
      <c r="Q417" s="513"/>
    </row>
    <row r="418" spans="1:17">
      <c r="A418" s="513"/>
      <c r="B418" s="513"/>
      <c r="C418" s="513"/>
      <c r="D418" s="513"/>
      <c r="E418" s="513"/>
      <c r="F418" s="513"/>
      <c r="G418" s="513"/>
      <c r="H418" s="513"/>
      <c r="I418" s="513"/>
      <c r="J418" s="513"/>
      <c r="K418" s="513"/>
      <c r="L418" s="513"/>
      <c r="M418" s="513"/>
      <c r="N418" s="513"/>
      <c r="O418" s="513"/>
      <c r="P418" s="513"/>
      <c r="Q418" s="513"/>
    </row>
    <row r="419" spans="1:17">
      <c r="A419" s="513"/>
      <c r="B419" s="513"/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513"/>
      <c r="Q419" s="513"/>
    </row>
    <row r="420" spans="1:17">
      <c r="A420" s="513"/>
      <c r="B420" s="513"/>
      <c r="C420" s="513"/>
      <c r="D420" s="513"/>
      <c r="E420" s="513"/>
      <c r="F420" s="513"/>
      <c r="G420" s="513"/>
      <c r="H420" s="513"/>
      <c r="I420" s="513"/>
      <c r="J420" s="513"/>
      <c r="K420" s="513"/>
      <c r="L420" s="513"/>
      <c r="M420" s="513"/>
      <c r="N420" s="513"/>
      <c r="O420" s="513"/>
      <c r="P420" s="513"/>
      <c r="Q420" s="513"/>
    </row>
    <row r="421" spans="1:17">
      <c r="A421" s="513"/>
      <c r="B421" s="513"/>
      <c r="C421" s="513"/>
      <c r="D421" s="513"/>
      <c r="E421" s="513"/>
      <c r="F421" s="513"/>
      <c r="G421" s="513"/>
      <c r="H421" s="513"/>
      <c r="I421" s="513"/>
      <c r="J421" s="513"/>
      <c r="K421" s="513"/>
      <c r="L421" s="513"/>
      <c r="M421" s="513"/>
      <c r="N421" s="513"/>
      <c r="O421" s="513"/>
      <c r="P421" s="513"/>
      <c r="Q421" s="513"/>
    </row>
    <row r="422" spans="1:17">
      <c r="A422" s="513"/>
      <c r="B422" s="513"/>
      <c r="C422" s="513"/>
      <c r="D422" s="513"/>
      <c r="E422" s="513"/>
      <c r="F422" s="513"/>
      <c r="G422" s="513"/>
      <c r="H422" s="513"/>
      <c r="I422" s="513"/>
      <c r="J422" s="513"/>
      <c r="K422" s="513"/>
      <c r="L422" s="513"/>
      <c r="M422" s="513"/>
      <c r="N422" s="513"/>
      <c r="O422" s="513"/>
      <c r="P422" s="513"/>
      <c r="Q422" s="513"/>
    </row>
    <row r="423" spans="1:17">
      <c r="A423" s="513"/>
      <c r="B423" s="513"/>
      <c r="C423" s="513"/>
      <c r="D423" s="513"/>
      <c r="E423" s="513"/>
      <c r="F423" s="513"/>
      <c r="G423" s="513"/>
      <c r="H423" s="513"/>
      <c r="I423" s="513"/>
      <c r="J423" s="513"/>
      <c r="K423" s="513"/>
      <c r="L423" s="513"/>
      <c r="M423" s="513"/>
      <c r="N423" s="513"/>
      <c r="O423" s="513"/>
      <c r="P423" s="513"/>
      <c r="Q423" s="513"/>
    </row>
    <row r="424" spans="1:17">
      <c r="A424" s="513"/>
      <c r="B424" s="513"/>
      <c r="C424" s="513"/>
      <c r="D424" s="513"/>
      <c r="E424" s="513"/>
      <c r="F424" s="513"/>
      <c r="G424" s="513"/>
      <c r="H424" s="513"/>
      <c r="I424" s="513"/>
      <c r="J424" s="513"/>
      <c r="K424" s="513"/>
      <c r="L424" s="513"/>
      <c r="M424" s="513"/>
      <c r="N424" s="513"/>
      <c r="O424" s="513"/>
      <c r="P424" s="513"/>
      <c r="Q424" s="513"/>
    </row>
    <row r="425" spans="1:17">
      <c r="A425" s="513"/>
      <c r="B425" s="513"/>
      <c r="C425" s="513"/>
      <c r="D425" s="513"/>
      <c r="E425" s="513"/>
      <c r="F425" s="513"/>
      <c r="G425" s="513"/>
      <c r="H425" s="513"/>
      <c r="I425" s="513"/>
      <c r="J425" s="513"/>
      <c r="K425" s="513"/>
      <c r="L425" s="513"/>
      <c r="M425" s="513"/>
      <c r="N425" s="513"/>
      <c r="O425" s="513"/>
      <c r="P425" s="513"/>
      <c r="Q425" s="513"/>
    </row>
    <row r="426" spans="1:17">
      <c r="A426" s="513"/>
      <c r="B426" s="513"/>
      <c r="C426" s="513"/>
      <c r="D426" s="513"/>
      <c r="E426" s="513"/>
      <c r="F426" s="513"/>
      <c r="G426" s="513"/>
      <c r="H426" s="513"/>
      <c r="I426" s="513"/>
      <c r="J426" s="513"/>
      <c r="K426" s="513"/>
      <c r="L426" s="513"/>
      <c r="M426" s="513"/>
      <c r="N426" s="513"/>
      <c r="O426" s="513"/>
      <c r="P426" s="513"/>
      <c r="Q426" s="513"/>
    </row>
    <row r="427" spans="1:17">
      <c r="A427" s="513"/>
      <c r="B427" s="513"/>
      <c r="C427" s="513"/>
      <c r="D427" s="513"/>
      <c r="E427" s="513"/>
      <c r="F427" s="513"/>
      <c r="G427" s="513"/>
      <c r="H427" s="513"/>
      <c r="I427" s="513"/>
      <c r="J427" s="513"/>
      <c r="K427" s="513"/>
      <c r="L427" s="513"/>
      <c r="M427" s="513"/>
      <c r="N427" s="513"/>
      <c r="O427" s="513"/>
      <c r="P427" s="513"/>
      <c r="Q427" s="513"/>
    </row>
    <row r="428" spans="1:17">
      <c r="A428" s="513"/>
      <c r="B428" s="513"/>
      <c r="C428" s="513"/>
      <c r="D428" s="513"/>
      <c r="E428" s="513"/>
      <c r="F428" s="513"/>
      <c r="G428" s="513"/>
      <c r="H428" s="513"/>
      <c r="I428" s="513"/>
      <c r="J428" s="513"/>
      <c r="K428" s="513"/>
      <c r="L428" s="513"/>
      <c r="M428" s="513"/>
      <c r="N428" s="513"/>
      <c r="O428" s="513"/>
      <c r="P428" s="513"/>
      <c r="Q428" s="513"/>
    </row>
    <row r="429" spans="1:17">
      <c r="A429" s="513"/>
      <c r="B429" s="513"/>
      <c r="C429" s="513"/>
      <c r="D429" s="513"/>
      <c r="E429" s="513"/>
      <c r="F429" s="513"/>
      <c r="G429" s="513"/>
      <c r="H429" s="513"/>
      <c r="I429" s="513"/>
      <c r="J429" s="513"/>
      <c r="K429" s="513"/>
      <c r="L429" s="513"/>
      <c r="M429" s="513"/>
      <c r="N429" s="513"/>
      <c r="O429" s="513"/>
      <c r="P429" s="513"/>
      <c r="Q429" s="513"/>
    </row>
    <row r="430" spans="1:17">
      <c r="A430" s="513"/>
      <c r="B430" s="513"/>
      <c r="C430" s="513"/>
      <c r="D430" s="513"/>
      <c r="E430" s="513"/>
      <c r="F430" s="513"/>
      <c r="G430" s="513"/>
      <c r="H430" s="513"/>
      <c r="I430" s="513"/>
      <c r="J430" s="513"/>
      <c r="K430" s="513"/>
      <c r="L430" s="513"/>
      <c r="M430" s="513"/>
      <c r="N430" s="513"/>
      <c r="O430" s="513"/>
      <c r="P430" s="513"/>
      <c r="Q430" s="513"/>
    </row>
    <row r="431" spans="1:17">
      <c r="A431" s="513"/>
      <c r="B431" s="513"/>
      <c r="C431" s="513"/>
      <c r="D431" s="513"/>
      <c r="E431" s="513"/>
      <c r="F431" s="513"/>
      <c r="G431" s="513"/>
      <c r="H431" s="513"/>
      <c r="I431" s="513"/>
      <c r="J431" s="513"/>
      <c r="K431" s="513"/>
      <c r="L431" s="513"/>
      <c r="M431" s="513"/>
      <c r="N431" s="513"/>
      <c r="O431" s="513"/>
      <c r="P431" s="513"/>
      <c r="Q431" s="513"/>
    </row>
    <row r="432" spans="1:17">
      <c r="A432" s="513"/>
      <c r="B432" s="513"/>
      <c r="C432" s="513"/>
      <c r="D432" s="513"/>
      <c r="E432" s="513"/>
      <c r="F432" s="513"/>
      <c r="G432" s="513"/>
      <c r="H432" s="513"/>
      <c r="I432" s="513"/>
      <c r="J432" s="513"/>
      <c r="K432" s="513"/>
      <c r="L432" s="513"/>
      <c r="M432" s="513"/>
      <c r="N432" s="513"/>
      <c r="O432" s="513"/>
      <c r="P432" s="513"/>
      <c r="Q432" s="513"/>
    </row>
    <row r="433" spans="1:17">
      <c r="A433" s="513"/>
      <c r="B433" s="513"/>
      <c r="C433" s="513"/>
      <c r="D433" s="513"/>
      <c r="E433" s="513"/>
      <c r="F433" s="513"/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</row>
    <row r="434" spans="1:17">
      <c r="A434" s="513"/>
      <c r="B434" s="513"/>
      <c r="C434" s="513"/>
      <c r="D434" s="513"/>
      <c r="E434" s="513"/>
      <c r="F434" s="513"/>
      <c r="G434" s="513"/>
      <c r="H434" s="513"/>
      <c r="I434" s="513"/>
      <c r="J434" s="513"/>
      <c r="K434" s="513"/>
      <c r="L434" s="513"/>
      <c r="M434" s="513"/>
      <c r="N434" s="513"/>
      <c r="O434" s="513"/>
      <c r="P434" s="513"/>
      <c r="Q434" s="513"/>
    </row>
    <row r="435" spans="1:17">
      <c r="A435" s="513"/>
      <c r="B435" s="513"/>
      <c r="C435" s="513"/>
      <c r="D435" s="513"/>
      <c r="E435" s="513"/>
      <c r="F435" s="513"/>
      <c r="G435" s="513"/>
      <c r="H435" s="513"/>
      <c r="I435" s="513"/>
      <c r="J435" s="513"/>
      <c r="K435" s="513"/>
      <c r="L435" s="513"/>
      <c r="M435" s="513"/>
      <c r="N435" s="513"/>
      <c r="O435" s="513"/>
      <c r="P435" s="513"/>
      <c r="Q435" s="513"/>
    </row>
    <row r="436" spans="1:17">
      <c r="A436" s="513"/>
      <c r="B436" s="513"/>
      <c r="C436" s="513"/>
      <c r="D436" s="513"/>
      <c r="E436" s="513"/>
      <c r="F436" s="513"/>
      <c r="G436" s="513"/>
      <c r="H436" s="513"/>
      <c r="I436" s="513"/>
      <c r="J436" s="513"/>
      <c r="K436" s="513"/>
      <c r="L436" s="513"/>
      <c r="M436" s="513"/>
      <c r="N436" s="513"/>
      <c r="O436" s="513"/>
      <c r="P436" s="513"/>
      <c r="Q436" s="513"/>
    </row>
    <row r="437" spans="1:17">
      <c r="A437" s="513"/>
      <c r="B437" s="513"/>
      <c r="C437" s="513"/>
      <c r="D437" s="513"/>
      <c r="E437" s="513"/>
      <c r="F437" s="513"/>
      <c r="G437" s="513"/>
      <c r="H437" s="513"/>
      <c r="I437" s="513"/>
      <c r="J437" s="513"/>
      <c r="K437" s="513"/>
      <c r="L437" s="513"/>
      <c r="M437" s="513"/>
      <c r="N437" s="513"/>
      <c r="O437" s="513"/>
      <c r="P437" s="513"/>
      <c r="Q437" s="513"/>
    </row>
    <row r="438" spans="1:17">
      <c r="A438" s="513"/>
      <c r="B438" s="513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3"/>
    </row>
    <row r="439" spans="1:17">
      <c r="A439" s="513"/>
      <c r="B439" s="513"/>
      <c r="C439" s="513"/>
      <c r="D439" s="513"/>
      <c r="E439" s="513"/>
      <c r="F439" s="513"/>
      <c r="G439" s="513"/>
      <c r="H439" s="513"/>
      <c r="I439" s="513"/>
      <c r="J439" s="513"/>
      <c r="K439" s="513"/>
      <c r="L439" s="513"/>
      <c r="M439" s="513"/>
      <c r="N439" s="513"/>
      <c r="O439" s="513"/>
      <c r="P439" s="513"/>
      <c r="Q439" s="513"/>
    </row>
    <row r="440" spans="1:17">
      <c r="A440" s="513"/>
      <c r="B440" s="513"/>
      <c r="C440" s="513"/>
      <c r="D440" s="513"/>
      <c r="E440" s="513"/>
      <c r="F440" s="513"/>
      <c r="G440" s="513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</row>
    <row r="441" spans="1:17">
      <c r="A441" s="513"/>
      <c r="B441" s="513"/>
      <c r="C441" s="513"/>
      <c r="D441" s="513"/>
      <c r="E441" s="513"/>
      <c r="F441" s="513"/>
      <c r="G441" s="513"/>
      <c r="H441" s="513"/>
      <c r="I441" s="513"/>
      <c r="J441" s="513"/>
      <c r="K441" s="513"/>
      <c r="L441" s="513"/>
      <c r="M441" s="513"/>
      <c r="N441" s="513"/>
      <c r="O441" s="513"/>
      <c r="P441" s="513"/>
      <c r="Q441" s="513"/>
    </row>
    <row r="442" spans="1:17">
      <c r="A442" s="513"/>
      <c r="B442" s="513"/>
      <c r="C442" s="51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3"/>
      <c r="P442" s="513"/>
      <c r="Q442" s="513"/>
    </row>
    <row r="443" spans="1:17">
      <c r="A443" s="513"/>
      <c r="B443" s="513"/>
      <c r="C443" s="51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3"/>
      <c r="P443" s="513"/>
      <c r="Q443" s="513"/>
    </row>
    <row r="444" spans="1:17">
      <c r="A444" s="513"/>
      <c r="B444" s="513"/>
      <c r="C444" s="51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3"/>
      <c r="P444" s="513"/>
      <c r="Q444" s="513"/>
    </row>
    <row r="445" spans="1:17">
      <c r="A445" s="513"/>
      <c r="B445" s="513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3"/>
      <c r="P445" s="513"/>
      <c r="Q445" s="513"/>
    </row>
    <row r="446" spans="1:17">
      <c r="A446" s="513"/>
      <c r="B446" s="513"/>
      <c r="C446" s="51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3"/>
      <c r="P446" s="513"/>
      <c r="Q446" s="513"/>
    </row>
    <row r="447" spans="1:17">
      <c r="A447" s="513"/>
      <c r="B447" s="513"/>
      <c r="C447" s="51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</row>
    <row r="448" spans="1:17">
      <c r="A448" s="513"/>
      <c r="B448" s="513"/>
      <c r="C448" s="51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3"/>
      <c r="P448" s="513"/>
      <c r="Q448" s="513"/>
    </row>
    <row r="449" spans="1:17">
      <c r="A449" s="513"/>
      <c r="B449" s="513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</row>
    <row r="450" spans="1:17">
      <c r="A450" s="513"/>
      <c r="B450" s="513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</row>
    <row r="451" spans="1:17">
      <c r="A451" s="513"/>
      <c r="B451" s="513"/>
      <c r="C451" s="51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3"/>
      <c r="P451" s="513"/>
      <c r="Q451" s="513"/>
    </row>
    <row r="452" spans="1:17">
      <c r="A452" s="513"/>
      <c r="B452" s="513"/>
      <c r="C452" s="51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3"/>
      <c r="P452" s="513"/>
      <c r="Q452" s="513"/>
    </row>
    <row r="453" spans="1:17">
      <c r="A453" s="513"/>
      <c r="B453" s="513"/>
      <c r="C453" s="51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3"/>
      <c r="P453" s="513"/>
      <c r="Q453" s="513"/>
    </row>
    <row r="454" spans="1:17">
      <c r="A454" s="513"/>
      <c r="B454" s="513"/>
      <c r="C454" s="51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3"/>
      <c r="P454" s="513"/>
      <c r="Q454" s="513"/>
    </row>
    <row r="455" spans="1:17">
      <c r="A455" s="513"/>
      <c r="B455" s="513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3"/>
    </row>
    <row r="456" spans="1:17">
      <c r="A456" s="513"/>
      <c r="B456" s="513"/>
      <c r="C456" s="51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3"/>
      <c r="P456" s="513"/>
      <c r="Q456" s="513"/>
    </row>
    <row r="457" spans="1:17">
      <c r="A457" s="513"/>
      <c r="B457" s="513"/>
      <c r="C457" s="513"/>
      <c r="D457" s="513"/>
      <c r="E457" s="513"/>
      <c r="F457" s="513"/>
      <c r="G457" s="513"/>
      <c r="H457" s="513"/>
      <c r="I457" s="513"/>
      <c r="J457" s="513"/>
      <c r="K457" s="513"/>
      <c r="L457" s="513"/>
      <c r="M457" s="513"/>
      <c r="N457" s="513"/>
      <c r="O457" s="513"/>
      <c r="P457" s="513"/>
      <c r="Q457" s="513"/>
    </row>
    <row r="458" spans="1:17">
      <c r="A458" s="513"/>
      <c r="B458" s="513"/>
      <c r="C458" s="513"/>
      <c r="D458" s="513"/>
      <c r="E458" s="513"/>
      <c r="F458" s="513"/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</row>
    <row r="459" spans="1:17">
      <c r="A459" s="513"/>
      <c r="B459" s="513"/>
      <c r="C459" s="513"/>
      <c r="D459" s="513"/>
      <c r="E459" s="513"/>
      <c r="F459" s="513"/>
      <c r="G459" s="513"/>
      <c r="H459" s="513"/>
      <c r="I459" s="513"/>
      <c r="J459" s="513"/>
      <c r="K459" s="513"/>
      <c r="L459" s="513"/>
      <c r="M459" s="513"/>
      <c r="N459" s="513"/>
      <c r="O459" s="513"/>
      <c r="P459" s="513"/>
      <c r="Q459" s="513"/>
    </row>
    <row r="460" spans="1:17">
      <c r="A460" s="513"/>
      <c r="B460" s="513"/>
      <c r="C460" s="513"/>
      <c r="D460" s="513"/>
      <c r="E460" s="513"/>
      <c r="F460" s="513"/>
      <c r="G460" s="513"/>
      <c r="H460" s="513"/>
      <c r="I460" s="513"/>
      <c r="J460" s="513"/>
      <c r="K460" s="513"/>
      <c r="L460" s="513"/>
      <c r="M460" s="513"/>
      <c r="N460" s="513"/>
      <c r="O460" s="513"/>
      <c r="P460" s="513"/>
      <c r="Q460" s="513"/>
    </row>
    <row r="461" spans="1:17">
      <c r="A461" s="513"/>
      <c r="B461" s="513"/>
      <c r="C461" s="513"/>
      <c r="D461" s="513"/>
      <c r="E461" s="513"/>
      <c r="F461" s="513"/>
      <c r="G461" s="513"/>
      <c r="H461" s="513"/>
      <c r="I461" s="513"/>
      <c r="J461" s="513"/>
      <c r="K461" s="513"/>
      <c r="L461" s="513"/>
      <c r="M461" s="513"/>
      <c r="N461" s="513"/>
      <c r="O461" s="513"/>
      <c r="P461" s="513"/>
      <c r="Q461" s="513"/>
    </row>
    <row r="462" spans="1:17">
      <c r="A462" s="513"/>
      <c r="B462" s="513"/>
      <c r="C462" s="513"/>
      <c r="D462" s="513"/>
      <c r="E462" s="513"/>
      <c r="F462" s="513"/>
      <c r="G462" s="513"/>
      <c r="H462" s="513"/>
      <c r="I462" s="513"/>
      <c r="J462" s="513"/>
      <c r="K462" s="513"/>
      <c r="L462" s="513"/>
      <c r="M462" s="513"/>
      <c r="N462" s="513"/>
      <c r="O462" s="513"/>
      <c r="P462" s="513"/>
      <c r="Q462" s="513"/>
    </row>
    <row r="463" spans="1:17">
      <c r="A463" s="513"/>
      <c r="B463" s="513"/>
      <c r="C463" s="513"/>
      <c r="D463" s="513"/>
      <c r="E463" s="513"/>
      <c r="F463" s="513"/>
      <c r="G463" s="513"/>
      <c r="H463" s="513"/>
      <c r="I463" s="513"/>
      <c r="J463" s="513"/>
      <c r="K463" s="513"/>
      <c r="L463" s="513"/>
      <c r="M463" s="513"/>
      <c r="N463" s="513"/>
      <c r="O463" s="513"/>
      <c r="P463" s="513"/>
      <c r="Q463" s="513"/>
    </row>
    <row r="464" spans="1:17">
      <c r="A464" s="513"/>
      <c r="B464" s="513"/>
      <c r="C464" s="513"/>
      <c r="D464" s="513"/>
      <c r="E464" s="513"/>
      <c r="F464" s="513"/>
      <c r="G464" s="513"/>
      <c r="H464" s="513"/>
      <c r="I464" s="513"/>
      <c r="J464" s="513"/>
      <c r="K464" s="513"/>
      <c r="L464" s="513"/>
      <c r="M464" s="513"/>
      <c r="N464" s="513"/>
      <c r="O464" s="513"/>
      <c r="P464" s="513"/>
      <c r="Q464" s="513"/>
    </row>
    <row r="465" spans="1:17">
      <c r="A465" s="513"/>
      <c r="B465" s="513"/>
      <c r="C465" s="513"/>
      <c r="D465" s="513"/>
      <c r="E465" s="513"/>
      <c r="F465" s="513"/>
      <c r="G465" s="513"/>
      <c r="H465" s="513"/>
      <c r="I465" s="513"/>
      <c r="J465" s="513"/>
      <c r="K465" s="513"/>
      <c r="L465" s="513"/>
      <c r="M465" s="513"/>
      <c r="N465" s="513"/>
      <c r="O465" s="513"/>
      <c r="P465" s="513"/>
      <c r="Q465" s="513"/>
    </row>
    <row r="466" spans="1:17">
      <c r="A466" s="513"/>
      <c r="B466" s="513"/>
      <c r="C466" s="513"/>
      <c r="D466" s="513"/>
      <c r="E466" s="513"/>
      <c r="F466" s="513"/>
      <c r="G466" s="513"/>
      <c r="H466" s="513"/>
      <c r="I466" s="513"/>
      <c r="J466" s="513"/>
      <c r="K466" s="513"/>
      <c r="L466" s="513"/>
      <c r="M466" s="513"/>
      <c r="N466" s="513"/>
      <c r="O466" s="513"/>
      <c r="P466" s="513"/>
      <c r="Q466" s="513"/>
    </row>
    <row r="467" spans="1:17">
      <c r="A467" s="513"/>
      <c r="B467" s="513"/>
      <c r="C467" s="513"/>
      <c r="D467" s="513"/>
      <c r="E467" s="513"/>
      <c r="F467" s="513"/>
      <c r="G467" s="513"/>
      <c r="H467" s="513"/>
      <c r="I467" s="513"/>
      <c r="J467" s="513"/>
      <c r="K467" s="513"/>
      <c r="L467" s="513"/>
      <c r="M467" s="513"/>
      <c r="N467" s="513"/>
      <c r="O467" s="513"/>
      <c r="P467" s="513"/>
      <c r="Q467" s="513"/>
    </row>
    <row r="468" spans="1:17">
      <c r="A468" s="513"/>
      <c r="B468" s="513"/>
      <c r="C468" s="513"/>
      <c r="D468" s="513"/>
      <c r="E468" s="513"/>
      <c r="F468" s="513"/>
      <c r="G468" s="513"/>
      <c r="H468" s="513"/>
      <c r="I468" s="513"/>
      <c r="J468" s="513"/>
      <c r="K468" s="513"/>
      <c r="L468" s="513"/>
      <c r="M468" s="513"/>
      <c r="N468" s="513"/>
      <c r="O468" s="513"/>
      <c r="P468" s="513"/>
      <c r="Q468" s="513"/>
    </row>
    <row r="469" spans="1:17">
      <c r="A469" s="513"/>
      <c r="B469" s="513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</row>
    <row r="470" spans="1:17">
      <c r="A470" s="513"/>
      <c r="B470" s="513"/>
      <c r="C470" s="513"/>
      <c r="D470" s="513"/>
      <c r="E470" s="513"/>
      <c r="F470" s="513"/>
      <c r="G470" s="513"/>
      <c r="H470" s="513"/>
      <c r="I470" s="513"/>
      <c r="J470" s="513"/>
      <c r="K470" s="513"/>
      <c r="L470" s="513"/>
      <c r="M470" s="513"/>
      <c r="N470" s="513"/>
      <c r="O470" s="513"/>
      <c r="P470" s="513"/>
      <c r="Q470" s="513"/>
    </row>
    <row r="471" spans="1:17">
      <c r="A471" s="513"/>
      <c r="B471" s="513"/>
      <c r="C471" s="513"/>
      <c r="D471" s="513"/>
      <c r="E471" s="513"/>
      <c r="F471" s="513"/>
      <c r="G471" s="513"/>
      <c r="H471" s="513"/>
      <c r="I471" s="513"/>
      <c r="J471" s="513"/>
      <c r="K471" s="513"/>
      <c r="L471" s="513"/>
      <c r="M471" s="513"/>
      <c r="N471" s="513"/>
      <c r="O471" s="513"/>
      <c r="P471" s="513"/>
      <c r="Q471" s="513"/>
    </row>
    <row r="472" spans="1:17">
      <c r="A472" s="513"/>
      <c r="B472" s="513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</row>
    <row r="473" spans="1:17">
      <c r="A473" s="513"/>
      <c r="B473" s="513"/>
      <c r="C473" s="513"/>
      <c r="D473" s="513"/>
      <c r="E473" s="513"/>
      <c r="F473" s="513"/>
      <c r="G473" s="513"/>
      <c r="H473" s="513"/>
      <c r="I473" s="513"/>
      <c r="J473" s="513"/>
      <c r="K473" s="513"/>
      <c r="L473" s="513"/>
      <c r="M473" s="513"/>
      <c r="N473" s="513"/>
      <c r="O473" s="513"/>
      <c r="P473" s="513"/>
      <c r="Q473" s="513"/>
    </row>
    <row r="474" spans="1:17">
      <c r="A474" s="513"/>
      <c r="B474" s="513"/>
      <c r="C474" s="513"/>
      <c r="D474" s="513"/>
      <c r="E474" s="513"/>
      <c r="F474" s="513"/>
      <c r="G474" s="513"/>
      <c r="H474" s="513"/>
      <c r="I474" s="513"/>
      <c r="J474" s="513"/>
      <c r="K474" s="513"/>
      <c r="L474" s="513"/>
      <c r="M474" s="513"/>
      <c r="N474" s="513"/>
      <c r="O474" s="513"/>
      <c r="P474" s="513"/>
      <c r="Q474" s="513"/>
    </row>
    <row r="475" spans="1:17">
      <c r="A475" s="513"/>
      <c r="B475" s="513"/>
      <c r="C475" s="513"/>
      <c r="D475" s="513"/>
      <c r="E475" s="513"/>
      <c r="F475" s="513"/>
      <c r="G475" s="513"/>
      <c r="H475" s="513"/>
      <c r="I475" s="513"/>
      <c r="J475" s="513"/>
      <c r="K475" s="513"/>
      <c r="L475" s="513"/>
      <c r="M475" s="513"/>
      <c r="N475" s="513"/>
      <c r="O475" s="513"/>
      <c r="P475" s="513"/>
      <c r="Q475" s="513"/>
    </row>
    <row r="476" spans="1:17">
      <c r="A476" s="513"/>
      <c r="B476" s="513"/>
      <c r="C476" s="513"/>
      <c r="D476" s="513"/>
      <c r="E476" s="513"/>
      <c r="F476" s="513"/>
      <c r="G476" s="513"/>
      <c r="H476" s="513"/>
      <c r="I476" s="513"/>
      <c r="J476" s="513"/>
      <c r="K476" s="513"/>
      <c r="L476" s="513"/>
      <c r="M476" s="513"/>
      <c r="N476" s="513"/>
      <c r="O476" s="513"/>
      <c r="P476" s="513"/>
      <c r="Q476" s="513"/>
    </row>
    <row r="477" spans="1:17">
      <c r="A477" s="513"/>
      <c r="B477" s="513"/>
      <c r="C477" s="513"/>
      <c r="D477" s="513"/>
      <c r="E477" s="513"/>
      <c r="F477" s="513"/>
      <c r="G477" s="513"/>
      <c r="H477" s="513"/>
      <c r="I477" s="513"/>
      <c r="J477" s="513"/>
      <c r="K477" s="513"/>
      <c r="L477" s="513"/>
      <c r="M477" s="513"/>
      <c r="N477" s="513"/>
      <c r="O477" s="513"/>
      <c r="P477" s="513"/>
      <c r="Q477" s="513"/>
    </row>
    <row r="478" spans="1:17">
      <c r="A478" s="513"/>
      <c r="B478" s="513"/>
      <c r="C478" s="513"/>
      <c r="D478" s="513"/>
      <c r="E478" s="513"/>
      <c r="F478" s="513"/>
      <c r="G478" s="513"/>
      <c r="H478" s="513"/>
      <c r="I478" s="513"/>
      <c r="J478" s="513"/>
      <c r="K478" s="513"/>
      <c r="L478" s="513"/>
      <c r="M478" s="513"/>
      <c r="N478" s="513"/>
      <c r="O478" s="513"/>
      <c r="P478" s="513"/>
      <c r="Q478" s="513"/>
    </row>
    <row r="479" spans="1:17">
      <c r="A479" s="513"/>
      <c r="B479" s="513"/>
      <c r="C479" s="513"/>
      <c r="D479" s="513"/>
      <c r="E479" s="513"/>
      <c r="F479" s="513"/>
      <c r="G479" s="513"/>
      <c r="H479" s="513"/>
      <c r="I479" s="513"/>
      <c r="J479" s="513"/>
      <c r="K479" s="513"/>
      <c r="L479" s="513"/>
      <c r="M479" s="513"/>
      <c r="N479" s="513"/>
      <c r="O479" s="513"/>
      <c r="P479" s="513"/>
      <c r="Q479" s="513"/>
    </row>
    <row r="480" spans="1:17">
      <c r="A480" s="513"/>
      <c r="B480" s="513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</row>
    <row r="481" spans="1:17">
      <c r="A481" s="513"/>
      <c r="B481" s="513"/>
      <c r="C481" s="513"/>
      <c r="D481" s="513"/>
      <c r="E481" s="513"/>
      <c r="F481" s="513"/>
      <c r="G481" s="513"/>
      <c r="H481" s="513"/>
      <c r="I481" s="513"/>
      <c r="J481" s="513"/>
      <c r="K481" s="513"/>
      <c r="L481" s="513"/>
      <c r="M481" s="513"/>
      <c r="N481" s="513"/>
      <c r="O481" s="513"/>
      <c r="P481" s="513"/>
      <c r="Q481" s="513"/>
    </row>
    <row r="482" spans="1:17">
      <c r="A482" s="513"/>
      <c r="B482" s="513"/>
      <c r="C482" s="513"/>
      <c r="D482" s="513"/>
      <c r="E482" s="513"/>
      <c r="F482" s="513"/>
      <c r="G482" s="513"/>
      <c r="H482" s="513"/>
      <c r="I482" s="513"/>
      <c r="J482" s="513"/>
      <c r="K482" s="513"/>
      <c r="L482" s="513"/>
      <c r="M482" s="513"/>
      <c r="N482" s="513"/>
      <c r="O482" s="513"/>
      <c r="P482" s="513"/>
      <c r="Q482" s="513"/>
    </row>
    <row r="483" spans="1:17">
      <c r="A483" s="513"/>
      <c r="B483" s="513"/>
      <c r="C483" s="513"/>
      <c r="D483" s="513"/>
      <c r="E483" s="513"/>
      <c r="F483" s="513"/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</row>
    <row r="484" spans="1:17">
      <c r="A484" s="513"/>
      <c r="B484" s="513"/>
      <c r="C484" s="513"/>
      <c r="D484" s="513"/>
      <c r="E484" s="513"/>
      <c r="F484" s="513"/>
      <c r="G484" s="513"/>
      <c r="H484" s="513"/>
      <c r="I484" s="513"/>
      <c r="J484" s="513"/>
      <c r="K484" s="513"/>
      <c r="L484" s="513"/>
      <c r="M484" s="513"/>
      <c r="N484" s="513"/>
      <c r="O484" s="513"/>
      <c r="P484" s="513"/>
      <c r="Q484" s="513"/>
    </row>
    <row r="485" spans="1:17">
      <c r="A485" s="513"/>
      <c r="B485" s="513"/>
      <c r="C485" s="513"/>
      <c r="D485" s="513"/>
      <c r="E485" s="513"/>
      <c r="F485" s="513"/>
      <c r="G485" s="513"/>
      <c r="H485" s="513"/>
      <c r="I485" s="513"/>
      <c r="J485" s="513"/>
      <c r="K485" s="513"/>
      <c r="L485" s="513"/>
      <c r="M485" s="513"/>
      <c r="N485" s="513"/>
      <c r="O485" s="513"/>
      <c r="P485" s="513"/>
      <c r="Q485" s="513"/>
    </row>
    <row r="486" spans="1:17">
      <c r="A486" s="513"/>
      <c r="B486" s="513"/>
      <c r="C486" s="513"/>
      <c r="D486" s="513"/>
      <c r="E486" s="513"/>
      <c r="F486" s="513"/>
      <c r="G486" s="513"/>
      <c r="H486" s="513"/>
      <c r="I486" s="513"/>
      <c r="J486" s="513"/>
      <c r="K486" s="513"/>
      <c r="L486" s="513"/>
      <c r="M486" s="513"/>
      <c r="N486" s="513"/>
      <c r="O486" s="513"/>
      <c r="P486" s="513"/>
      <c r="Q486" s="513"/>
    </row>
    <row r="487" spans="1:17">
      <c r="A487" s="513"/>
      <c r="B487" s="513"/>
      <c r="C487" s="513"/>
      <c r="D487" s="513"/>
      <c r="E487" s="513"/>
      <c r="F487" s="513"/>
      <c r="G487" s="513"/>
      <c r="H487" s="513"/>
      <c r="I487" s="513"/>
      <c r="J487" s="513"/>
      <c r="K487" s="513"/>
      <c r="L487" s="513"/>
      <c r="M487" s="513"/>
      <c r="N487" s="513"/>
      <c r="O487" s="513"/>
      <c r="P487" s="513"/>
      <c r="Q487" s="513"/>
    </row>
    <row r="488" spans="1:17">
      <c r="A488" s="513"/>
      <c r="B488" s="513"/>
      <c r="C488" s="513"/>
      <c r="D488" s="513"/>
      <c r="E488" s="513"/>
      <c r="F488" s="513"/>
      <c r="G488" s="513"/>
      <c r="H488" s="513"/>
      <c r="I488" s="513"/>
      <c r="J488" s="513"/>
      <c r="K488" s="513"/>
      <c r="L488" s="513"/>
      <c r="M488" s="513"/>
      <c r="N488" s="513"/>
      <c r="O488" s="513"/>
      <c r="P488" s="513"/>
      <c r="Q488" s="513"/>
    </row>
    <row r="489" spans="1:17">
      <c r="A489" s="513"/>
      <c r="B489" s="513"/>
      <c r="C489" s="513"/>
      <c r="D489" s="513"/>
      <c r="E489" s="513"/>
      <c r="F489" s="513"/>
      <c r="G489" s="513"/>
      <c r="H489" s="513"/>
      <c r="I489" s="513"/>
      <c r="J489" s="513"/>
      <c r="K489" s="513"/>
      <c r="L489" s="513"/>
      <c r="M489" s="513"/>
      <c r="N489" s="513"/>
      <c r="O489" s="513"/>
      <c r="P489" s="513"/>
      <c r="Q489" s="513"/>
    </row>
    <row r="490" spans="1:17">
      <c r="A490" s="513"/>
      <c r="B490" s="513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</row>
    <row r="491" spans="1:17">
      <c r="A491" s="513"/>
      <c r="B491" s="513"/>
      <c r="C491" s="513"/>
      <c r="D491" s="513"/>
      <c r="E491" s="513"/>
      <c r="F491" s="513"/>
      <c r="G491" s="513"/>
      <c r="H491" s="513"/>
      <c r="I491" s="513"/>
      <c r="J491" s="513"/>
      <c r="K491" s="513"/>
      <c r="L491" s="513"/>
      <c r="M491" s="513"/>
      <c r="N491" s="513"/>
      <c r="O491" s="513"/>
      <c r="P491" s="513"/>
      <c r="Q491" s="513"/>
    </row>
    <row r="492" spans="1:17">
      <c r="A492" s="513"/>
      <c r="B492" s="513"/>
      <c r="C492" s="513"/>
      <c r="D492" s="513"/>
      <c r="E492" s="513"/>
      <c r="F492" s="513"/>
      <c r="G492" s="513"/>
      <c r="H492" s="513"/>
      <c r="I492" s="513"/>
      <c r="J492" s="513"/>
      <c r="K492" s="513"/>
      <c r="L492" s="513"/>
      <c r="M492" s="513"/>
      <c r="N492" s="513"/>
      <c r="O492" s="513"/>
      <c r="P492" s="513"/>
      <c r="Q492" s="513"/>
    </row>
    <row r="493" spans="1:17">
      <c r="A493" s="513"/>
      <c r="B493" s="513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</row>
    <row r="494" spans="1:17">
      <c r="A494" s="513"/>
      <c r="B494" s="513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</row>
    <row r="495" spans="1:17">
      <c r="A495" s="513"/>
      <c r="B495" s="513"/>
      <c r="C495" s="513"/>
      <c r="D495" s="513"/>
      <c r="E495" s="513"/>
      <c r="F495" s="513"/>
      <c r="G495" s="513"/>
      <c r="H495" s="513"/>
      <c r="I495" s="513"/>
      <c r="J495" s="513"/>
      <c r="K495" s="513"/>
      <c r="L495" s="513"/>
      <c r="M495" s="513"/>
      <c r="N495" s="513"/>
      <c r="O495" s="513"/>
      <c r="P495" s="513"/>
      <c r="Q495" s="513"/>
    </row>
    <row r="496" spans="1:17">
      <c r="A496" s="513"/>
      <c r="B496" s="513"/>
      <c r="C496" s="513"/>
      <c r="D496" s="513"/>
      <c r="E496" s="513"/>
      <c r="F496" s="513"/>
      <c r="G496" s="513"/>
      <c r="H496" s="513"/>
      <c r="I496" s="513"/>
      <c r="J496" s="513"/>
      <c r="K496" s="513"/>
      <c r="L496" s="513"/>
      <c r="M496" s="513"/>
      <c r="N496" s="513"/>
      <c r="O496" s="513"/>
      <c r="P496" s="513"/>
      <c r="Q496" s="513"/>
    </row>
    <row r="497" spans="1:17">
      <c r="A497" s="513"/>
      <c r="B497" s="513"/>
      <c r="C497" s="513"/>
      <c r="D497" s="513"/>
      <c r="E497" s="513"/>
      <c r="F497" s="513"/>
      <c r="G497" s="513"/>
      <c r="H497" s="513"/>
      <c r="I497" s="513"/>
      <c r="J497" s="513"/>
      <c r="K497" s="513"/>
      <c r="L497" s="513"/>
      <c r="M497" s="513"/>
      <c r="N497" s="513"/>
      <c r="O497" s="513"/>
      <c r="P497" s="513"/>
      <c r="Q497" s="513"/>
    </row>
    <row r="498" spans="1:17">
      <c r="A498" s="513"/>
      <c r="B498" s="513"/>
      <c r="C498" s="513"/>
      <c r="D498" s="513"/>
      <c r="E498" s="513"/>
      <c r="F498" s="513"/>
      <c r="G498" s="513"/>
      <c r="H498" s="513"/>
      <c r="I498" s="513"/>
      <c r="J498" s="513"/>
      <c r="K498" s="513"/>
      <c r="L498" s="513"/>
      <c r="M498" s="513"/>
      <c r="N498" s="513"/>
      <c r="O498" s="513"/>
      <c r="P498" s="513"/>
      <c r="Q498" s="513"/>
    </row>
    <row r="499" spans="1:17">
      <c r="A499" s="513"/>
      <c r="B499" s="513"/>
      <c r="C499" s="513"/>
      <c r="D499" s="513"/>
      <c r="E499" s="513"/>
      <c r="F499" s="513"/>
      <c r="G499" s="513"/>
      <c r="H499" s="513"/>
      <c r="I499" s="513"/>
      <c r="J499" s="513"/>
      <c r="K499" s="513"/>
      <c r="L499" s="513"/>
      <c r="M499" s="513"/>
      <c r="N499" s="513"/>
      <c r="O499" s="513"/>
      <c r="P499" s="513"/>
      <c r="Q499" s="513"/>
    </row>
    <row r="500" spans="1:17">
      <c r="A500" s="513"/>
      <c r="B500" s="513"/>
      <c r="C500" s="51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3"/>
      <c r="P500" s="513"/>
      <c r="Q500" s="513"/>
    </row>
    <row r="501" spans="1:17">
      <c r="A501" s="513"/>
      <c r="B501" s="513"/>
      <c r="C501" s="51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3"/>
      <c r="P501" s="513"/>
      <c r="Q501" s="513"/>
    </row>
    <row r="502" spans="1:17">
      <c r="A502" s="513"/>
      <c r="B502" s="513"/>
      <c r="C502" s="51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3"/>
      <c r="P502" s="513"/>
      <c r="Q502" s="513"/>
    </row>
    <row r="503" spans="1:17">
      <c r="A503" s="513"/>
      <c r="B503" s="513"/>
      <c r="C503" s="51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3"/>
      <c r="P503" s="513"/>
      <c r="Q503" s="513"/>
    </row>
    <row r="504" spans="1:17">
      <c r="A504" s="513"/>
      <c r="B504" s="513"/>
      <c r="C504" s="51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3"/>
      <c r="P504" s="513"/>
      <c r="Q504" s="513"/>
    </row>
    <row r="505" spans="1:17">
      <c r="A505" s="513"/>
      <c r="B505" s="513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</row>
    <row r="506" spans="1:17">
      <c r="A506" s="513"/>
      <c r="B506" s="513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3"/>
      <c r="P506" s="513"/>
      <c r="Q506" s="513"/>
    </row>
    <row r="507" spans="1:17">
      <c r="A507" s="513"/>
      <c r="B507" s="513"/>
      <c r="C507" s="51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3"/>
      <c r="P507" s="513"/>
      <c r="Q507" s="513"/>
    </row>
    <row r="508" spans="1:17">
      <c r="A508" s="513"/>
      <c r="B508" s="513"/>
      <c r="C508" s="51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</row>
    <row r="509" spans="1:17">
      <c r="A509" s="513"/>
      <c r="B509" s="513"/>
      <c r="C509" s="51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3"/>
      <c r="P509" s="513"/>
      <c r="Q509" s="513"/>
    </row>
    <row r="510" spans="1:17">
      <c r="A510" s="513"/>
      <c r="B510" s="513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</row>
    <row r="511" spans="1:17">
      <c r="A511" s="513"/>
      <c r="B511" s="513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</row>
    <row r="512" spans="1:17">
      <c r="A512" s="513"/>
      <c r="B512" s="513"/>
      <c r="C512" s="51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3"/>
      <c r="P512" s="513"/>
      <c r="Q512" s="513"/>
    </row>
    <row r="513" spans="1:17">
      <c r="A513" s="513"/>
      <c r="B513" s="513"/>
      <c r="C513" s="51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3"/>
      <c r="P513" s="513"/>
      <c r="Q513" s="513"/>
    </row>
    <row r="514" spans="1:17">
      <c r="A514" s="513"/>
      <c r="B514" s="513"/>
      <c r="C514" s="51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3"/>
      <c r="P514" s="513"/>
      <c r="Q514" s="513"/>
    </row>
    <row r="515" spans="1:17">
      <c r="A515" s="513"/>
      <c r="B515" s="513"/>
      <c r="C515" s="513"/>
      <c r="D515" s="513"/>
      <c r="E515" s="513"/>
      <c r="F515" s="513"/>
      <c r="G515" s="513"/>
      <c r="H515" s="513"/>
      <c r="I515" s="513"/>
      <c r="J515" s="513"/>
      <c r="K515" s="513"/>
      <c r="L515" s="513"/>
      <c r="M515" s="513"/>
      <c r="N515" s="513"/>
      <c r="O515" s="513"/>
      <c r="P515" s="513"/>
      <c r="Q515" s="513"/>
    </row>
    <row r="516" spans="1:17">
      <c r="A516" s="513"/>
      <c r="B516" s="513"/>
      <c r="C516" s="513"/>
      <c r="D516" s="513"/>
      <c r="E516" s="513"/>
      <c r="F516" s="513"/>
      <c r="G516" s="513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</row>
    <row r="517" spans="1:17">
      <c r="A517" s="513"/>
      <c r="B517" s="513"/>
      <c r="C517" s="513"/>
      <c r="D517" s="513"/>
      <c r="E517" s="513"/>
      <c r="F517" s="513"/>
      <c r="G517" s="513"/>
      <c r="H517" s="513"/>
      <c r="I517" s="513"/>
      <c r="J517" s="513"/>
      <c r="K517" s="513"/>
      <c r="L517" s="513"/>
      <c r="M517" s="513"/>
      <c r="N517" s="513"/>
      <c r="O517" s="513"/>
      <c r="P517" s="513"/>
      <c r="Q517" s="513"/>
    </row>
    <row r="518" spans="1:17">
      <c r="A518" s="513"/>
      <c r="B518" s="513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</row>
    <row r="519" spans="1:17">
      <c r="A519" s="513"/>
      <c r="B519" s="513"/>
      <c r="C519" s="513"/>
      <c r="D519" s="513"/>
      <c r="E519" s="513"/>
      <c r="F519" s="513"/>
      <c r="G519" s="513"/>
      <c r="H519" s="513"/>
      <c r="I519" s="513"/>
      <c r="J519" s="513"/>
      <c r="K519" s="513"/>
      <c r="L519" s="513"/>
      <c r="M519" s="513"/>
      <c r="N519" s="513"/>
      <c r="O519" s="513"/>
      <c r="P519" s="513"/>
      <c r="Q519" s="513"/>
    </row>
    <row r="520" spans="1:17">
      <c r="A520" s="513"/>
      <c r="B520" s="513"/>
      <c r="C520" s="513"/>
      <c r="D520" s="513"/>
      <c r="E520" s="513"/>
      <c r="F520" s="513"/>
      <c r="G520" s="513"/>
      <c r="H520" s="513"/>
      <c r="I520" s="513"/>
      <c r="J520" s="513"/>
      <c r="K520" s="513"/>
      <c r="L520" s="513"/>
      <c r="M520" s="513"/>
      <c r="N520" s="513"/>
      <c r="O520" s="513"/>
      <c r="P520" s="513"/>
      <c r="Q520" s="513"/>
    </row>
    <row r="521" spans="1:17">
      <c r="A521" s="513"/>
      <c r="B521" s="513"/>
      <c r="C521" s="513"/>
      <c r="D521" s="513"/>
      <c r="E521" s="513"/>
      <c r="F521" s="513"/>
      <c r="G521" s="513"/>
      <c r="H521" s="513"/>
      <c r="I521" s="513"/>
      <c r="J521" s="513"/>
      <c r="K521" s="513"/>
      <c r="L521" s="513"/>
      <c r="M521" s="513"/>
      <c r="N521" s="513"/>
      <c r="O521" s="513"/>
      <c r="P521" s="513"/>
      <c r="Q521" s="513"/>
    </row>
    <row r="522" spans="1:17">
      <c r="A522" s="513"/>
      <c r="B522" s="513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</row>
    <row r="523" spans="1:17">
      <c r="A523" s="513"/>
      <c r="B523" s="513"/>
      <c r="C523" s="513"/>
      <c r="D523" s="513"/>
      <c r="E523" s="513"/>
      <c r="F523" s="513"/>
      <c r="G523" s="513"/>
      <c r="H523" s="513"/>
      <c r="I523" s="513"/>
      <c r="J523" s="513"/>
      <c r="K523" s="513"/>
      <c r="L523" s="513"/>
      <c r="M523" s="513"/>
      <c r="N523" s="513"/>
      <c r="O523" s="513"/>
      <c r="P523" s="513"/>
      <c r="Q523" s="513"/>
    </row>
    <row r="524" spans="1:17">
      <c r="A524" s="513"/>
      <c r="B524" s="513"/>
      <c r="C524" s="513"/>
      <c r="D524" s="513"/>
      <c r="E524" s="513"/>
      <c r="F524" s="513"/>
      <c r="G524" s="513"/>
      <c r="H524" s="513"/>
      <c r="I524" s="513"/>
      <c r="J524" s="513"/>
      <c r="K524" s="513"/>
      <c r="L524" s="513"/>
      <c r="M524" s="513"/>
      <c r="N524" s="513"/>
      <c r="O524" s="513"/>
      <c r="P524" s="513"/>
      <c r="Q524" s="513"/>
    </row>
    <row r="525" spans="1:17">
      <c r="A525" s="513"/>
      <c r="B525" s="513"/>
      <c r="C525" s="513"/>
      <c r="D525" s="513"/>
      <c r="E525" s="513"/>
      <c r="F525" s="513"/>
      <c r="G525" s="513"/>
      <c r="H525" s="513"/>
      <c r="I525" s="513"/>
      <c r="J525" s="513"/>
      <c r="K525" s="513"/>
      <c r="L525" s="513"/>
      <c r="M525" s="513"/>
      <c r="N525" s="513"/>
      <c r="O525" s="513"/>
      <c r="P525" s="513"/>
      <c r="Q525" s="513"/>
    </row>
    <row r="526" spans="1:17">
      <c r="A526" s="513"/>
      <c r="B526" s="513"/>
      <c r="C526" s="513"/>
      <c r="D526" s="513"/>
      <c r="E526" s="513"/>
      <c r="F526" s="513"/>
      <c r="G526" s="513"/>
      <c r="H526" s="513"/>
      <c r="I526" s="513"/>
      <c r="J526" s="513"/>
      <c r="K526" s="513"/>
      <c r="L526" s="513"/>
      <c r="M526" s="513"/>
      <c r="N526" s="513"/>
      <c r="O526" s="513"/>
      <c r="P526" s="513"/>
      <c r="Q526" s="513"/>
    </row>
    <row r="527" spans="1:17">
      <c r="A527" s="513"/>
      <c r="B527" s="513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</row>
    <row r="528" spans="1:17">
      <c r="A528" s="513"/>
      <c r="B528" s="513"/>
      <c r="C528" s="513"/>
      <c r="D528" s="513"/>
      <c r="E528" s="513"/>
      <c r="F528" s="513"/>
      <c r="G528" s="513"/>
      <c r="H528" s="513"/>
      <c r="I528" s="513"/>
      <c r="J528" s="513"/>
      <c r="K528" s="513"/>
      <c r="L528" s="513"/>
      <c r="M528" s="513"/>
      <c r="N528" s="513"/>
      <c r="O528" s="513"/>
      <c r="P528" s="513"/>
      <c r="Q528" s="513"/>
    </row>
    <row r="529" spans="1:17">
      <c r="A529" s="513"/>
      <c r="B529" s="513"/>
      <c r="C529" s="513"/>
      <c r="D529" s="513"/>
      <c r="E529" s="513"/>
      <c r="F529" s="513"/>
      <c r="G529" s="513"/>
      <c r="H529" s="513"/>
      <c r="I529" s="513"/>
      <c r="J529" s="513"/>
      <c r="K529" s="513"/>
      <c r="L529" s="513"/>
      <c r="M529" s="513"/>
      <c r="N529" s="513"/>
      <c r="O529" s="513"/>
      <c r="P529" s="513"/>
      <c r="Q529" s="513"/>
    </row>
    <row r="530" spans="1:17">
      <c r="A530" s="513"/>
      <c r="B530" s="513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</row>
    <row r="531" spans="1:17">
      <c r="A531" s="513"/>
      <c r="B531" s="513"/>
      <c r="C531" s="513"/>
      <c r="D531" s="513"/>
      <c r="E531" s="513"/>
      <c r="F531" s="513"/>
      <c r="G531" s="513"/>
      <c r="H531" s="513"/>
      <c r="I531" s="513"/>
      <c r="J531" s="513"/>
      <c r="K531" s="513"/>
      <c r="L531" s="513"/>
      <c r="M531" s="513"/>
      <c r="N531" s="513"/>
      <c r="O531" s="513"/>
      <c r="P531" s="513"/>
      <c r="Q531" s="513"/>
    </row>
    <row r="532" spans="1:17">
      <c r="A532" s="513"/>
      <c r="B532" s="513"/>
      <c r="C532" s="513"/>
      <c r="D532" s="513"/>
      <c r="E532" s="513"/>
      <c r="F532" s="513"/>
      <c r="G532" s="513"/>
      <c r="H532" s="513"/>
      <c r="I532" s="513"/>
      <c r="J532" s="513"/>
      <c r="K532" s="513"/>
      <c r="L532" s="513"/>
      <c r="M532" s="513"/>
      <c r="N532" s="513"/>
      <c r="O532" s="513"/>
      <c r="P532" s="513"/>
      <c r="Q532" s="513"/>
    </row>
    <row r="533" spans="1:17">
      <c r="A533" s="513"/>
      <c r="B533" s="513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</row>
    <row r="534" spans="1:17">
      <c r="A534" s="513"/>
      <c r="B534" s="513"/>
      <c r="C534" s="513"/>
      <c r="D534" s="513"/>
      <c r="E534" s="513"/>
      <c r="F534" s="513"/>
      <c r="G534" s="513"/>
      <c r="H534" s="513"/>
      <c r="I534" s="513"/>
      <c r="J534" s="513"/>
      <c r="K534" s="513"/>
      <c r="L534" s="513"/>
      <c r="M534" s="513"/>
      <c r="N534" s="513"/>
      <c r="O534" s="513"/>
      <c r="P534" s="513"/>
      <c r="Q534" s="513"/>
    </row>
    <row r="535" spans="1:17">
      <c r="A535" s="513"/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</row>
    <row r="536" spans="1:17">
      <c r="A536" s="513"/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</row>
    <row r="537" spans="1:17">
      <c r="A537" s="513"/>
      <c r="B537" s="513"/>
      <c r="C537" s="513"/>
      <c r="D537" s="513"/>
      <c r="E537" s="513"/>
      <c r="F537" s="513"/>
      <c r="G537" s="513"/>
      <c r="H537" s="513"/>
      <c r="I537" s="513"/>
      <c r="J537" s="513"/>
      <c r="K537" s="513"/>
      <c r="L537" s="513"/>
      <c r="M537" s="513"/>
      <c r="N537" s="513"/>
      <c r="O537" s="513"/>
      <c r="P537" s="513"/>
      <c r="Q537" s="513"/>
    </row>
    <row r="538" spans="1:17">
      <c r="A538" s="513"/>
      <c r="B538" s="513"/>
      <c r="C538" s="513"/>
      <c r="D538" s="513"/>
      <c r="E538" s="513"/>
      <c r="F538" s="513"/>
      <c r="G538" s="513"/>
      <c r="H538" s="513"/>
      <c r="I538" s="513"/>
      <c r="J538" s="513"/>
      <c r="K538" s="513"/>
      <c r="L538" s="513"/>
      <c r="M538" s="513"/>
      <c r="N538" s="513"/>
      <c r="O538" s="513"/>
      <c r="P538" s="513"/>
      <c r="Q538" s="513"/>
    </row>
    <row r="539" spans="1:17">
      <c r="A539" s="513"/>
      <c r="B539" s="513"/>
      <c r="C539" s="513"/>
      <c r="D539" s="513"/>
      <c r="E539" s="513"/>
      <c r="F539" s="513"/>
      <c r="G539" s="513"/>
      <c r="H539" s="513"/>
      <c r="I539" s="513"/>
      <c r="J539" s="513"/>
      <c r="K539" s="513"/>
      <c r="L539" s="513"/>
      <c r="M539" s="513"/>
      <c r="N539" s="513"/>
      <c r="O539" s="513"/>
      <c r="P539" s="513"/>
      <c r="Q539" s="513"/>
    </row>
    <row r="540" spans="1:17">
      <c r="A540" s="513"/>
      <c r="B540" s="513"/>
      <c r="C540" s="513"/>
      <c r="D540" s="513"/>
      <c r="E540" s="513"/>
      <c r="F540" s="513"/>
      <c r="G540" s="513"/>
      <c r="H540" s="513"/>
      <c r="I540" s="513"/>
      <c r="J540" s="513"/>
      <c r="K540" s="513"/>
      <c r="L540" s="513"/>
      <c r="M540" s="513"/>
      <c r="N540" s="513"/>
      <c r="O540" s="513"/>
      <c r="P540" s="513"/>
      <c r="Q540" s="513"/>
    </row>
    <row r="541" spans="1:17">
      <c r="A541" s="513"/>
      <c r="B541" s="513"/>
      <c r="C541" s="513"/>
      <c r="D541" s="513"/>
      <c r="E541" s="513"/>
      <c r="F541" s="513"/>
      <c r="G541" s="513"/>
      <c r="H541" s="513"/>
      <c r="I541" s="513"/>
      <c r="J541" s="513"/>
      <c r="K541" s="513"/>
      <c r="L541" s="513"/>
      <c r="M541" s="513"/>
      <c r="N541" s="513"/>
      <c r="O541" s="513"/>
      <c r="P541" s="513"/>
      <c r="Q541" s="513"/>
    </row>
    <row r="542" spans="1:17">
      <c r="A542" s="513"/>
      <c r="B542" s="513"/>
      <c r="C542" s="513"/>
      <c r="D542" s="513"/>
      <c r="E542" s="513"/>
      <c r="F542" s="513"/>
      <c r="G542" s="513"/>
      <c r="H542" s="513"/>
      <c r="I542" s="513"/>
      <c r="J542" s="513"/>
      <c r="K542" s="513"/>
      <c r="L542" s="513"/>
      <c r="M542" s="513"/>
      <c r="N542" s="513"/>
      <c r="O542" s="513"/>
      <c r="P542" s="513"/>
      <c r="Q542" s="513"/>
    </row>
    <row r="543" spans="1:17">
      <c r="A543" s="513"/>
      <c r="B543" s="513"/>
      <c r="C543" s="513"/>
      <c r="D543" s="513"/>
      <c r="E543" s="513"/>
      <c r="F543" s="513"/>
      <c r="G543" s="513"/>
      <c r="H543" s="513"/>
      <c r="I543" s="513"/>
      <c r="J543" s="513"/>
      <c r="K543" s="513"/>
      <c r="L543" s="513"/>
      <c r="M543" s="513"/>
      <c r="N543" s="513"/>
      <c r="O543" s="513"/>
      <c r="P543" s="513"/>
      <c r="Q543" s="513"/>
    </row>
    <row r="544" spans="1:17">
      <c r="A544" s="513"/>
      <c r="B544" s="513"/>
      <c r="C544" s="513"/>
      <c r="D544" s="513"/>
      <c r="E544" s="513"/>
      <c r="F544" s="513"/>
      <c r="G544" s="513"/>
      <c r="H544" s="513"/>
      <c r="I544" s="513"/>
      <c r="J544" s="513"/>
      <c r="K544" s="513"/>
      <c r="L544" s="513"/>
      <c r="M544" s="513"/>
      <c r="N544" s="513"/>
      <c r="O544" s="513"/>
      <c r="P544" s="513"/>
      <c r="Q544" s="513"/>
    </row>
    <row r="545" spans="1:17">
      <c r="A545" s="513"/>
      <c r="B545" s="513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</row>
    <row r="546" spans="1:17">
      <c r="A546" s="513"/>
      <c r="B546" s="513"/>
      <c r="C546" s="513"/>
      <c r="D546" s="513"/>
      <c r="E546" s="513"/>
      <c r="F546" s="513"/>
      <c r="G546" s="513"/>
      <c r="H546" s="513"/>
      <c r="I546" s="513"/>
      <c r="J546" s="513"/>
      <c r="K546" s="513"/>
      <c r="L546" s="513"/>
      <c r="M546" s="513"/>
      <c r="N546" s="513"/>
      <c r="O546" s="513"/>
      <c r="P546" s="513"/>
      <c r="Q546" s="513"/>
    </row>
    <row r="547" spans="1:17">
      <c r="A547" s="513"/>
      <c r="B547" s="513"/>
      <c r="C547" s="513"/>
      <c r="D547" s="513"/>
      <c r="E547" s="513"/>
      <c r="F547" s="513"/>
      <c r="G547" s="513"/>
      <c r="H547" s="513"/>
      <c r="I547" s="513"/>
      <c r="J547" s="513"/>
      <c r="K547" s="513"/>
      <c r="L547" s="513"/>
      <c r="M547" s="513"/>
      <c r="N547" s="513"/>
      <c r="O547" s="513"/>
      <c r="P547" s="513"/>
      <c r="Q547" s="513"/>
    </row>
    <row r="548" spans="1:17">
      <c r="A548" s="513"/>
      <c r="B548" s="513"/>
      <c r="C548" s="513"/>
      <c r="D548" s="513"/>
      <c r="E548" s="513"/>
      <c r="F548" s="513"/>
      <c r="G548" s="513"/>
      <c r="H548" s="513"/>
      <c r="I548" s="513"/>
      <c r="J548" s="513"/>
      <c r="K548" s="513"/>
      <c r="L548" s="513"/>
      <c r="M548" s="513"/>
      <c r="N548" s="513"/>
      <c r="O548" s="513"/>
      <c r="P548" s="513"/>
      <c r="Q548" s="513"/>
    </row>
    <row r="549" spans="1:17">
      <c r="A549" s="513"/>
      <c r="B549" s="513"/>
      <c r="C549" s="513"/>
      <c r="D549" s="513"/>
      <c r="E549" s="513"/>
      <c r="F549" s="513"/>
      <c r="G549" s="513"/>
      <c r="H549" s="513"/>
      <c r="I549" s="513"/>
      <c r="J549" s="513"/>
      <c r="K549" s="513"/>
      <c r="L549" s="513"/>
      <c r="M549" s="513"/>
      <c r="N549" s="513"/>
      <c r="O549" s="513"/>
      <c r="P549" s="513"/>
      <c r="Q549" s="513"/>
    </row>
    <row r="550" spans="1:17">
      <c r="A550" s="513"/>
      <c r="B550" s="513"/>
      <c r="C550" s="513"/>
      <c r="D550" s="513"/>
      <c r="E550" s="513"/>
      <c r="F550" s="513"/>
      <c r="G550" s="513"/>
      <c r="H550" s="513"/>
      <c r="I550" s="513"/>
      <c r="J550" s="513"/>
      <c r="K550" s="513"/>
      <c r="L550" s="513"/>
      <c r="M550" s="513"/>
      <c r="N550" s="513"/>
      <c r="O550" s="513"/>
      <c r="P550" s="513"/>
      <c r="Q550" s="513"/>
    </row>
    <row r="551" spans="1:17">
      <c r="A551" s="513"/>
      <c r="B551" s="513"/>
      <c r="C551" s="513"/>
      <c r="D551" s="513"/>
      <c r="E551" s="513"/>
      <c r="F551" s="513"/>
      <c r="G551" s="513"/>
      <c r="H551" s="513"/>
      <c r="I551" s="513"/>
      <c r="J551" s="513"/>
      <c r="K551" s="513"/>
      <c r="L551" s="513"/>
      <c r="M551" s="513"/>
      <c r="N551" s="513"/>
      <c r="O551" s="513"/>
      <c r="P551" s="513"/>
      <c r="Q551" s="513"/>
    </row>
    <row r="552" spans="1:17">
      <c r="A552" s="513"/>
      <c r="B552" s="513"/>
      <c r="C552" s="513"/>
      <c r="D552" s="513"/>
      <c r="E552" s="513"/>
      <c r="F552" s="513"/>
      <c r="G552" s="513"/>
      <c r="H552" s="513"/>
      <c r="I552" s="513"/>
      <c r="J552" s="513"/>
      <c r="K552" s="513"/>
      <c r="L552" s="513"/>
      <c r="M552" s="513"/>
      <c r="N552" s="513"/>
      <c r="O552" s="513"/>
      <c r="P552" s="513"/>
      <c r="Q552" s="513"/>
    </row>
    <row r="553" spans="1:17">
      <c r="A553" s="513"/>
      <c r="B553" s="513"/>
      <c r="C553" s="513"/>
      <c r="D553" s="513"/>
      <c r="E553" s="513"/>
      <c r="F553" s="513"/>
      <c r="G553" s="513"/>
      <c r="H553" s="513"/>
      <c r="I553" s="513"/>
      <c r="J553" s="513"/>
      <c r="K553" s="513"/>
      <c r="L553" s="513"/>
      <c r="M553" s="513"/>
      <c r="N553" s="513"/>
      <c r="O553" s="513"/>
      <c r="P553" s="513"/>
      <c r="Q553" s="513"/>
    </row>
    <row r="554" spans="1:17">
      <c r="A554" s="513"/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</row>
    <row r="555" spans="1:17">
      <c r="A555" s="513"/>
      <c r="B555" s="513"/>
      <c r="C555" s="513"/>
      <c r="D555" s="513"/>
      <c r="E555" s="513"/>
      <c r="F555" s="513"/>
      <c r="G555" s="513"/>
      <c r="H555" s="513"/>
      <c r="I555" s="513"/>
      <c r="J555" s="513"/>
      <c r="K555" s="513"/>
      <c r="L555" s="513"/>
      <c r="M555" s="513"/>
      <c r="N555" s="513"/>
      <c r="O555" s="513"/>
      <c r="P555" s="513"/>
      <c r="Q555" s="513"/>
    </row>
    <row r="556" spans="1:17">
      <c r="A556" s="513"/>
      <c r="B556" s="513"/>
      <c r="C556" s="513"/>
      <c r="D556" s="513"/>
      <c r="E556" s="513"/>
      <c r="F556" s="513"/>
      <c r="G556" s="513"/>
      <c r="H556" s="513"/>
      <c r="I556" s="513"/>
      <c r="J556" s="513"/>
      <c r="K556" s="513"/>
      <c r="L556" s="513"/>
      <c r="M556" s="513"/>
      <c r="N556" s="513"/>
      <c r="O556" s="513"/>
      <c r="P556" s="513"/>
      <c r="Q556" s="513"/>
    </row>
    <row r="557" spans="1:17">
      <c r="A557" s="513"/>
      <c r="B557" s="513"/>
      <c r="C557" s="513"/>
      <c r="D557" s="513"/>
      <c r="E557" s="513"/>
      <c r="F557" s="513"/>
      <c r="G557" s="513"/>
      <c r="H557" s="513"/>
      <c r="I557" s="513"/>
      <c r="J557" s="513"/>
      <c r="K557" s="513"/>
      <c r="L557" s="513"/>
      <c r="M557" s="513"/>
      <c r="N557" s="513"/>
      <c r="O557" s="513"/>
      <c r="P557" s="513"/>
      <c r="Q557" s="513"/>
    </row>
    <row r="558" spans="1:17">
      <c r="A558" s="513"/>
      <c r="B558" s="513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</row>
    <row r="559" spans="1:17">
      <c r="A559" s="513"/>
      <c r="B559" s="513"/>
      <c r="C559" s="51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3"/>
      <c r="P559" s="513"/>
      <c r="Q559" s="513"/>
    </row>
    <row r="560" spans="1:17">
      <c r="A560" s="513"/>
      <c r="B560" s="513"/>
      <c r="C560" s="51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3"/>
      <c r="P560" s="513"/>
      <c r="Q560" s="513"/>
    </row>
    <row r="561" spans="1:17">
      <c r="A561" s="513"/>
      <c r="B561" s="513"/>
      <c r="C561" s="51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3"/>
      <c r="P561" s="513"/>
      <c r="Q561" s="513"/>
    </row>
    <row r="562" spans="1:17">
      <c r="A562" s="513"/>
      <c r="B562" s="513"/>
      <c r="C562" s="51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3"/>
      <c r="P562" s="513"/>
      <c r="Q562" s="513"/>
    </row>
    <row r="563" spans="1:17">
      <c r="A563" s="513"/>
      <c r="B563" s="513"/>
      <c r="C563" s="51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3"/>
      <c r="P563" s="513"/>
      <c r="Q563" s="513"/>
    </row>
    <row r="564" spans="1:17">
      <c r="A564" s="513"/>
      <c r="B564" s="513"/>
      <c r="C564" s="51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3"/>
      <c r="P564" s="513"/>
      <c r="Q564" s="513"/>
    </row>
    <row r="565" spans="1:17">
      <c r="A565" s="513"/>
      <c r="B565" s="513"/>
      <c r="C565" s="51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3"/>
      <c r="P565" s="513"/>
      <c r="Q565" s="513"/>
    </row>
    <row r="566" spans="1:17">
      <c r="A566" s="513"/>
      <c r="B566" s="513"/>
      <c r="C566" s="51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3"/>
      <c r="P566" s="513"/>
      <c r="Q566" s="513"/>
    </row>
    <row r="567" spans="1:17">
      <c r="A567" s="513"/>
      <c r="B567" s="513"/>
      <c r="C567" s="51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3"/>
      <c r="P567" s="513"/>
      <c r="Q567" s="513"/>
    </row>
    <row r="568" spans="1:17">
      <c r="A568" s="513"/>
      <c r="B568" s="513"/>
      <c r="C568" s="51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3"/>
      <c r="P568" s="513"/>
      <c r="Q568" s="513"/>
    </row>
    <row r="569" spans="1:17">
      <c r="A569" s="513"/>
      <c r="B569" s="513"/>
      <c r="C569" s="51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3"/>
      <c r="P569" s="513"/>
      <c r="Q569" s="513"/>
    </row>
    <row r="570" spans="1:17">
      <c r="A570" s="513"/>
      <c r="B570" s="513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3"/>
      <c r="P570" s="513"/>
      <c r="Q570" s="513"/>
    </row>
    <row r="571" spans="1:17">
      <c r="A571" s="513"/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</row>
    <row r="572" spans="1:17">
      <c r="A572" s="513"/>
      <c r="B572" s="513"/>
      <c r="C572" s="51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3"/>
      <c r="P572" s="513"/>
      <c r="Q572" s="513"/>
    </row>
    <row r="573" spans="1:17">
      <c r="A573" s="513"/>
      <c r="B573" s="513"/>
      <c r="C573" s="513"/>
      <c r="D573" s="513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</row>
    <row r="574" spans="1:17">
      <c r="A574" s="513"/>
      <c r="B574" s="513"/>
      <c r="C574" s="513"/>
      <c r="D574" s="513"/>
      <c r="E574" s="513"/>
      <c r="F574" s="513"/>
      <c r="G574" s="513"/>
      <c r="H574" s="513"/>
      <c r="I574" s="513"/>
      <c r="J574" s="513"/>
      <c r="K574" s="513"/>
      <c r="L574" s="513"/>
      <c r="M574" s="513"/>
      <c r="N574" s="513"/>
      <c r="O574" s="513"/>
      <c r="P574" s="513"/>
      <c r="Q574" s="513"/>
    </row>
    <row r="575" spans="1:17">
      <c r="A575" s="513"/>
      <c r="B575" s="513"/>
      <c r="C575" s="513"/>
      <c r="D575" s="513"/>
      <c r="E575" s="513"/>
      <c r="F575" s="513"/>
      <c r="G575" s="513"/>
      <c r="H575" s="513"/>
      <c r="I575" s="513"/>
      <c r="J575" s="513"/>
      <c r="K575" s="513"/>
      <c r="L575" s="513"/>
      <c r="M575" s="513"/>
      <c r="N575" s="513"/>
      <c r="O575" s="513"/>
      <c r="P575" s="513"/>
      <c r="Q575" s="513"/>
    </row>
    <row r="576" spans="1:17">
      <c r="A576" s="513"/>
      <c r="B576" s="513"/>
      <c r="C576" s="513"/>
      <c r="D576" s="513"/>
      <c r="E576" s="513"/>
      <c r="F576" s="513"/>
      <c r="G576" s="513"/>
      <c r="H576" s="513"/>
      <c r="I576" s="513"/>
      <c r="J576" s="513"/>
      <c r="K576" s="513"/>
      <c r="L576" s="513"/>
      <c r="M576" s="513"/>
      <c r="N576" s="513"/>
      <c r="O576" s="513"/>
      <c r="P576" s="513"/>
      <c r="Q576" s="513"/>
    </row>
    <row r="577" spans="1:17">
      <c r="A577" s="513"/>
      <c r="B577" s="513"/>
      <c r="C577" s="513"/>
      <c r="D577" s="513"/>
      <c r="E577" s="513"/>
      <c r="F577" s="513"/>
      <c r="G577" s="513"/>
      <c r="H577" s="513"/>
      <c r="I577" s="513"/>
      <c r="J577" s="513"/>
      <c r="K577" s="513"/>
      <c r="L577" s="513"/>
      <c r="M577" s="513"/>
      <c r="N577" s="513"/>
      <c r="O577" s="513"/>
      <c r="P577" s="513"/>
      <c r="Q577" s="513"/>
    </row>
    <row r="578" spans="1:17">
      <c r="A578" s="513"/>
      <c r="B578" s="513"/>
      <c r="C578" s="513"/>
      <c r="D578" s="513"/>
      <c r="E578" s="513"/>
      <c r="F578" s="513"/>
      <c r="G578" s="513"/>
      <c r="H578" s="513"/>
      <c r="I578" s="513"/>
      <c r="J578" s="513"/>
      <c r="K578" s="513"/>
      <c r="L578" s="513"/>
      <c r="M578" s="513"/>
      <c r="N578" s="513"/>
      <c r="O578" s="513"/>
      <c r="P578" s="513"/>
      <c r="Q578" s="513"/>
    </row>
    <row r="579" spans="1:17">
      <c r="A579" s="513"/>
      <c r="B579" s="513"/>
      <c r="C579" s="513"/>
      <c r="D579" s="513"/>
      <c r="E579" s="513"/>
      <c r="F579" s="513"/>
      <c r="G579" s="513"/>
      <c r="H579" s="513"/>
      <c r="I579" s="513"/>
      <c r="J579" s="513"/>
      <c r="K579" s="513"/>
      <c r="L579" s="513"/>
      <c r="M579" s="513"/>
      <c r="N579" s="513"/>
      <c r="O579" s="513"/>
      <c r="P579" s="513"/>
      <c r="Q579" s="513"/>
    </row>
    <row r="580" spans="1:17">
      <c r="A580" s="513"/>
      <c r="B580" s="513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</row>
    <row r="581" spans="1:17">
      <c r="A581" s="513"/>
      <c r="B581" s="513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</row>
    <row r="582" spans="1:17">
      <c r="A582" s="513"/>
      <c r="B582" s="513"/>
      <c r="C582" s="513"/>
      <c r="D582" s="513"/>
      <c r="E582" s="513"/>
      <c r="F582" s="513"/>
      <c r="G582" s="513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</row>
    <row r="583" spans="1:17">
      <c r="A583" s="513"/>
      <c r="B583" s="513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</row>
    <row r="584" spans="1:17">
      <c r="A584" s="513"/>
      <c r="B584" s="513"/>
      <c r="C584" s="513"/>
      <c r="D584" s="513"/>
      <c r="E584" s="513"/>
      <c r="F584" s="513"/>
      <c r="G584" s="513"/>
      <c r="H584" s="513"/>
      <c r="I584" s="513"/>
      <c r="J584" s="513"/>
      <c r="K584" s="513"/>
      <c r="L584" s="513"/>
      <c r="M584" s="513"/>
      <c r="N584" s="513"/>
      <c r="O584" s="513"/>
      <c r="P584" s="513"/>
      <c r="Q584" s="513"/>
    </row>
    <row r="585" spans="1:17">
      <c r="A585" s="513"/>
      <c r="B585" s="513"/>
      <c r="C585" s="513"/>
      <c r="D585" s="513"/>
      <c r="E585" s="513"/>
      <c r="F585" s="513"/>
      <c r="G585" s="513"/>
      <c r="H585" s="513"/>
      <c r="I585" s="513"/>
      <c r="J585" s="513"/>
      <c r="K585" s="513"/>
      <c r="L585" s="513"/>
      <c r="M585" s="513"/>
      <c r="N585" s="513"/>
      <c r="O585" s="513"/>
      <c r="P585" s="513"/>
      <c r="Q585" s="513"/>
    </row>
    <row r="586" spans="1:17">
      <c r="A586" s="513"/>
      <c r="B586" s="513"/>
      <c r="C586" s="513"/>
      <c r="D586" s="513"/>
      <c r="E586" s="513"/>
      <c r="F586" s="513"/>
      <c r="G586" s="513"/>
      <c r="H586" s="513"/>
      <c r="I586" s="513"/>
      <c r="J586" s="513"/>
      <c r="K586" s="513"/>
      <c r="L586" s="513"/>
      <c r="M586" s="513"/>
      <c r="N586" s="513"/>
      <c r="O586" s="513"/>
      <c r="P586" s="513"/>
      <c r="Q586" s="513"/>
    </row>
    <row r="587" spans="1:17">
      <c r="A587" s="513"/>
      <c r="B587" s="513"/>
      <c r="C587" s="513"/>
      <c r="D587" s="513"/>
      <c r="E587" s="513"/>
      <c r="F587" s="513"/>
      <c r="G587" s="513"/>
      <c r="H587" s="513"/>
      <c r="I587" s="513"/>
      <c r="J587" s="513"/>
      <c r="K587" s="513"/>
      <c r="L587" s="513"/>
      <c r="M587" s="513"/>
      <c r="N587" s="513"/>
      <c r="O587" s="513"/>
      <c r="P587" s="513"/>
      <c r="Q587" s="513"/>
    </row>
    <row r="588" spans="1:17">
      <c r="A588" s="513"/>
      <c r="B588" s="513"/>
      <c r="C588" s="513"/>
      <c r="D588" s="513"/>
      <c r="E588" s="513"/>
      <c r="F588" s="513"/>
      <c r="G588" s="513"/>
      <c r="H588" s="513"/>
      <c r="I588" s="513"/>
      <c r="J588" s="513"/>
      <c r="K588" s="513"/>
      <c r="L588" s="513"/>
      <c r="M588" s="513"/>
      <c r="N588" s="513"/>
      <c r="O588" s="513"/>
      <c r="P588" s="513"/>
      <c r="Q588" s="513"/>
    </row>
    <row r="589" spans="1:17">
      <c r="A589" s="513"/>
      <c r="B589" s="513"/>
      <c r="C589" s="513"/>
      <c r="D589" s="513"/>
      <c r="E589" s="513"/>
      <c r="F589" s="513"/>
      <c r="G589" s="513"/>
      <c r="H589" s="513"/>
      <c r="I589" s="513"/>
      <c r="J589" s="513"/>
      <c r="K589" s="513"/>
      <c r="L589" s="513"/>
      <c r="M589" s="513"/>
      <c r="N589" s="513"/>
      <c r="O589" s="513"/>
      <c r="P589" s="513"/>
      <c r="Q589" s="513"/>
    </row>
    <row r="590" spans="1:17">
      <c r="A590" s="513"/>
      <c r="B590" s="513"/>
      <c r="C590" s="513"/>
      <c r="D590" s="513"/>
      <c r="E590" s="513"/>
      <c r="F590" s="513"/>
      <c r="G590" s="513"/>
      <c r="H590" s="513"/>
      <c r="I590" s="513"/>
      <c r="J590" s="513"/>
      <c r="K590" s="513"/>
      <c r="L590" s="513"/>
      <c r="M590" s="513"/>
      <c r="N590" s="513"/>
      <c r="O590" s="513"/>
      <c r="P590" s="513"/>
      <c r="Q590" s="513"/>
    </row>
    <row r="591" spans="1:17">
      <c r="A591" s="513"/>
      <c r="B591" s="513"/>
      <c r="C591" s="513"/>
      <c r="D591" s="513"/>
      <c r="E591" s="513"/>
      <c r="F591" s="513"/>
      <c r="G591" s="513"/>
      <c r="H591" s="513"/>
      <c r="I591" s="513"/>
      <c r="J591" s="513"/>
      <c r="K591" s="513"/>
      <c r="L591" s="513"/>
      <c r="M591" s="513"/>
      <c r="N591" s="513"/>
      <c r="O591" s="513"/>
      <c r="P591" s="513"/>
      <c r="Q591" s="513"/>
    </row>
    <row r="592" spans="1:17">
      <c r="A592" s="513"/>
      <c r="B592" s="513"/>
      <c r="C592" s="513"/>
      <c r="D592" s="513"/>
      <c r="E592" s="513"/>
      <c r="F592" s="513"/>
      <c r="G592" s="513"/>
      <c r="H592" s="513"/>
      <c r="I592" s="513"/>
      <c r="J592" s="513"/>
      <c r="K592" s="513"/>
      <c r="L592" s="513"/>
      <c r="M592" s="513"/>
      <c r="N592" s="513"/>
      <c r="O592" s="513"/>
      <c r="P592" s="513"/>
      <c r="Q592" s="513"/>
    </row>
    <row r="593" spans="1:17">
      <c r="A593" s="513"/>
      <c r="B593" s="513"/>
      <c r="C593" s="513"/>
      <c r="D593" s="513"/>
      <c r="E593" s="513"/>
      <c r="F593" s="513"/>
      <c r="G593" s="513"/>
      <c r="H593" s="513"/>
      <c r="I593" s="513"/>
      <c r="J593" s="513"/>
      <c r="K593" s="513"/>
      <c r="L593" s="513"/>
      <c r="M593" s="513"/>
      <c r="N593" s="513"/>
      <c r="O593" s="513"/>
      <c r="P593" s="513"/>
      <c r="Q593" s="513"/>
    </row>
    <row r="594" spans="1:17">
      <c r="A594" s="513"/>
      <c r="B594" s="513"/>
      <c r="C594" s="513"/>
      <c r="D594" s="513"/>
      <c r="E594" s="513"/>
      <c r="F594" s="513"/>
      <c r="G594" s="513"/>
      <c r="H594" s="513"/>
      <c r="I594" s="513"/>
      <c r="J594" s="513"/>
      <c r="K594" s="513"/>
      <c r="L594" s="513"/>
      <c r="M594" s="513"/>
      <c r="N594" s="513"/>
      <c r="O594" s="513"/>
      <c r="P594" s="513"/>
      <c r="Q594" s="513"/>
    </row>
    <row r="595" spans="1:17">
      <c r="A595" s="513"/>
      <c r="B595" s="513"/>
      <c r="C595" s="513"/>
      <c r="D595" s="513"/>
      <c r="E595" s="513"/>
      <c r="F595" s="513"/>
      <c r="G595" s="513"/>
      <c r="H595" s="513"/>
      <c r="I595" s="513"/>
      <c r="J595" s="513"/>
      <c r="K595" s="513"/>
      <c r="L595" s="513"/>
      <c r="M595" s="513"/>
      <c r="N595" s="513"/>
      <c r="O595" s="513"/>
      <c r="P595" s="513"/>
      <c r="Q595" s="513"/>
    </row>
    <row r="596" spans="1:17">
      <c r="A596" s="513"/>
      <c r="B596" s="513"/>
      <c r="C596" s="513"/>
      <c r="D596" s="513"/>
      <c r="E596" s="513"/>
      <c r="F596" s="513"/>
      <c r="G596" s="513"/>
      <c r="H596" s="513"/>
      <c r="I596" s="513"/>
      <c r="J596" s="513"/>
      <c r="K596" s="513"/>
      <c r="L596" s="513"/>
      <c r="M596" s="513"/>
      <c r="N596" s="513"/>
      <c r="O596" s="513"/>
      <c r="P596" s="513"/>
      <c r="Q596" s="513"/>
    </row>
    <row r="597" spans="1:17">
      <c r="A597" s="513"/>
      <c r="B597" s="513"/>
      <c r="C597" s="513"/>
      <c r="D597" s="513"/>
      <c r="E597" s="513"/>
      <c r="F597" s="513"/>
      <c r="G597" s="513"/>
      <c r="H597" s="513"/>
      <c r="I597" s="513"/>
      <c r="J597" s="513"/>
      <c r="K597" s="513"/>
      <c r="L597" s="513"/>
      <c r="M597" s="513"/>
      <c r="N597" s="513"/>
      <c r="O597" s="513"/>
      <c r="P597" s="513"/>
      <c r="Q597" s="513"/>
    </row>
    <row r="598" spans="1:17">
      <c r="A598" s="513"/>
      <c r="B598" s="513"/>
      <c r="C598" s="513"/>
      <c r="D598" s="513"/>
      <c r="E598" s="513"/>
      <c r="F598" s="513"/>
      <c r="G598" s="513"/>
      <c r="H598" s="513"/>
      <c r="I598" s="513"/>
      <c r="J598" s="513"/>
      <c r="K598" s="513"/>
      <c r="L598" s="513"/>
      <c r="M598" s="513"/>
      <c r="N598" s="513"/>
      <c r="O598" s="513"/>
      <c r="P598" s="513"/>
      <c r="Q598" s="513"/>
    </row>
    <row r="599" spans="1:17">
      <c r="A599" s="513"/>
      <c r="B599" s="513"/>
      <c r="C599" s="513"/>
      <c r="D599" s="513"/>
      <c r="E599" s="513"/>
      <c r="F599" s="513"/>
      <c r="G599" s="513"/>
      <c r="H599" s="513"/>
      <c r="I599" s="513"/>
      <c r="J599" s="513"/>
      <c r="K599" s="513"/>
      <c r="L599" s="513"/>
      <c r="M599" s="513"/>
      <c r="N599" s="513"/>
      <c r="O599" s="513"/>
      <c r="P599" s="513"/>
      <c r="Q599" s="513"/>
    </row>
    <row r="600" spans="1:17">
      <c r="A600" s="513"/>
      <c r="B600" s="513"/>
      <c r="C600" s="513"/>
      <c r="D600" s="513"/>
      <c r="E600" s="513"/>
      <c r="F600" s="513"/>
      <c r="G600" s="513"/>
      <c r="H600" s="513"/>
      <c r="I600" s="513"/>
      <c r="J600" s="513"/>
      <c r="K600" s="513"/>
      <c r="L600" s="513"/>
      <c r="M600" s="513"/>
      <c r="N600" s="513"/>
      <c r="O600" s="513"/>
      <c r="P600" s="513"/>
      <c r="Q600" s="513"/>
    </row>
    <row r="601" spans="1:17">
      <c r="A601" s="513"/>
      <c r="B601" s="513"/>
      <c r="C601" s="513"/>
      <c r="D601" s="513"/>
      <c r="E601" s="513"/>
      <c r="F601" s="513"/>
      <c r="G601" s="513"/>
      <c r="H601" s="513"/>
      <c r="I601" s="513"/>
      <c r="J601" s="513"/>
      <c r="K601" s="513"/>
      <c r="L601" s="513"/>
      <c r="M601" s="513"/>
      <c r="N601" s="513"/>
      <c r="O601" s="513"/>
      <c r="P601" s="513"/>
      <c r="Q601" s="513"/>
    </row>
    <row r="602" spans="1:17">
      <c r="A602" s="513"/>
      <c r="B602" s="513"/>
      <c r="C602" s="513"/>
      <c r="D602" s="513"/>
      <c r="E602" s="513"/>
      <c r="F602" s="513"/>
      <c r="G602" s="513"/>
      <c r="H602" s="513"/>
      <c r="I602" s="513"/>
      <c r="J602" s="513"/>
      <c r="K602" s="513"/>
      <c r="L602" s="513"/>
      <c r="M602" s="513"/>
      <c r="N602" s="513"/>
      <c r="O602" s="513"/>
      <c r="P602" s="513"/>
      <c r="Q602" s="513"/>
    </row>
    <row r="603" spans="1:17">
      <c r="A603" s="513"/>
      <c r="B603" s="513"/>
      <c r="C603" s="513"/>
      <c r="D603" s="513"/>
      <c r="E603" s="513"/>
      <c r="F603" s="513"/>
      <c r="G603" s="513"/>
      <c r="H603" s="513"/>
      <c r="I603" s="513"/>
      <c r="J603" s="513"/>
      <c r="K603" s="513"/>
      <c r="L603" s="513"/>
      <c r="M603" s="513"/>
      <c r="N603" s="513"/>
      <c r="O603" s="513"/>
      <c r="P603" s="513"/>
      <c r="Q603" s="513"/>
    </row>
    <row r="604" spans="1:17">
      <c r="A604" s="513"/>
      <c r="B604" s="513"/>
      <c r="C604" s="513"/>
      <c r="D604" s="513"/>
      <c r="E604" s="513"/>
      <c r="F604" s="513"/>
      <c r="G604" s="513"/>
      <c r="H604" s="513"/>
      <c r="I604" s="513"/>
      <c r="J604" s="513"/>
      <c r="K604" s="513"/>
      <c r="L604" s="513"/>
      <c r="M604" s="513"/>
      <c r="N604" s="513"/>
      <c r="O604" s="513"/>
      <c r="P604" s="513"/>
      <c r="Q604" s="513"/>
    </row>
    <row r="605" spans="1:17">
      <c r="A605" s="513"/>
      <c r="B605" s="513"/>
      <c r="C605" s="513"/>
      <c r="D605" s="513"/>
      <c r="E605" s="513"/>
      <c r="F605" s="513"/>
      <c r="G605" s="513"/>
      <c r="H605" s="513"/>
      <c r="I605" s="513"/>
      <c r="J605" s="513"/>
      <c r="K605" s="513"/>
      <c r="L605" s="513"/>
      <c r="M605" s="513"/>
      <c r="N605" s="513"/>
      <c r="O605" s="513"/>
      <c r="P605" s="513"/>
      <c r="Q605" s="513"/>
    </row>
    <row r="606" spans="1:17">
      <c r="A606" s="513"/>
      <c r="B606" s="513"/>
      <c r="C606" s="513"/>
      <c r="D606" s="513"/>
      <c r="E606" s="513"/>
      <c r="F606" s="513"/>
      <c r="G606" s="513"/>
      <c r="H606" s="513"/>
      <c r="I606" s="513"/>
      <c r="J606" s="513"/>
      <c r="K606" s="513"/>
      <c r="L606" s="513"/>
      <c r="M606" s="513"/>
      <c r="N606" s="513"/>
      <c r="O606" s="513"/>
      <c r="P606" s="513"/>
      <c r="Q606" s="513"/>
    </row>
    <row r="607" spans="1:17">
      <c r="A607" s="513"/>
      <c r="B607" s="513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</row>
    <row r="608" spans="1:17">
      <c r="A608" s="513"/>
      <c r="B608" s="513"/>
      <c r="C608" s="513"/>
      <c r="D608" s="513"/>
      <c r="E608" s="513"/>
      <c r="F608" s="513"/>
      <c r="G608" s="513"/>
      <c r="H608" s="513"/>
      <c r="I608" s="513"/>
      <c r="J608" s="513"/>
      <c r="K608" s="513"/>
      <c r="L608" s="513"/>
      <c r="M608" s="513"/>
      <c r="N608" s="513"/>
      <c r="O608" s="513"/>
      <c r="P608" s="513"/>
      <c r="Q608" s="513"/>
    </row>
    <row r="609" spans="1:17">
      <c r="A609" s="513"/>
      <c r="B609" s="513"/>
      <c r="C609" s="513"/>
      <c r="D609" s="513"/>
      <c r="E609" s="513"/>
      <c r="F609" s="513"/>
      <c r="G609" s="513"/>
      <c r="H609" s="513"/>
      <c r="I609" s="513"/>
      <c r="J609" s="513"/>
      <c r="K609" s="513"/>
      <c r="L609" s="513"/>
      <c r="M609" s="513"/>
      <c r="N609" s="513"/>
      <c r="O609" s="513"/>
      <c r="P609" s="513"/>
      <c r="Q609" s="513"/>
    </row>
    <row r="610" spans="1:17">
      <c r="A610" s="513"/>
      <c r="B610" s="513"/>
      <c r="C610" s="513"/>
      <c r="D610" s="513"/>
      <c r="E610" s="513"/>
      <c r="F610" s="513"/>
      <c r="G610" s="513"/>
      <c r="H610" s="513"/>
      <c r="I610" s="513"/>
      <c r="J610" s="513"/>
      <c r="K610" s="513"/>
      <c r="L610" s="513"/>
      <c r="M610" s="513"/>
      <c r="N610" s="513"/>
      <c r="O610" s="513"/>
      <c r="P610" s="513"/>
      <c r="Q610" s="513"/>
    </row>
    <row r="611" spans="1:17">
      <c r="A611" s="513"/>
      <c r="B611" s="513"/>
      <c r="C611" s="513"/>
      <c r="D611" s="513"/>
      <c r="E611" s="513"/>
      <c r="F611" s="513"/>
      <c r="G611" s="513"/>
      <c r="H611" s="513"/>
      <c r="I611" s="513"/>
      <c r="J611" s="513"/>
      <c r="K611" s="513"/>
      <c r="L611" s="513"/>
      <c r="M611" s="513"/>
      <c r="N611" s="513"/>
      <c r="O611" s="513"/>
      <c r="P611" s="513"/>
      <c r="Q611" s="513"/>
    </row>
    <row r="612" spans="1:17">
      <c r="A612" s="513"/>
      <c r="B612" s="513"/>
      <c r="C612" s="513"/>
      <c r="D612" s="513"/>
      <c r="E612" s="513"/>
      <c r="F612" s="513"/>
      <c r="G612" s="513"/>
      <c r="H612" s="513"/>
      <c r="I612" s="513"/>
      <c r="J612" s="513"/>
      <c r="K612" s="513"/>
      <c r="L612" s="513"/>
      <c r="M612" s="513"/>
      <c r="N612" s="513"/>
      <c r="O612" s="513"/>
      <c r="P612" s="513"/>
      <c r="Q612" s="513"/>
    </row>
    <row r="613" spans="1:17">
      <c r="A613" s="513"/>
      <c r="B613" s="513"/>
      <c r="C613" s="513"/>
      <c r="D613" s="513"/>
      <c r="E613" s="513"/>
      <c r="F613" s="513"/>
      <c r="G613" s="513"/>
      <c r="H613" s="513"/>
      <c r="I613" s="513"/>
      <c r="J613" s="513"/>
      <c r="K613" s="513"/>
      <c r="L613" s="513"/>
      <c r="M613" s="513"/>
      <c r="N613" s="513"/>
      <c r="O613" s="513"/>
      <c r="P613" s="513"/>
      <c r="Q613" s="513"/>
    </row>
    <row r="614" spans="1:17">
      <c r="A614" s="513"/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</row>
    <row r="615" spans="1:17">
      <c r="A615" s="513"/>
      <c r="B615" s="513"/>
      <c r="C615" s="513"/>
      <c r="D615" s="513"/>
      <c r="E615" s="513"/>
      <c r="F615" s="513"/>
      <c r="G615" s="513"/>
      <c r="H615" s="513"/>
      <c r="I615" s="513"/>
      <c r="J615" s="513"/>
      <c r="K615" s="513"/>
      <c r="L615" s="513"/>
      <c r="M615" s="513"/>
      <c r="N615" s="513"/>
      <c r="O615" s="513"/>
      <c r="P615" s="513"/>
      <c r="Q615" s="513"/>
    </row>
    <row r="616" spans="1:17">
      <c r="A616" s="513"/>
      <c r="B616" s="513"/>
      <c r="C616" s="51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3"/>
      <c r="P616" s="513"/>
      <c r="Q616" s="513"/>
    </row>
    <row r="617" spans="1:17">
      <c r="A617" s="513"/>
      <c r="B617" s="513"/>
      <c r="C617" s="51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3"/>
      <c r="P617" s="513"/>
      <c r="Q617" s="513"/>
    </row>
    <row r="618" spans="1:17">
      <c r="A618" s="513"/>
      <c r="B618" s="513"/>
      <c r="C618" s="51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3"/>
      <c r="P618" s="513"/>
      <c r="Q618" s="513"/>
    </row>
    <row r="619" spans="1:17">
      <c r="A619" s="513"/>
      <c r="B619" s="513"/>
      <c r="C619" s="51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3"/>
      <c r="P619" s="513"/>
      <c r="Q619" s="513"/>
    </row>
    <row r="620" spans="1:17">
      <c r="A620" s="513"/>
      <c r="B620" s="513"/>
      <c r="C620" s="51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3"/>
      <c r="P620" s="513"/>
      <c r="Q620" s="513"/>
    </row>
    <row r="621" spans="1:17">
      <c r="A621" s="513"/>
      <c r="B621" s="513"/>
      <c r="C621" s="51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3"/>
      <c r="P621" s="513"/>
      <c r="Q621" s="513"/>
    </row>
    <row r="622" spans="1:17">
      <c r="A622" s="513"/>
      <c r="B622" s="513"/>
      <c r="C622" s="51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3"/>
      <c r="P622" s="513"/>
      <c r="Q622" s="513"/>
    </row>
    <row r="623" spans="1:17">
      <c r="A623" s="513"/>
      <c r="B623" s="513"/>
      <c r="C623" s="51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3"/>
      <c r="P623" s="513"/>
      <c r="Q623" s="513"/>
    </row>
    <row r="624" spans="1:17">
      <c r="A624" s="513"/>
      <c r="B624" s="513"/>
      <c r="C624" s="51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3"/>
      <c r="P624" s="513"/>
      <c r="Q624" s="513"/>
    </row>
    <row r="625" spans="1:17">
      <c r="A625" s="513"/>
      <c r="B625" s="513"/>
      <c r="C625" s="51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3"/>
      <c r="P625" s="513"/>
      <c r="Q625" s="513"/>
    </row>
    <row r="626" spans="1:17">
      <c r="A626" s="513"/>
      <c r="B626" s="513"/>
      <c r="C626" s="51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3"/>
      <c r="P626" s="513"/>
      <c r="Q626" s="513"/>
    </row>
    <row r="627" spans="1:17">
      <c r="A627" s="513"/>
      <c r="B627" s="513"/>
      <c r="C627" s="51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3"/>
      <c r="P627" s="513"/>
      <c r="Q627" s="513"/>
    </row>
    <row r="628" spans="1:17">
      <c r="A628" s="513"/>
      <c r="B628" s="513"/>
      <c r="C628" s="51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3"/>
      <c r="P628" s="513"/>
      <c r="Q628" s="513"/>
    </row>
    <row r="629" spans="1:17">
      <c r="A629" s="513"/>
      <c r="B629" s="513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</row>
    <row r="630" spans="1:17">
      <c r="A630" s="513"/>
      <c r="B630" s="513"/>
      <c r="C630" s="51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3"/>
      <c r="P630" s="513"/>
      <c r="Q630" s="513"/>
    </row>
    <row r="631" spans="1:17">
      <c r="A631" s="513"/>
      <c r="B631" s="513"/>
      <c r="C631" s="513"/>
      <c r="D631" s="513"/>
      <c r="E631" s="513"/>
      <c r="F631" s="513"/>
      <c r="G631" s="513"/>
      <c r="H631" s="513"/>
      <c r="I631" s="513"/>
      <c r="J631" s="513"/>
      <c r="K631" s="513"/>
      <c r="L631" s="513"/>
      <c r="M631" s="513"/>
      <c r="N631" s="513"/>
      <c r="O631" s="513"/>
      <c r="P631" s="513"/>
      <c r="Q631" s="513"/>
    </row>
    <row r="632" spans="1:17">
      <c r="A632" s="513"/>
      <c r="B632" s="513"/>
      <c r="C632" s="513"/>
      <c r="D632" s="513"/>
      <c r="E632" s="513"/>
      <c r="F632" s="513"/>
      <c r="G632" s="513"/>
      <c r="H632" s="513"/>
      <c r="I632" s="513"/>
      <c r="J632" s="513"/>
      <c r="K632" s="513"/>
      <c r="L632" s="513"/>
      <c r="M632" s="513"/>
      <c r="N632" s="513"/>
      <c r="O632" s="513"/>
      <c r="P632" s="513"/>
      <c r="Q632" s="513"/>
    </row>
    <row r="633" spans="1:17">
      <c r="A633" s="513"/>
      <c r="B633" s="513"/>
      <c r="C633" s="513"/>
      <c r="D633" s="513"/>
      <c r="E633" s="513"/>
      <c r="F633" s="513"/>
      <c r="G633" s="513"/>
      <c r="H633" s="513"/>
      <c r="I633" s="513"/>
      <c r="J633" s="513"/>
      <c r="K633" s="513"/>
      <c r="L633" s="513"/>
      <c r="M633" s="513"/>
      <c r="N633" s="513"/>
      <c r="O633" s="513"/>
      <c r="P633" s="513"/>
      <c r="Q633" s="513"/>
    </row>
    <row r="634" spans="1:17">
      <c r="A634" s="513"/>
      <c r="B634" s="513"/>
      <c r="C634" s="513"/>
      <c r="D634" s="513"/>
      <c r="E634" s="513"/>
      <c r="F634" s="513"/>
      <c r="G634" s="513"/>
      <c r="H634" s="513"/>
      <c r="I634" s="513"/>
      <c r="J634" s="513"/>
      <c r="K634" s="513"/>
      <c r="L634" s="513"/>
      <c r="M634" s="513"/>
      <c r="N634" s="513"/>
      <c r="O634" s="513"/>
      <c r="P634" s="513"/>
      <c r="Q634" s="513"/>
    </row>
    <row r="635" spans="1:17">
      <c r="A635" s="513"/>
      <c r="B635" s="513"/>
      <c r="C635" s="513"/>
      <c r="D635" s="513"/>
      <c r="E635" s="513"/>
      <c r="F635" s="513"/>
      <c r="G635" s="513"/>
      <c r="H635" s="513"/>
      <c r="I635" s="513"/>
      <c r="J635" s="513"/>
      <c r="K635" s="513"/>
      <c r="L635" s="513"/>
      <c r="M635" s="513"/>
      <c r="N635" s="513"/>
      <c r="O635" s="513"/>
      <c r="P635" s="513"/>
      <c r="Q635" s="513"/>
    </row>
    <row r="636" spans="1:17">
      <c r="A636" s="513"/>
      <c r="B636" s="513"/>
      <c r="C636" s="513"/>
      <c r="D636" s="513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</row>
    <row r="637" spans="1:17">
      <c r="A637" s="513"/>
      <c r="B637" s="513"/>
      <c r="C637" s="513"/>
      <c r="D637" s="513"/>
      <c r="E637" s="513"/>
      <c r="F637" s="513"/>
      <c r="G637" s="513"/>
      <c r="H637" s="513"/>
      <c r="I637" s="513"/>
      <c r="J637" s="513"/>
      <c r="K637" s="513"/>
      <c r="L637" s="513"/>
      <c r="M637" s="513"/>
      <c r="N637" s="513"/>
      <c r="O637" s="513"/>
      <c r="P637" s="513"/>
      <c r="Q637" s="513"/>
    </row>
    <row r="638" spans="1:17">
      <c r="A638" s="513"/>
      <c r="B638" s="513"/>
      <c r="C638" s="513"/>
      <c r="D638" s="513"/>
      <c r="E638" s="513"/>
      <c r="F638" s="513"/>
      <c r="G638" s="513"/>
      <c r="H638" s="513"/>
      <c r="I638" s="513"/>
      <c r="J638" s="513"/>
      <c r="K638" s="513"/>
      <c r="L638" s="513"/>
      <c r="M638" s="513"/>
      <c r="N638" s="513"/>
      <c r="O638" s="513"/>
      <c r="P638" s="513"/>
      <c r="Q638" s="513"/>
    </row>
    <row r="639" spans="1:17">
      <c r="A639" s="513"/>
      <c r="B639" s="513"/>
      <c r="C639" s="513"/>
      <c r="D639" s="513"/>
      <c r="E639" s="513"/>
      <c r="F639" s="513"/>
      <c r="G639" s="513"/>
      <c r="H639" s="513"/>
      <c r="I639" s="513"/>
      <c r="J639" s="513"/>
      <c r="K639" s="513"/>
      <c r="L639" s="513"/>
      <c r="M639" s="513"/>
      <c r="N639" s="513"/>
      <c r="O639" s="513"/>
      <c r="P639" s="513"/>
      <c r="Q639" s="513"/>
    </row>
    <row r="640" spans="1:17">
      <c r="A640" s="513"/>
      <c r="B640" s="513"/>
      <c r="C640" s="513"/>
      <c r="D640" s="513"/>
      <c r="E640" s="513"/>
      <c r="F640" s="513"/>
      <c r="G640" s="513"/>
      <c r="H640" s="513"/>
      <c r="I640" s="513"/>
      <c r="J640" s="513"/>
      <c r="K640" s="513"/>
      <c r="L640" s="513"/>
      <c r="M640" s="513"/>
      <c r="N640" s="513"/>
      <c r="O640" s="513"/>
      <c r="P640" s="513"/>
      <c r="Q640" s="513"/>
    </row>
    <row r="641" spans="1:17">
      <c r="A641" s="513"/>
      <c r="B641" s="513"/>
      <c r="C641" s="513"/>
      <c r="D641" s="513"/>
      <c r="E641" s="513"/>
      <c r="F641" s="513"/>
      <c r="G641" s="513"/>
      <c r="H641" s="513"/>
      <c r="I641" s="513"/>
      <c r="J641" s="513"/>
      <c r="K641" s="513"/>
      <c r="L641" s="513"/>
      <c r="M641" s="513"/>
      <c r="N641" s="513"/>
      <c r="O641" s="513"/>
      <c r="P641" s="513"/>
      <c r="Q641" s="513"/>
    </row>
    <row r="642" spans="1:17">
      <c r="A642" s="513"/>
      <c r="B642" s="513"/>
      <c r="C642" s="513"/>
      <c r="D642" s="513"/>
      <c r="E642" s="513"/>
      <c r="F642" s="513"/>
      <c r="G642" s="513"/>
      <c r="H642" s="513"/>
      <c r="I642" s="513"/>
      <c r="J642" s="513"/>
      <c r="K642" s="513"/>
      <c r="L642" s="513"/>
      <c r="M642" s="513"/>
      <c r="N642" s="513"/>
      <c r="O642" s="513"/>
      <c r="P642" s="513"/>
      <c r="Q642" s="513"/>
    </row>
    <row r="643" spans="1:17">
      <c r="A643" s="513"/>
      <c r="B643" s="513"/>
      <c r="C643" s="513"/>
      <c r="D643" s="513"/>
      <c r="E643" s="513"/>
      <c r="F643" s="513"/>
      <c r="G643" s="513"/>
      <c r="H643" s="513"/>
      <c r="I643" s="513"/>
      <c r="J643" s="513"/>
      <c r="K643" s="513"/>
      <c r="L643" s="513"/>
      <c r="M643" s="513"/>
      <c r="N643" s="513"/>
      <c r="O643" s="513"/>
      <c r="P643" s="513"/>
      <c r="Q643" s="513"/>
    </row>
    <row r="644" spans="1:17">
      <c r="A644" s="513"/>
      <c r="B644" s="513"/>
      <c r="C644" s="513"/>
      <c r="D644" s="513"/>
      <c r="E644" s="513"/>
      <c r="F644" s="513"/>
      <c r="G644" s="513"/>
      <c r="H644" s="513"/>
      <c r="I644" s="513"/>
      <c r="J644" s="513"/>
      <c r="K644" s="513"/>
      <c r="L644" s="513"/>
      <c r="M644" s="513"/>
      <c r="N644" s="513"/>
      <c r="O644" s="513"/>
      <c r="P644" s="513"/>
      <c r="Q644" s="513"/>
    </row>
    <row r="645" spans="1:17">
      <c r="A645" s="513"/>
      <c r="B645" s="513"/>
      <c r="C645" s="513"/>
      <c r="D645" s="513"/>
      <c r="E645" s="513"/>
      <c r="F645" s="513"/>
      <c r="G645" s="513"/>
      <c r="H645" s="513"/>
      <c r="I645" s="513"/>
      <c r="J645" s="513"/>
      <c r="K645" s="513"/>
      <c r="L645" s="513"/>
      <c r="M645" s="513"/>
      <c r="N645" s="513"/>
      <c r="O645" s="513"/>
      <c r="P645" s="513"/>
      <c r="Q645" s="513"/>
    </row>
    <row r="646" spans="1:17">
      <c r="A646" s="513"/>
      <c r="B646" s="513"/>
      <c r="C646" s="513"/>
      <c r="D646" s="513"/>
      <c r="E646" s="513"/>
      <c r="F646" s="513"/>
      <c r="G646" s="513"/>
      <c r="H646" s="513"/>
      <c r="I646" s="513"/>
      <c r="J646" s="513"/>
      <c r="K646" s="513"/>
      <c r="L646" s="513"/>
      <c r="M646" s="513"/>
      <c r="N646" s="513"/>
      <c r="O646" s="513"/>
      <c r="P646" s="513"/>
      <c r="Q646" s="513"/>
    </row>
    <row r="647" spans="1:17">
      <c r="A647" s="513"/>
      <c r="B647" s="513"/>
      <c r="C647" s="513"/>
      <c r="D647" s="513"/>
      <c r="E647" s="513"/>
      <c r="F647" s="513"/>
      <c r="G647" s="513"/>
      <c r="H647" s="513"/>
      <c r="I647" s="513"/>
      <c r="J647" s="513"/>
      <c r="K647" s="513"/>
      <c r="L647" s="513"/>
      <c r="M647" s="513"/>
      <c r="N647" s="513"/>
      <c r="O647" s="513"/>
      <c r="P647" s="513"/>
      <c r="Q647" s="513"/>
    </row>
    <row r="648" spans="1:17">
      <c r="A648" s="513"/>
      <c r="B648" s="513"/>
      <c r="C648" s="513"/>
      <c r="D648" s="513"/>
      <c r="E648" s="513"/>
      <c r="F648" s="513"/>
      <c r="G648" s="513"/>
      <c r="H648" s="513"/>
      <c r="I648" s="513"/>
      <c r="J648" s="513"/>
      <c r="K648" s="513"/>
      <c r="L648" s="513"/>
      <c r="M648" s="513"/>
      <c r="N648" s="513"/>
      <c r="O648" s="513"/>
      <c r="P648" s="513"/>
      <c r="Q648" s="513"/>
    </row>
    <row r="649" spans="1:17">
      <c r="A649" s="513"/>
      <c r="B649" s="513"/>
      <c r="C649" s="513"/>
      <c r="D649" s="513"/>
      <c r="E649" s="513"/>
      <c r="F649" s="513"/>
      <c r="G649" s="513"/>
      <c r="H649" s="513"/>
      <c r="I649" s="513"/>
      <c r="J649" s="513"/>
      <c r="K649" s="513"/>
      <c r="L649" s="513"/>
      <c r="M649" s="513"/>
      <c r="N649" s="513"/>
      <c r="O649" s="513"/>
      <c r="P649" s="513"/>
      <c r="Q649" s="513"/>
    </row>
    <row r="650" spans="1:17">
      <c r="A650" s="513"/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</row>
    <row r="651" spans="1:17">
      <c r="A651" s="513"/>
      <c r="B651" s="513"/>
      <c r="C651" s="513"/>
      <c r="D651" s="513"/>
      <c r="E651" s="513"/>
      <c r="F651" s="513"/>
      <c r="G651" s="513"/>
      <c r="H651" s="513"/>
      <c r="I651" s="513"/>
      <c r="J651" s="513"/>
      <c r="K651" s="513"/>
      <c r="L651" s="513"/>
      <c r="M651" s="513"/>
      <c r="N651" s="513"/>
      <c r="O651" s="513"/>
      <c r="P651" s="513"/>
      <c r="Q651" s="513"/>
    </row>
    <row r="652" spans="1:17">
      <c r="A652" s="513"/>
      <c r="B652" s="513"/>
      <c r="C652" s="513"/>
      <c r="D652" s="513"/>
      <c r="E652" s="513"/>
      <c r="F652" s="513"/>
      <c r="G652" s="513"/>
      <c r="H652" s="513"/>
      <c r="I652" s="513"/>
      <c r="J652" s="513"/>
      <c r="K652" s="513"/>
      <c r="L652" s="513"/>
      <c r="M652" s="513"/>
      <c r="N652" s="513"/>
      <c r="O652" s="513"/>
      <c r="P652" s="513"/>
      <c r="Q652" s="513"/>
    </row>
    <row r="653" spans="1:17">
      <c r="A653" s="513"/>
      <c r="B653" s="513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</row>
    <row r="654" spans="1:17">
      <c r="A654" s="513"/>
      <c r="B654" s="513"/>
      <c r="C654" s="513"/>
      <c r="D654" s="513"/>
      <c r="E654" s="513"/>
      <c r="F654" s="513"/>
      <c r="G654" s="513"/>
      <c r="H654" s="513"/>
      <c r="I654" s="513"/>
      <c r="J654" s="513"/>
      <c r="K654" s="513"/>
      <c r="L654" s="513"/>
      <c r="M654" s="513"/>
      <c r="N654" s="513"/>
      <c r="O654" s="513"/>
      <c r="P654" s="513"/>
      <c r="Q654" s="513"/>
    </row>
    <row r="655" spans="1:17">
      <c r="A655" s="513"/>
      <c r="B655" s="513"/>
      <c r="C655" s="513"/>
      <c r="D655" s="513"/>
      <c r="E655" s="513"/>
      <c r="F655" s="513"/>
      <c r="G655" s="513"/>
      <c r="H655" s="513"/>
      <c r="I655" s="513"/>
      <c r="J655" s="513"/>
      <c r="K655" s="513"/>
      <c r="L655" s="513"/>
      <c r="M655" s="513"/>
      <c r="N655" s="513"/>
      <c r="O655" s="513"/>
      <c r="P655" s="513"/>
      <c r="Q655" s="513"/>
    </row>
    <row r="656" spans="1:17">
      <c r="A656" s="513"/>
      <c r="B656" s="513"/>
      <c r="C656" s="513"/>
      <c r="D656" s="513"/>
      <c r="E656" s="513"/>
      <c r="F656" s="513"/>
      <c r="G656" s="513"/>
      <c r="H656" s="513"/>
      <c r="I656" s="513"/>
      <c r="J656" s="513"/>
      <c r="K656" s="513"/>
      <c r="L656" s="513"/>
      <c r="M656" s="513"/>
      <c r="N656" s="513"/>
      <c r="O656" s="513"/>
      <c r="P656" s="513"/>
      <c r="Q656" s="513"/>
    </row>
    <row r="657" spans="1:17">
      <c r="A657" s="513"/>
      <c r="B657" s="513"/>
      <c r="C657" s="513"/>
      <c r="D657" s="513"/>
      <c r="E657" s="513"/>
      <c r="F657" s="513"/>
      <c r="G657" s="513"/>
      <c r="H657" s="513"/>
      <c r="I657" s="513"/>
      <c r="J657" s="513"/>
      <c r="K657" s="513"/>
      <c r="L657" s="513"/>
      <c r="M657" s="513"/>
      <c r="N657" s="513"/>
      <c r="O657" s="513"/>
      <c r="P657" s="513"/>
      <c r="Q657" s="513"/>
    </row>
    <row r="658" spans="1:17">
      <c r="A658" s="513"/>
      <c r="B658" s="513"/>
      <c r="C658" s="513"/>
      <c r="D658" s="513"/>
      <c r="E658" s="513"/>
      <c r="F658" s="513"/>
      <c r="G658" s="513"/>
      <c r="H658" s="513"/>
      <c r="I658" s="513"/>
      <c r="J658" s="513"/>
      <c r="K658" s="513"/>
      <c r="L658" s="513"/>
      <c r="M658" s="513"/>
      <c r="N658" s="513"/>
      <c r="O658" s="513"/>
      <c r="P658" s="513"/>
      <c r="Q658" s="513"/>
    </row>
    <row r="659" spans="1:17">
      <c r="A659" s="513"/>
      <c r="B659" s="513"/>
      <c r="C659" s="513"/>
      <c r="D659" s="513"/>
      <c r="E659" s="513"/>
      <c r="F659" s="513"/>
      <c r="G659" s="513"/>
      <c r="H659" s="513"/>
      <c r="I659" s="513"/>
      <c r="J659" s="513"/>
      <c r="K659" s="513"/>
      <c r="L659" s="513"/>
      <c r="M659" s="513"/>
      <c r="N659" s="513"/>
      <c r="O659" s="513"/>
      <c r="P659" s="513"/>
      <c r="Q659" s="513"/>
    </row>
    <row r="660" spans="1:17">
      <c r="A660" s="513"/>
      <c r="B660" s="513"/>
      <c r="C660" s="513"/>
      <c r="D660" s="513"/>
      <c r="E660" s="513"/>
      <c r="F660" s="513"/>
      <c r="G660" s="513"/>
      <c r="H660" s="513"/>
      <c r="I660" s="513"/>
      <c r="J660" s="513"/>
      <c r="K660" s="513"/>
      <c r="L660" s="513"/>
      <c r="M660" s="513"/>
      <c r="N660" s="513"/>
      <c r="O660" s="513"/>
      <c r="P660" s="513"/>
      <c r="Q660" s="513"/>
    </row>
    <row r="661" spans="1:17">
      <c r="A661" s="513"/>
      <c r="B661" s="513"/>
      <c r="C661" s="513"/>
      <c r="D661" s="513"/>
      <c r="E661" s="513"/>
      <c r="F661" s="513"/>
      <c r="G661" s="513"/>
      <c r="H661" s="513"/>
      <c r="I661" s="513"/>
      <c r="J661" s="513"/>
      <c r="K661" s="513"/>
      <c r="L661" s="513"/>
      <c r="M661" s="513"/>
      <c r="N661" s="513"/>
      <c r="O661" s="513"/>
      <c r="P661" s="513"/>
      <c r="Q661" s="513"/>
    </row>
    <row r="662" spans="1:17">
      <c r="A662" s="513"/>
      <c r="B662" s="513"/>
      <c r="C662" s="513"/>
      <c r="D662" s="513"/>
      <c r="E662" s="513"/>
      <c r="F662" s="513"/>
      <c r="G662" s="513"/>
      <c r="H662" s="513"/>
      <c r="I662" s="513"/>
      <c r="J662" s="513"/>
      <c r="K662" s="513"/>
      <c r="L662" s="513"/>
      <c r="M662" s="513"/>
      <c r="N662" s="513"/>
      <c r="O662" s="513"/>
      <c r="P662" s="513"/>
      <c r="Q662" s="513"/>
    </row>
    <row r="663" spans="1:17">
      <c r="A663" s="513"/>
      <c r="B663" s="513"/>
      <c r="C663" s="513"/>
      <c r="D663" s="513"/>
      <c r="E663" s="513"/>
      <c r="F663" s="513"/>
      <c r="G663" s="513"/>
      <c r="H663" s="513"/>
      <c r="I663" s="513"/>
      <c r="J663" s="513"/>
      <c r="K663" s="513"/>
      <c r="L663" s="513"/>
      <c r="M663" s="513"/>
      <c r="N663" s="513"/>
      <c r="O663" s="513"/>
      <c r="P663" s="513"/>
      <c r="Q663" s="513"/>
    </row>
    <row r="664" spans="1:17">
      <c r="A664" s="513"/>
      <c r="B664" s="513"/>
      <c r="C664" s="513"/>
      <c r="D664" s="513"/>
      <c r="E664" s="513"/>
      <c r="F664" s="513"/>
      <c r="G664" s="513"/>
      <c r="H664" s="513"/>
      <c r="I664" s="513"/>
      <c r="J664" s="513"/>
      <c r="K664" s="513"/>
      <c r="L664" s="513"/>
      <c r="M664" s="513"/>
      <c r="N664" s="513"/>
      <c r="O664" s="513"/>
      <c r="P664" s="513"/>
      <c r="Q664" s="513"/>
    </row>
    <row r="665" spans="1:17">
      <c r="A665" s="513"/>
      <c r="B665" s="513"/>
      <c r="C665" s="513"/>
      <c r="D665" s="513"/>
      <c r="E665" s="513"/>
      <c r="F665" s="513"/>
      <c r="G665" s="513"/>
      <c r="H665" s="513"/>
      <c r="I665" s="513"/>
      <c r="J665" s="513"/>
      <c r="K665" s="513"/>
      <c r="L665" s="513"/>
      <c r="M665" s="513"/>
      <c r="N665" s="513"/>
      <c r="O665" s="513"/>
      <c r="P665" s="513"/>
      <c r="Q665" s="513"/>
    </row>
    <row r="666" spans="1:17">
      <c r="A666" s="513"/>
      <c r="B666" s="513"/>
      <c r="C666" s="513"/>
      <c r="D666" s="513"/>
      <c r="E666" s="513"/>
      <c r="F666" s="513"/>
      <c r="G666" s="513"/>
      <c r="H666" s="513"/>
      <c r="I666" s="513"/>
      <c r="J666" s="513"/>
      <c r="K666" s="513"/>
      <c r="L666" s="513"/>
      <c r="M666" s="513"/>
      <c r="N666" s="513"/>
      <c r="O666" s="513"/>
      <c r="P666" s="513"/>
      <c r="Q666" s="513"/>
    </row>
    <row r="667" spans="1:17">
      <c r="A667" s="513"/>
      <c r="B667" s="513"/>
      <c r="C667" s="513"/>
      <c r="D667" s="513"/>
      <c r="E667" s="513"/>
      <c r="F667" s="513"/>
      <c r="G667" s="513"/>
      <c r="H667" s="513"/>
      <c r="I667" s="513"/>
      <c r="J667" s="513"/>
      <c r="K667" s="513"/>
      <c r="L667" s="513"/>
      <c r="M667" s="513"/>
      <c r="N667" s="513"/>
      <c r="O667" s="513"/>
      <c r="P667" s="513"/>
      <c r="Q667" s="513"/>
    </row>
    <row r="668" spans="1:17">
      <c r="A668" s="513"/>
      <c r="B668" s="513"/>
      <c r="C668" s="513"/>
      <c r="D668" s="513"/>
      <c r="E668" s="513"/>
      <c r="F668" s="513"/>
      <c r="G668" s="513"/>
      <c r="H668" s="513"/>
      <c r="I668" s="513"/>
      <c r="J668" s="513"/>
      <c r="K668" s="513"/>
      <c r="L668" s="513"/>
      <c r="M668" s="513"/>
      <c r="N668" s="513"/>
      <c r="O668" s="513"/>
      <c r="P668" s="513"/>
      <c r="Q668" s="513"/>
    </row>
    <row r="669" spans="1:17">
      <c r="A669" s="513"/>
      <c r="B669" s="513"/>
      <c r="C669" s="513"/>
      <c r="D669" s="513"/>
      <c r="E669" s="513"/>
      <c r="F669" s="513"/>
      <c r="G669" s="513"/>
      <c r="H669" s="513"/>
      <c r="I669" s="513"/>
      <c r="J669" s="513"/>
      <c r="K669" s="513"/>
      <c r="L669" s="513"/>
      <c r="M669" s="513"/>
      <c r="N669" s="513"/>
      <c r="O669" s="513"/>
      <c r="P669" s="513"/>
      <c r="Q669" s="513"/>
    </row>
    <row r="670" spans="1:17">
      <c r="A670" s="513"/>
      <c r="B670" s="513"/>
      <c r="C670" s="513"/>
      <c r="D670" s="513"/>
      <c r="E670" s="513"/>
      <c r="F670" s="513"/>
      <c r="G670" s="513"/>
      <c r="H670" s="513"/>
      <c r="I670" s="513"/>
      <c r="J670" s="513"/>
      <c r="K670" s="513"/>
      <c r="L670" s="513"/>
      <c r="M670" s="513"/>
      <c r="N670" s="513"/>
      <c r="O670" s="513"/>
      <c r="P670" s="513"/>
      <c r="Q670" s="513"/>
    </row>
    <row r="671" spans="1:17">
      <c r="A671" s="513"/>
      <c r="B671" s="513"/>
      <c r="C671" s="513"/>
      <c r="D671" s="513"/>
      <c r="E671" s="513"/>
      <c r="F671" s="513"/>
      <c r="G671" s="513"/>
      <c r="H671" s="513"/>
      <c r="I671" s="513"/>
      <c r="J671" s="513"/>
      <c r="K671" s="513"/>
      <c r="L671" s="513"/>
      <c r="M671" s="513"/>
      <c r="N671" s="513"/>
      <c r="O671" s="513"/>
      <c r="P671" s="513"/>
      <c r="Q671" s="513"/>
    </row>
    <row r="672" spans="1:17">
      <c r="A672" s="513"/>
      <c r="B672" s="513"/>
      <c r="C672" s="513"/>
      <c r="D672" s="513"/>
      <c r="E672" s="513"/>
      <c r="F672" s="513"/>
      <c r="G672" s="513"/>
      <c r="H672" s="513"/>
      <c r="I672" s="513"/>
      <c r="J672" s="513"/>
      <c r="K672" s="513"/>
      <c r="L672" s="513"/>
      <c r="M672" s="513"/>
      <c r="N672" s="513"/>
      <c r="O672" s="513"/>
      <c r="P672" s="513"/>
      <c r="Q672" s="513"/>
    </row>
    <row r="673" spans="1:17">
      <c r="A673" s="513"/>
      <c r="B673" s="513"/>
      <c r="C673" s="513"/>
      <c r="D673" s="513"/>
      <c r="E673" s="513"/>
      <c r="F673" s="513"/>
      <c r="G673" s="513"/>
      <c r="H673" s="513"/>
      <c r="I673" s="513"/>
      <c r="J673" s="513"/>
      <c r="K673" s="513"/>
      <c r="L673" s="513"/>
      <c r="M673" s="513"/>
      <c r="N673" s="513"/>
      <c r="O673" s="513"/>
      <c r="P673" s="513"/>
      <c r="Q673" s="513"/>
    </row>
    <row r="674" spans="1:17">
      <c r="A674" s="513"/>
      <c r="B674" s="513"/>
      <c r="C674" s="51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3"/>
      <c r="P674" s="513"/>
      <c r="Q674" s="513"/>
    </row>
    <row r="675" spans="1:17">
      <c r="A675" s="513"/>
      <c r="B675" s="513"/>
      <c r="C675" s="51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3"/>
      <c r="P675" s="513"/>
      <c r="Q675" s="513"/>
    </row>
    <row r="676" spans="1:17">
      <c r="A676" s="513"/>
      <c r="B676" s="513"/>
      <c r="C676" s="51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3"/>
      <c r="P676" s="513"/>
      <c r="Q676" s="513"/>
    </row>
    <row r="677" spans="1:17">
      <c r="A677" s="513"/>
      <c r="B677" s="513"/>
      <c r="C677" s="51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3"/>
      <c r="P677" s="513"/>
      <c r="Q677" s="513"/>
    </row>
    <row r="678" spans="1:17">
      <c r="A678" s="513"/>
      <c r="B678" s="513"/>
      <c r="C678" s="51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3"/>
      <c r="P678" s="513"/>
      <c r="Q678" s="513"/>
    </row>
    <row r="679" spans="1:17">
      <c r="A679" s="513"/>
      <c r="B679" s="513"/>
      <c r="C679" s="51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3"/>
      <c r="P679" s="513"/>
      <c r="Q679" s="513"/>
    </row>
    <row r="680" spans="1:17">
      <c r="A680" s="513"/>
      <c r="B680" s="513"/>
      <c r="C680" s="51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3"/>
      <c r="P680" s="513"/>
      <c r="Q680" s="513"/>
    </row>
    <row r="681" spans="1:17">
      <c r="A681" s="513"/>
      <c r="B681" s="513"/>
      <c r="C681" s="51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3"/>
      <c r="P681" s="513"/>
      <c r="Q681" s="513"/>
    </row>
    <row r="682" spans="1:17">
      <c r="A682" s="513"/>
      <c r="B682" s="513"/>
      <c r="C682" s="51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3"/>
      <c r="P682" s="513"/>
      <c r="Q682" s="513"/>
    </row>
    <row r="683" spans="1:17">
      <c r="A683" s="513"/>
      <c r="B683" s="513"/>
      <c r="C683" s="51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3"/>
      <c r="P683" s="513"/>
      <c r="Q683" s="513"/>
    </row>
    <row r="684" spans="1:17">
      <c r="A684" s="513"/>
      <c r="B684" s="513"/>
      <c r="C684" s="51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3"/>
      <c r="P684" s="513"/>
      <c r="Q684" s="513"/>
    </row>
    <row r="685" spans="1:17">
      <c r="A685" s="513"/>
      <c r="B685" s="513"/>
      <c r="C685" s="51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3"/>
      <c r="P685" s="513"/>
      <c r="Q685" s="513"/>
    </row>
    <row r="686" spans="1:17">
      <c r="A686" s="513"/>
      <c r="B686" s="513"/>
      <c r="C686" s="51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3"/>
      <c r="P686" s="513"/>
      <c r="Q686" s="513"/>
    </row>
    <row r="687" spans="1:17">
      <c r="A687" s="513"/>
      <c r="B687" s="513"/>
      <c r="C687" s="51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3"/>
      <c r="P687" s="513"/>
      <c r="Q687" s="513"/>
    </row>
    <row r="688" spans="1:17">
      <c r="A688" s="513"/>
      <c r="B688" s="513"/>
      <c r="C688" s="51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3"/>
      <c r="P688" s="513"/>
      <c r="Q688" s="513"/>
    </row>
    <row r="689" spans="1:17">
      <c r="A689" s="513"/>
      <c r="B689" s="513"/>
      <c r="C689" s="513"/>
      <c r="D689" s="513"/>
      <c r="E689" s="513"/>
      <c r="F689" s="513"/>
      <c r="G689" s="513"/>
      <c r="H689" s="513"/>
      <c r="I689" s="513"/>
      <c r="J689" s="513"/>
      <c r="K689" s="513"/>
      <c r="L689" s="513"/>
      <c r="M689" s="513"/>
      <c r="N689" s="513"/>
      <c r="O689" s="513"/>
      <c r="P689" s="513"/>
      <c r="Q689" s="513"/>
    </row>
    <row r="690" spans="1:17">
      <c r="A690" s="513"/>
      <c r="B690" s="513"/>
      <c r="C690" s="513"/>
      <c r="D690" s="513"/>
      <c r="E690" s="513"/>
      <c r="F690" s="513"/>
      <c r="G690" s="513"/>
      <c r="H690" s="513"/>
      <c r="I690" s="513"/>
      <c r="J690" s="513"/>
      <c r="K690" s="513"/>
      <c r="L690" s="513"/>
      <c r="M690" s="513"/>
      <c r="N690" s="513"/>
      <c r="O690" s="513"/>
      <c r="P690" s="513"/>
      <c r="Q690" s="513"/>
    </row>
    <row r="691" spans="1:17">
      <c r="A691" s="513"/>
      <c r="B691" s="513"/>
      <c r="C691" s="513"/>
      <c r="D691" s="513"/>
      <c r="E691" s="513"/>
      <c r="F691" s="513"/>
      <c r="G691" s="513"/>
      <c r="H691" s="513"/>
      <c r="I691" s="513"/>
      <c r="J691" s="513"/>
      <c r="K691" s="513"/>
      <c r="L691" s="513"/>
      <c r="M691" s="513"/>
      <c r="N691" s="513"/>
      <c r="O691" s="513"/>
      <c r="P691" s="513"/>
      <c r="Q691" s="513"/>
    </row>
    <row r="692" spans="1:17">
      <c r="A692" s="513"/>
      <c r="B692" s="513"/>
      <c r="C692" s="513"/>
      <c r="D692" s="513"/>
      <c r="E692" s="513"/>
      <c r="F692" s="513"/>
      <c r="G692" s="513"/>
      <c r="H692" s="513"/>
      <c r="I692" s="513"/>
      <c r="J692" s="513"/>
      <c r="K692" s="513"/>
      <c r="L692" s="513"/>
      <c r="M692" s="513"/>
      <c r="N692" s="513"/>
      <c r="O692" s="513"/>
      <c r="P692" s="513"/>
      <c r="Q692" s="513"/>
    </row>
    <row r="693" spans="1:17">
      <c r="A693" s="513"/>
      <c r="B693" s="513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</row>
    <row r="694" spans="1:17">
      <c r="A694" s="513"/>
      <c r="B694" s="513"/>
      <c r="C694" s="513"/>
      <c r="D694" s="513"/>
      <c r="E694" s="513"/>
      <c r="F694" s="513"/>
      <c r="G694" s="513"/>
      <c r="H694" s="513"/>
      <c r="I694" s="513"/>
      <c r="J694" s="513"/>
      <c r="K694" s="513"/>
      <c r="L694" s="513"/>
      <c r="M694" s="513"/>
      <c r="N694" s="513"/>
      <c r="O694" s="513"/>
      <c r="P694" s="513"/>
      <c r="Q694" s="513"/>
    </row>
    <row r="695" spans="1:17">
      <c r="A695" s="513"/>
      <c r="B695" s="513"/>
      <c r="C695" s="513"/>
      <c r="D695" s="513"/>
      <c r="E695" s="513"/>
      <c r="F695" s="513"/>
      <c r="G695" s="513"/>
      <c r="H695" s="513"/>
      <c r="I695" s="513"/>
      <c r="J695" s="513"/>
      <c r="K695" s="513"/>
      <c r="L695" s="513"/>
      <c r="M695" s="513"/>
      <c r="N695" s="513"/>
      <c r="O695" s="513"/>
      <c r="P695" s="513"/>
      <c r="Q695" s="513"/>
    </row>
    <row r="696" spans="1:17">
      <c r="A696" s="513"/>
      <c r="B696" s="513"/>
      <c r="C696" s="513"/>
      <c r="D696" s="513"/>
      <c r="E696" s="513"/>
      <c r="F696" s="513"/>
      <c r="G696" s="513"/>
      <c r="H696" s="513"/>
      <c r="I696" s="513"/>
      <c r="J696" s="513"/>
      <c r="K696" s="513"/>
      <c r="L696" s="513"/>
      <c r="M696" s="513"/>
      <c r="N696" s="513"/>
      <c r="O696" s="513"/>
      <c r="P696" s="513"/>
      <c r="Q696" s="513"/>
    </row>
    <row r="697" spans="1:17">
      <c r="A697" s="513"/>
      <c r="B697" s="513"/>
      <c r="C697" s="513"/>
      <c r="D697" s="513"/>
      <c r="E697" s="513"/>
      <c r="F697" s="513"/>
      <c r="G697" s="513"/>
      <c r="H697" s="513"/>
      <c r="I697" s="513"/>
      <c r="J697" s="513"/>
      <c r="K697" s="513"/>
      <c r="L697" s="513"/>
      <c r="M697" s="513"/>
      <c r="N697" s="513"/>
      <c r="O697" s="513"/>
      <c r="P697" s="513"/>
      <c r="Q697" s="513"/>
    </row>
    <row r="698" spans="1:17">
      <c r="A698" s="513"/>
      <c r="B698" s="513"/>
      <c r="C698" s="513"/>
      <c r="D698" s="513"/>
      <c r="E698" s="513"/>
      <c r="F698" s="513"/>
      <c r="G698" s="513"/>
      <c r="H698" s="513"/>
      <c r="I698" s="513"/>
      <c r="J698" s="513"/>
      <c r="K698" s="513"/>
      <c r="L698" s="513"/>
      <c r="M698" s="513"/>
      <c r="N698" s="513"/>
      <c r="O698" s="513"/>
      <c r="P698" s="513"/>
      <c r="Q698" s="513"/>
    </row>
    <row r="699" spans="1:17">
      <c r="A699" s="513"/>
      <c r="B699" s="513"/>
      <c r="C699" s="513"/>
      <c r="D699" s="513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</row>
    <row r="700" spans="1:17">
      <c r="A700" s="513"/>
      <c r="B700" s="513"/>
      <c r="C700" s="513"/>
      <c r="D700" s="513"/>
      <c r="E700" s="513"/>
      <c r="F700" s="513"/>
      <c r="G700" s="513"/>
      <c r="H700" s="513"/>
      <c r="I700" s="513"/>
      <c r="J700" s="513"/>
      <c r="K700" s="513"/>
      <c r="L700" s="513"/>
      <c r="M700" s="513"/>
      <c r="N700" s="513"/>
      <c r="O700" s="513"/>
      <c r="P700" s="513"/>
      <c r="Q700" s="513"/>
    </row>
    <row r="701" spans="1:17">
      <c r="A701" s="513"/>
      <c r="B701" s="513"/>
      <c r="C701" s="513"/>
      <c r="D701" s="513"/>
      <c r="E701" s="513"/>
      <c r="F701" s="513"/>
      <c r="G701" s="513"/>
      <c r="H701" s="513"/>
      <c r="I701" s="513"/>
      <c r="J701" s="513"/>
      <c r="K701" s="513"/>
      <c r="L701" s="513"/>
      <c r="M701" s="513"/>
      <c r="N701" s="513"/>
      <c r="O701" s="513"/>
      <c r="P701" s="513"/>
      <c r="Q701" s="513"/>
    </row>
    <row r="702" spans="1:17">
      <c r="A702" s="513"/>
      <c r="B702" s="513"/>
      <c r="C702" s="513"/>
      <c r="D702" s="513"/>
      <c r="E702" s="513"/>
      <c r="F702" s="513"/>
      <c r="G702" s="513"/>
      <c r="H702" s="513"/>
      <c r="I702" s="513"/>
      <c r="J702" s="513"/>
      <c r="K702" s="513"/>
      <c r="L702" s="513"/>
      <c r="M702" s="513"/>
      <c r="N702" s="513"/>
      <c r="O702" s="513"/>
      <c r="P702" s="513"/>
      <c r="Q702" s="513"/>
    </row>
    <row r="703" spans="1:17">
      <c r="A703" s="513"/>
      <c r="B703" s="513"/>
      <c r="C703" s="513"/>
      <c r="D703" s="513"/>
      <c r="E703" s="513"/>
      <c r="F703" s="513"/>
      <c r="G703" s="513"/>
      <c r="H703" s="513"/>
      <c r="I703" s="513"/>
      <c r="J703" s="513"/>
      <c r="K703" s="513"/>
      <c r="L703" s="513"/>
      <c r="M703" s="513"/>
      <c r="N703" s="513"/>
      <c r="O703" s="513"/>
      <c r="P703" s="513"/>
      <c r="Q703" s="513"/>
    </row>
    <row r="704" spans="1:17">
      <c r="A704" s="513"/>
      <c r="B704" s="513"/>
      <c r="C704" s="513"/>
      <c r="D704" s="513"/>
      <c r="E704" s="513"/>
      <c r="F704" s="513"/>
      <c r="G704" s="513"/>
      <c r="H704" s="513"/>
      <c r="I704" s="513"/>
      <c r="J704" s="513"/>
      <c r="K704" s="513"/>
      <c r="L704" s="513"/>
      <c r="M704" s="513"/>
      <c r="N704" s="513"/>
      <c r="O704" s="513"/>
      <c r="P704" s="513"/>
      <c r="Q704" s="513"/>
    </row>
    <row r="705" spans="1:17">
      <c r="A705" s="513"/>
      <c r="B705" s="513"/>
      <c r="C705" s="513"/>
      <c r="D705" s="513"/>
      <c r="E705" s="513"/>
      <c r="F705" s="513"/>
      <c r="G705" s="513"/>
      <c r="H705" s="513"/>
      <c r="I705" s="513"/>
      <c r="J705" s="513"/>
      <c r="K705" s="513"/>
      <c r="L705" s="513"/>
      <c r="M705" s="513"/>
      <c r="N705" s="513"/>
      <c r="O705" s="513"/>
      <c r="P705" s="513"/>
      <c r="Q705" s="513"/>
    </row>
    <row r="706" spans="1:17">
      <c r="A706" s="513"/>
      <c r="B706" s="513"/>
      <c r="C706" s="513"/>
      <c r="D706" s="513"/>
      <c r="E706" s="513"/>
      <c r="F706" s="513"/>
      <c r="G706" s="513"/>
      <c r="H706" s="513"/>
      <c r="I706" s="513"/>
      <c r="J706" s="513"/>
      <c r="K706" s="513"/>
      <c r="L706" s="513"/>
      <c r="M706" s="513"/>
      <c r="N706" s="513"/>
      <c r="O706" s="513"/>
      <c r="P706" s="513"/>
      <c r="Q706" s="513"/>
    </row>
    <row r="707" spans="1:17">
      <c r="A707" s="513"/>
      <c r="B707" s="513"/>
      <c r="C707" s="513"/>
      <c r="D707" s="513"/>
      <c r="E707" s="513"/>
      <c r="F707" s="513"/>
      <c r="G707" s="513"/>
      <c r="H707" s="513"/>
      <c r="I707" s="513"/>
      <c r="J707" s="513"/>
      <c r="K707" s="513"/>
      <c r="L707" s="513"/>
      <c r="M707" s="513"/>
      <c r="N707" s="513"/>
      <c r="O707" s="513"/>
      <c r="P707" s="513"/>
      <c r="Q707" s="513"/>
    </row>
    <row r="708" spans="1:17">
      <c r="A708" s="513"/>
      <c r="B708" s="513"/>
      <c r="C708" s="513"/>
      <c r="D708" s="513"/>
      <c r="E708" s="513"/>
      <c r="F708" s="513"/>
      <c r="G708" s="513"/>
      <c r="H708" s="513"/>
      <c r="I708" s="513"/>
      <c r="J708" s="513"/>
      <c r="K708" s="513"/>
      <c r="L708" s="513"/>
      <c r="M708" s="513"/>
      <c r="N708" s="513"/>
      <c r="O708" s="513"/>
      <c r="P708" s="513"/>
      <c r="Q708" s="513"/>
    </row>
    <row r="709" spans="1:17">
      <c r="A709" s="513"/>
      <c r="B709" s="513"/>
      <c r="C709" s="513"/>
      <c r="D709" s="513"/>
      <c r="E709" s="513"/>
      <c r="F709" s="513"/>
      <c r="G709" s="513"/>
      <c r="H709" s="513"/>
      <c r="I709" s="513"/>
      <c r="J709" s="513"/>
      <c r="K709" s="513"/>
      <c r="L709" s="513"/>
      <c r="M709" s="513"/>
      <c r="N709" s="513"/>
      <c r="O709" s="513"/>
      <c r="P709" s="513"/>
      <c r="Q709" s="513"/>
    </row>
    <row r="710" spans="1:17">
      <c r="A710" s="513"/>
      <c r="B710" s="513"/>
      <c r="C710" s="513"/>
      <c r="D710" s="513"/>
      <c r="E710" s="513"/>
      <c r="F710" s="513"/>
      <c r="G710" s="513"/>
      <c r="H710" s="513"/>
      <c r="I710" s="513"/>
      <c r="J710" s="513"/>
      <c r="K710" s="513"/>
      <c r="L710" s="513"/>
      <c r="M710" s="513"/>
      <c r="N710" s="513"/>
      <c r="O710" s="513"/>
      <c r="P710" s="513"/>
      <c r="Q710" s="513"/>
    </row>
    <row r="711" spans="1:17">
      <c r="A711" s="513"/>
      <c r="B711" s="513"/>
      <c r="C711" s="513"/>
      <c r="D711" s="513"/>
      <c r="E711" s="513"/>
      <c r="F711" s="513"/>
      <c r="G711" s="513"/>
      <c r="H711" s="513"/>
      <c r="I711" s="513"/>
      <c r="J711" s="513"/>
      <c r="K711" s="513"/>
      <c r="L711" s="513"/>
      <c r="M711" s="513"/>
      <c r="N711" s="513"/>
      <c r="O711" s="513"/>
      <c r="P711" s="513"/>
      <c r="Q711" s="513"/>
    </row>
    <row r="712" spans="1:17">
      <c r="A712" s="513"/>
      <c r="B712" s="513"/>
      <c r="C712" s="513"/>
      <c r="D712" s="513"/>
      <c r="E712" s="513"/>
      <c r="F712" s="513"/>
      <c r="G712" s="513"/>
      <c r="H712" s="513"/>
      <c r="I712" s="513"/>
      <c r="J712" s="513"/>
      <c r="K712" s="513"/>
      <c r="L712" s="513"/>
      <c r="M712" s="513"/>
      <c r="N712" s="513"/>
      <c r="O712" s="513"/>
      <c r="P712" s="513"/>
      <c r="Q712" s="513"/>
    </row>
    <row r="713" spans="1:17">
      <c r="A713" s="513"/>
      <c r="B713" s="513"/>
      <c r="C713" s="513"/>
      <c r="D713" s="513"/>
      <c r="E713" s="513"/>
      <c r="F713" s="513"/>
      <c r="G713" s="513"/>
      <c r="H713" s="513"/>
      <c r="I713" s="513"/>
      <c r="J713" s="513"/>
      <c r="K713" s="513"/>
      <c r="L713" s="513"/>
      <c r="M713" s="513"/>
      <c r="N713" s="513"/>
      <c r="O713" s="513"/>
      <c r="P713" s="513"/>
      <c r="Q713" s="513"/>
    </row>
    <row r="714" spans="1:17">
      <c r="A714" s="513"/>
      <c r="B714" s="513"/>
      <c r="C714" s="513"/>
      <c r="D714" s="513"/>
      <c r="E714" s="513"/>
      <c r="F714" s="513"/>
      <c r="G714" s="513"/>
      <c r="H714" s="513"/>
      <c r="I714" s="513"/>
      <c r="J714" s="513"/>
      <c r="K714" s="513"/>
      <c r="L714" s="513"/>
      <c r="M714" s="513"/>
      <c r="N714" s="513"/>
      <c r="O714" s="513"/>
      <c r="P714" s="513"/>
      <c r="Q714" s="513"/>
    </row>
    <row r="715" spans="1:17">
      <c r="A715" s="513"/>
      <c r="B715" s="513"/>
      <c r="C715" s="513"/>
      <c r="D715" s="513"/>
      <c r="E715" s="513"/>
      <c r="F715" s="513"/>
      <c r="G715" s="513"/>
      <c r="H715" s="513"/>
      <c r="I715" s="513"/>
      <c r="J715" s="513"/>
      <c r="K715" s="513"/>
      <c r="L715" s="513"/>
      <c r="M715" s="513"/>
      <c r="N715" s="513"/>
      <c r="O715" s="513"/>
      <c r="P715" s="513"/>
      <c r="Q715" s="513"/>
    </row>
    <row r="716" spans="1:17">
      <c r="A716" s="513"/>
      <c r="B716" s="513"/>
      <c r="C716" s="513"/>
      <c r="D716" s="513"/>
      <c r="E716" s="513"/>
      <c r="F716" s="513"/>
      <c r="G716" s="513"/>
      <c r="H716" s="513"/>
      <c r="I716" s="513"/>
      <c r="J716" s="513"/>
      <c r="K716" s="513"/>
      <c r="L716" s="513"/>
      <c r="M716" s="513"/>
      <c r="N716" s="513"/>
      <c r="O716" s="513"/>
      <c r="P716" s="513"/>
      <c r="Q716" s="513"/>
    </row>
    <row r="717" spans="1:17">
      <c r="A717" s="513"/>
      <c r="B717" s="513"/>
      <c r="C717" s="513"/>
      <c r="D717" s="513"/>
      <c r="E717" s="513"/>
      <c r="F717" s="513"/>
      <c r="G717" s="513"/>
      <c r="H717" s="513"/>
      <c r="I717" s="513"/>
      <c r="J717" s="513"/>
      <c r="K717" s="513"/>
      <c r="L717" s="513"/>
      <c r="M717" s="513"/>
      <c r="N717" s="513"/>
      <c r="O717" s="513"/>
      <c r="P717" s="513"/>
      <c r="Q717" s="513"/>
    </row>
    <row r="718" spans="1:17">
      <c r="A718" s="513"/>
      <c r="B718" s="513"/>
      <c r="C718" s="513"/>
      <c r="D718" s="513"/>
      <c r="E718" s="513"/>
      <c r="F718" s="513"/>
      <c r="G718" s="513"/>
      <c r="H718" s="513"/>
      <c r="I718" s="513"/>
      <c r="J718" s="513"/>
      <c r="K718" s="513"/>
      <c r="L718" s="513"/>
      <c r="M718" s="513"/>
      <c r="N718" s="513"/>
      <c r="O718" s="513"/>
      <c r="P718" s="513"/>
      <c r="Q718" s="513"/>
    </row>
    <row r="719" spans="1:17">
      <c r="A719" s="513"/>
      <c r="B719" s="513"/>
      <c r="C719" s="513"/>
      <c r="D719" s="513"/>
      <c r="E719" s="513"/>
      <c r="F719" s="513"/>
      <c r="G719" s="513"/>
      <c r="H719" s="513"/>
      <c r="I719" s="513"/>
      <c r="J719" s="513"/>
      <c r="K719" s="513"/>
      <c r="L719" s="513"/>
      <c r="M719" s="513"/>
      <c r="N719" s="513"/>
      <c r="O719" s="513"/>
      <c r="P719" s="513"/>
      <c r="Q719" s="513"/>
    </row>
    <row r="720" spans="1:17">
      <c r="A720" s="513"/>
      <c r="B720" s="513"/>
      <c r="C720" s="513"/>
      <c r="D720" s="513"/>
      <c r="E720" s="513"/>
      <c r="F720" s="513"/>
      <c r="G720" s="513"/>
      <c r="H720" s="513"/>
      <c r="I720" s="513"/>
      <c r="J720" s="513"/>
      <c r="K720" s="513"/>
      <c r="L720" s="513"/>
      <c r="M720" s="513"/>
      <c r="N720" s="513"/>
      <c r="O720" s="513"/>
      <c r="P720" s="513"/>
      <c r="Q720" s="513"/>
    </row>
    <row r="721" spans="1:17">
      <c r="A721" s="513"/>
      <c r="B721" s="513"/>
      <c r="C721" s="513"/>
      <c r="D721" s="513"/>
      <c r="E721" s="513"/>
      <c r="F721" s="513"/>
      <c r="G721" s="513"/>
      <c r="H721" s="513"/>
      <c r="I721" s="513"/>
      <c r="J721" s="513"/>
      <c r="K721" s="513"/>
      <c r="L721" s="513"/>
      <c r="M721" s="513"/>
      <c r="N721" s="513"/>
      <c r="O721" s="513"/>
      <c r="P721" s="513"/>
      <c r="Q721" s="513"/>
    </row>
    <row r="722" spans="1:17">
      <c r="A722" s="513"/>
      <c r="B722" s="513"/>
      <c r="C722" s="513"/>
      <c r="D722" s="513"/>
      <c r="E722" s="513"/>
      <c r="F722" s="513"/>
      <c r="G722" s="513"/>
      <c r="H722" s="513"/>
      <c r="I722" s="513"/>
      <c r="J722" s="513"/>
      <c r="K722" s="513"/>
      <c r="L722" s="513"/>
      <c r="M722" s="513"/>
      <c r="N722" s="513"/>
      <c r="O722" s="513"/>
      <c r="P722" s="513"/>
      <c r="Q722" s="513"/>
    </row>
    <row r="723" spans="1:17">
      <c r="A723" s="513"/>
      <c r="B723" s="513"/>
      <c r="C723" s="513"/>
      <c r="D723" s="513"/>
      <c r="E723" s="513"/>
      <c r="F723" s="513"/>
      <c r="G723" s="513"/>
      <c r="H723" s="513"/>
      <c r="I723" s="513"/>
      <c r="J723" s="513"/>
      <c r="K723" s="513"/>
      <c r="L723" s="513"/>
      <c r="M723" s="513"/>
      <c r="N723" s="513"/>
      <c r="O723" s="513"/>
      <c r="P723" s="513"/>
      <c r="Q723" s="513"/>
    </row>
    <row r="724" spans="1:17">
      <c r="A724" s="513"/>
      <c r="B724" s="513"/>
      <c r="C724" s="513"/>
      <c r="D724" s="513"/>
      <c r="E724" s="513"/>
      <c r="F724" s="513"/>
      <c r="G724" s="513"/>
      <c r="H724" s="513"/>
      <c r="I724" s="513"/>
      <c r="J724" s="513"/>
      <c r="K724" s="513"/>
      <c r="L724" s="513"/>
      <c r="M724" s="513"/>
      <c r="N724" s="513"/>
      <c r="O724" s="513"/>
      <c r="P724" s="513"/>
      <c r="Q724" s="513"/>
    </row>
    <row r="725" spans="1:17">
      <c r="A725" s="513"/>
      <c r="B725" s="513"/>
      <c r="C725" s="513"/>
      <c r="D725" s="513"/>
      <c r="E725" s="513"/>
      <c r="F725" s="513"/>
      <c r="G725" s="513"/>
      <c r="H725" s="513"/>
      <c r="I725" s="513"/>
      <c r="J725" s="513"/>
      <c r="K725" s="513"/>
      <c r="L725" s="513"/>
      <c r="M725" s="513"/>
      <c r="N725" s="513"/>
      <c r="O725" s="513"/>
      <c r="P725" s="513"/>
      <c r="Q725" s="513"/>
    </row>
    <row r="726" spans="1:17">
      <c r="A726" s="513"/>
      <c r="B726" s="513"/>
      <c r="C726" s="513"/>
      <c r="D726" s="513"/>
      <c r="E726" s="513"/>
      <c r="F726" s="513"/>
      <c r="G726" s="513"/>
      <c r="H726" s="513"/>
      <c r="I726" s="513"/>
      <c r="J726" s="513"/>
      <c r="K726" s="513"/>
      <c r="L726" s="513"/>
      <c r="M726" s="513"/>
      <c r="N726" s="513"/>
      <c r="O726" s="513"/>
      <c r="P726" s="513"/>
      <c r="Q726" s="513"/>
    </row>
    <row r="727" spans="1:17">
      <c r="A727" s="513"/>
      <c r="B727" s="513"/>
      <c r="C727" s="513"/>
      <c r="D727" s="513"/>
      <c r="E727" s="513"/>
      <c r="F727" s="513"/>
      <c r="G727" s="513"/>
      <c r="H727" s="513"/>
      <c r="I727" s="513"/>
      <c r="J727" s="513"/>
      <c r="K727" s="513"/>
      <c r="L727" s="513"/>
      <c r="M727" s="513"/>
      <c r="N727" s="513"/>
      <c r="O727" s="513"/>
      <c r="P727" s="513"/>
      <c r="Q727" s="513"/>
    </row>
    <row r="728" spans="1:17">
      <c r="A728" s="513"/>
      <c r="B728" s="513"/>
      <c r="C728" s="513"/>
      <c r="D728" s="513"/>
      <c r="E728" s="513"/>
      <c r="F728" s="513"/>
      <c r="G728" s="513"/>
      <c r="H728" s="513"/>
      <c r="I728" s="513"/>
      <c r="J728" s="513"/>
      <c r="K728" s="513"/>
      <c r="L728" s="513"/>
      <c r="M728" s="513"/>
      <c r="N728" s="513"/>
      <c r="O728" s="513"/>
      <c r="P728" s="513"/>
      <c r="Q728" s="513"/>
    </row>
    <row r="729" spans="1:17">
      <c r="A729" s="513"/>
      <c r="B729" s="513"/>
      <c r="C729" s="513"/>
      <c r="D729" s="513"/>
      <c r="E729" s="513"/>
      <c r="F729" s="513"/>
      <c r="G729" s="513"/>
      <c r="H729" s="513"/>
      <c r="I729" s="513"/>
      <c r="J729" s="513"/>
      <c r="K729" s="513"/>
      <c r="L729" s="513"/>
      <c r="M729" s="513"/>
      <c r="N729" s="513"/>
      <c r="O729" s="513"/>
      <c r="P729" s="513"/>
      <c r="Q729" s="513"/>
    </row>
    <row r="730" spans="1:17">
      <c r="A730" s="513"/>
      <c r="B730" s="513"/>
      <c r="C730" s="513"/>
      <c r="D730" s="513"/>
      <c r="E730" s="513"/>
      <c r="F730" s="513"/>
      <c r="G730" s="513"/>
      <c r="H730" s="513"/>
      <c r="I730" s="513"/>
      <c r="J730" s="513"/>
      <c r="K730" s="513"/>
      <c r="L730" s="513"/>
      <c r="M730" s="513"/>
      <c r="N730" s="513"/>
      <c r="O730" s="513"/>
      <c r="P730" s="513"/>
      <c r="Q730" s="513"/>
    </row>
    <row r="731" spans="1:17">
      <c r="A731" s="513"/>
      <c r="B731" s="513"/>
      <c r="C731" s="513"/>
      <c r="D731" s="513"/>
      <c r="E731" s="513"/>
      <c r="F731" s="513"/>
      <c r="G731" s="513"/>
      <c r="H731" s="513"/>
      <c r="I731" s="513"/>
      <c r="J731" s="513"/>
      <c r="K731" s="513"/>
      <c r="L731" s="513"/>
      <c r="M731" s="513"/>
      <c r="N731" s="513"/>
      <c r="O731" s="513"/>
      <c r="P731" s="513"/>
      <c r="Q731" s="513"/>
    </row>
    <row r="732" spans="1:17">
      <c r="A732" s="513"/>
      <c r="B732" s="513"/>
      <c r="C732" s="51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3"/>
      <c r="P732" s="513"/>
      <c r="Q732" s="513"/>
    </row>
    <row r="733" spans="1:17">
      <c r="A733" s="513"/>
      <c r="B733" s="513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</row>
    <row r="734" spans="1:17">
      <c r="A734" s="513"/>
      <c r="B734" s="513"/>
      <c r="C734" s="51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3"/>
      <c r="P734" s="513"/>
      <c r="Q734" s="513"/>
    </row>
    <row r="735" spans="1:17">
      <c r="A735" s="513"/>
      <c r="B735" s="513"/>
      <c r="C735" s="51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3"/>
      <c r="P735" s="513"/>
      <c r="Q735" s="513"/>
    </row>
    <row r="736" spans="1:17">
      <c r="A736" s="513"/>
      <c r="B736" s="513"/>
      <c r="C736" s="51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3"/>
      <c r="P736" s="513"/>
      <c r="Q736" s="513"/>
    </row>
    <row r="737" spans="1:17">
      <c r="A737" s="513"/>
      <c r="B737" s="513"/>
      <c r="C737" s="51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3"/>
      <c r="P737" s="513"/>
      <c r="Q737" s="513"/>
    </row>
    <row r="738" spans="1:17">
      <c r="A738" s="513"/>
      <c r="B738" s="513"/>
      <c r="C738" s="51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3"/>
      <c r="P738" s="513"/>
      <c r="Q738" s="513"/>
    </row>
    <row r="739" spans="1:17">
      <c r="A739" s="513"/>
      <c r="B739" s="513"/>
      <c r="C739" s="51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3"/>
      <c r="P739" s="513"/>
      <c r="Q739" s="513"/>
    </row>
    <row r="740" spans="1:17">
      <c r="A740" s="513"/>
      <c r="B740" s="513"/>
      <c r="C740" s="51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3"/>
      <c r="P740" s="513"/>
      <c r="Q740" s="513"/>
    </row>
    <row r="741" spans="1:17">
      <c r="A741" s="513"/>
      <c r="B741" s="513"/>
      <c r="C741" s="51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3"/>
      <c r="P741" s="513"/>
      <c r="Q741" s="513"/>
    </row>
    <row r="742" spans="1:17">
      <c r="A742" s="513"/>
      <c r="B742" s="513"/>
      <c r="C742" s="51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3"/>
      <c r="P742" s="513"/>
      <c r="Q742" s="513"/>
    </row>
    <row r="743" spans="1:17">
      <c r="A743" s="513"/>
      <c r="B743" s="513"/>
      <c r="C743" s="51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3"/>
      <c r="P743" s="513"/>
      <c r="Q743" s="513"/>
    </row>
    <row r="744" spans="1:17">
      <c r="A744" s="513"/>
      <c r="B744" s="513"/>
      <c r="C744" s="51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3"/>
      <c r="P744" s="513"/>
      <c r="Q744" s="513"/>
    </row>
    <row r="745" spans="1:17">
      <c r="A745" s="513"/>
      <c r="B745" s="513"/>
      <c r="C745" s="51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3"/>
      <c r="P745" s="513"/>
      <c r="Q745" s="513"/>
    </row>
    <row r="746" spans="1:17">
      <c r="A746" s="513"/>
      <c r="B746" s="513"/>
      <c r="C746" s="51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3"/>
      <c r="P746" s="513"/>
      <c r="Q746" s="513"/>
    </row>
    <row r="747" spans="1:17">
      <c r="A747" s="513"/>
      <c r="B747" s="513"/>
      <c r="C747" s="513"/>
      <c r="D747" s="513"/>
      <c r="E747" s="513"/>
      <c r="F747" s="513"/>
      <c r="G747" s="513"/>
      <c r="H747" s="513"/>
      <c r="I747" s="513"/>
      <c r="J747" s="513"/>
      <c r="K747" s="513"/>
      <c r="L747" s="513"/>
      <c r="M747" s="513"/>
      <c r="N747" s="513"/>
      <c r="O747" s="513"/>
      <c r="P747" s="513"/>
      <c r="Q747" s="513"/>
    </row>
    <row r="748" spans="1:17">
      <c r="A748" s="513"/>
      <c r="B748" s="513"/>
      <c r="C748" s="513"/>
      <c r="D748" s="513"/>
      <c r="E748" s="513"/>
      <c r="F748" s="513"/>
      <c r="G748" s="513"/>
      <c r="H748" s="513"/>
      <c r="I748" s="513"/>
      <c r="J748" s="513"/>
      <c r="K748" s="513"/>
      <c r="L748" s="513"/>
      <c r="M748" s="513"/>
      <c r="N748" s="513"/>
      <c r="O748" s="513"/>
      <c r="P748" s="513"/>
      <c r="Q748" s="513"/>
    </row>
    <row r="749" spans="1:17">
      <c r="A749" s="513"/>
      <c r="B749" s="513"/>
      <c r="C749" s="513"/>
      <c r="D749" s="513"/>
      <c r="E749" s="513"/>
      <c r="F749" s="513"/>
      <c r="G749" s="513"/>
      <c r="H749" s="513"/>
      <c r="I749" s="513"/>
      <c r="J749" s="513"/>
      <c r="K749" s="513"/>
      <c r="L749" s="513"/>
      <c r="M749" s="513"/>
      <c r="N749" s="513"/>
      <c r="O749" s="513"/>
      <c r="P749" s="513"/>
      <c r="Q749" s="513"/>
    </row>
    <row r="750" spans="1:17">
      <c r="A750" s="513"/>
      <c r="B750" s="513"/>
      <c r="C750" s="513"/>
      <c r="D750" s="513"/>
      <c r="E750" s="513"/>
      <c r="F750" s="513"/>
      <c r="G750" s="513"/>
      <c r="H750" s="513"/>
      <c r="I750" s="513"/>
      <c r="J750" s="513"/>
      <c r="K750" s="513"/>
      <c r="L750" s="513"/>
      <c r="M750" s="513"/>
      <c r="N750" s="513"/>
      <c r="O750" s="513"/>
      <c r="P750" s="513"/>
      <c r="Q750" s="513"/>
    </row>
    <row r="751" spans="1:17">
      <c r="A751" s="513"/>
      <c r="B751" s="513"/>
      <c r="C751" s="513"/>
      <c r="D751" s="513"/>
      <c r="E751" s="513"/>
      <c r="F751" s="513"/>
      <c r="G751" s="513"/>
      <c r="H751" s="513"/>
      <c r="I751" s="513"/>
      <c r="J751" s="513"/>
      <c r="K751" s="513"/>
      <c r="L751" s="513"/>
      <c r="M751" s="513"/>
      <c r="N751" s="513"/>
      <c r="O751" s="513"/>
      <c r="P751" s="513"/>
      <c r="Q751" s="513"/>
    </row>
    <row r="752" spans="1:17">
      <c r="A752" s="513"/>
      <c r="B752" s="513"/>
      <c r="C752" s="513"/>
      <c r="D752" s="513"/>
      <c r="E752" s="513"/>
      <c r="F752" s="513"/>
      <c r="G752" s="513"/>
      <c r="H752" s="513"/>
      <c r="I752" s="513"/>
      <c r="J752" s="513"/>
      <c r="K752" s="513"/>
      <c r="L752" s="513"/>
      <c r="M752" s="513"/>
      <c r="N752" s="513"/>
      <c r="O752" s="513"/>
      <c r="P752" s="513"/>
      <c r="Q752" s="513"/>
    </row>
    <row r="753" spans="1:17">
      <c r="A753" s="513"/>
      <c r="B753" s="513"/>
      <c r="C753" s="513"/>
      <c r="D753" s="513"/>
      <c r="E753" s="513"/>
      <c r="F753" s="513"/>
      <c r="G753" s="513"/>
      <c r="H753" s="513"/>
      <c r="I753" s="513"/>
      <c r="J753" s="513"/>
      <c r="K753" s="513"/>
      <c r="L753" s="513"/>
      <c r="M753" s="513"/>
      <c r="N753" s="513"/>
      <c r="O753" s="513"/>
      <c r="P753" s="513"/>
      <c r="Q753" s="513"/>
    </row>
    <row r="754" spans="1:17">
      <c r="A754" s="513"/>
      <c r="B754" s="513"/>
      <c r="C754" s="513"/>
      <c r="D754" s="513"/>
      <c r="E754" s="513"/>
      <c r="F754" s="513"/>
      <c r="G754" s="513"/>
      <c r="H754" s="513"/>
      <c r="I754" s="513"/>
      <c r="J754" s="513"/>
      <c r="K754" s="513"/>
      <c r="L754" s="513"/>
      <c r="M754" s="513"/>
      <c r="N754" s="513"/>
      <c r="O754" s="513"/>
      <c r="P754" s="513"/>
      <c r="Q754" s="513"/>
    </row>
    <row r="755" spans="1:17">
      <c r="A755" s="513"/>
      <c r="B755" s="513"/>
      <c r="C755" s="513"/>
      <c r="D755" s="513"/>
      <c r="E755" s="513"/>
      <c r="F755" s="513"/>
      <c r="G755" s="513"/>
      <c r="H755" s="513"/>
      <c r="I755" s="513"/>
      <c r="J755" s="513"/>
      <c r="K755" s="513"/>
      <c r="L755" s="513"/>
      <c r="M755" s="513"/>
      <c r="N755" s="513"/>
      <c r="O755" s="513"/>
      <c r="P755" s="513"/>
      <c r="Q755" s="513"/>
    </row>
    <row r="756" spans="1:17">
      <c r="A756" s="513"/>
      <c r="B756" s="513"/>
      <c r="C756" s="513"/>
      <c r="D756" s="513"/>
      <c r="E756" s="513"/>
      <c r="F756" s="513"/>
      <c r="G756" s="513"/>
      <c r="H756" s="513"/>
      <c r="I756" s="513"/>
      <c r="J756" s="513"/>
      <c r="K756" s="513"/>
      <c r="L756" s="513"/>
      <c r="M756" s="513"/>
      <c r="N756" s="513"/>
      <c r="O756" s="513"/>
      <c r="P756" s="513"/>
      <c r="Q756" s="513"/>
    </row>
    <row r="757" spans="1:17">
      <c r="A757" s="513"/>
      <c r="B757" s="513"/>
      <c r="C757" s="513"/>
      <c r="D757" s="513"/>
      <c r="E757" s="513"/>
      <c r="F757" s="513"/>
      <c r="G757" s="513"/>
      <c r="H757" s="513"/>
      <c r="I757" s="513"/>
      <c r="J757" s="513"/>
      <c r="K757" s="513"/>
      <c r="L757" s="513"/>
      <c r="M757" s="513"/>
      <c r="N757" s="513"/>
      <c r="O757" s="513"/>
      <c r="P757" s="513"/>
      <c r="Q757" s="513"/>
    </row>
    <row r="758" spans="1:17">
      <c r="A758" s="513"/>
      <c r="B758" s="513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</row>
    <row r="759" spans="1:17">
      <c r="A759" s="513"/>
      <c r="B759" s="513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</row>
    <row r="760" spans="1:17">
      <c r="A760" s="513"/>
      <c r="B760" s="513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</row>
    <row r="761" spans="1:17">
      <c r="A761" s="513"/>
      <c r="B761" s="513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</row>
    <row r="762" spans="1:17">
      <c r="A762" s="513"/>
      <c r="B762" s="513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</row>
    <row r="763" spans="1:17">
      <c r="A763" s="513"/>
      <c r="B763" s="513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</row>
    <row r="764" spans="1:17">
      <c r="A764" s="513"/>
      <c r="B764" s="513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</row>
    <row r="765" spans="1:17">
      <c r="A765" s="513"/>
      <c r="B765" s="513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</row>
    <row r="766" spans="1:17">
      <c r="A766" s="513"/>
      <c r="B766" s="513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</row>
    <row r="767" spans="1:17">
      <c r="A767" s="513"/>
      <c r="B767" s="513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</row>
    <row r="768" spans="1:17">
      <c r="A768" s="513"/>
      <c r="B768" s="513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</row>
    <row r="769" spans="1:17">
      <c r="A769" s="513"/>
      <c r="B769" s="513"/>
      <c r="C769" s="513"/>
      <c r="D769" s="513"/>
      <c r="E769" s="513"/>
      <c r="F769" s="513"/>
      <c r="G769" s="513"/>
      <c r="H769" s="513"/>
      <c r="I769" s="513"/>
      <c r="J769" s="513"/>
      <c r="K769" s="513"/>
      <c r="L769" s="513"/>
      <c r="M769" s="513"/>
      <c r="N769" s="513"/>
      <c r="O769" s="513"/>
      <c r="P769" s="513"/>
      <c r="Q769" s="513"/>
    </row>
    <row r="770" spans="1:17">
      <c r="A770" s="513"/>
      <c r="B770" s="513"/>
      <c r="C770" s="513"/>
      <c r="D770" s="513"/>
      <c r="E770" s="513"/>
      <c r="F770" s="513"/>
      <c r="G770" s="513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</row>
    <row r="771" spans="1:17">
      <c r="A771" s="513"/>
      <c r="B771" s="513"/>
      <c r="C771" s="513"/>
      <c r="D771" s="513"/>
      <c r="E771" s="513"/>
      <c r="F771" s="513"/>
      <c r="G771" s="513"/>
      <c r="H771" s="513"/>
      <c r="I771" s="513"/>
      <c r="J771" s="513"/>
      <c r="K771" s="513"/>
      <c r="L771" s="513"/>
      <c r="M771" s="513"/>
      <c r="N771" s="513"/>
      <c r="O771" s="513"/>
      <c r="P771" s="513"/>
      <c r="Q771" s="513"/>
    </row>
    <row r="772" spans="1:17">
      <c r="A772" s="513"/>
      <c r="B772" s="513"/>
      <c r="C772" s="513"/>
      <c r="D772" s="513"/>
      <c r="E772" s="513"/>
      <c r="F772" s="513"/>
      <c r="G772" s="513"/>
      <c r="H772" s="513"/>
      <c r="I772" s="513"/>
      <c r="J772" s="513"/>
      <c r="K772" s="513"/>
      <c r="L772" s="513"/>
      <c r="M772" s="513"/>
      <c r="N772" s="513"/>
      <c r="O772" s="513"/>
      <c r="P772" s="513"/>
      <c r="Q772" s="513"/>
    </row>
    <row r="773" spans="1:17">
      <c r="A773" s="513"/>
      <c r="B773" s="513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</row>
    <row r="774" spans="1:17">
      <c r="A774" s="513"/>
      <c r="B774" s="513"/>
      <c r="C774" s="513"/>
      <c r="D774" s="513"/>
      <c r="E774" s="513"/>
      <c r="F774" s="513"/>
      <c r="G774" s="513"/>
      <c r="H774" s="513"/>
      <c r="I774" s="513"/>
      <c r="J774" s="513"/>
      <c r="K774" s="513"/>
      <c r="L774" s="513"/>
      <c r="M774" s="513"/>
      <c r="N774" s="513"/>
      <c r="O774" s="513"/>
      <c r="P774" s="513"/>
      <c r="Q774" s="513"/>
    </row>
    <row r="775" spans="1:17">
      <c r="A775" s="513"/>
      <c r="B775" s="513"/>
      <c r="C775" s="513"/>
      <c r="D775" s="513"/>
      <c r="E775" s="513"/>
      <c r="F775" s="513"/>
      <c r="G775" s="513"/>
      <c r="H775" s="513"/>
      <c r="I775" s="513"/>
      <c r="J775" s="513"/>
      <c r="K775" s="513"/>
      <c r="L775" s="513"/>
      <c r="M775" s="513"/>
      <c r="N775" s="513"/>
      <c r="O775" s="513"/>
      <c r="P775" s="513"/>
      <c r="Q775" s="513"/>
    </row>
    <row r="776" spans="1:17">
      <c r="A776" s="513"/>
      <c r="B776" s="513"/>
      <c r="C776" s="513"/>
      <c r="D776" s="513"/>
      <c r="E776" s="513"/>
      <c r="F776" s="513"/>
      <c r="G776" s="513"/>
      <c r="H776" s="513"/>
      <c r="I776" s="513"/>
      <c r="J776" s="513"/>
      <c r="K776" s="513"/>
      <c r="L776" s="513"/>
      <c r="M776" s="513"/>
      <c r="N776" s="513"/>
      <c r="O776" s="513"/>
      <c r="P776" s="513"/>
      <c r="Q776" s="513"/>
    </row>
    <row r="777" spans="1:17">
      <c r="A777" s="513"/>
      <c r="B777" s="513"/>
      <c r="C777" s="513"/>
      <c r="D777" s="513"/>
      <c r="E777" s="513"/>
      <c r="F777" s="513"/>
      <c r="G777" s="513"/>
      <c r="H777" s="513"/>
      <c r="I777" s="513"/>
      <c r="J777" s="513"/>
      <c r="K777" s="513"/>
      <c r="L777" s="513"/>
      <c r="M777" s="513"/>
      <c r="N777" s="513"/>
      <c r="O777" s="513"/>
      <c r="P777" s="513"/>
      <c r="Q777" s="513"/>
    </row>
    <row r="778" spans="1:17">
      <c r="A778" s="513"/>
      <c r="B778" s="513"/>
      <c r="C778" s="513"/>
      <c r="D778" s="513"/>
      <c r="E778" s="513"/>
      <c r="F778" s="513"/>
      <c r="G778" s="513"/>
      <c r="H778" s="513"/>
      <c r="I778" s="513"/>
      <c r="J778" s="513"/>
      <c r="K778" s="513"/>
      <c r="L778" s="513"/>
      <c r="M778" s="513"/>
      <c r="N778" s="513"/>
      <c r="O778" s="513"/>
      <c r="P778" s="513"/>
      <c r="Q778" s="513"/>
    </row>
    <row r="779" spans="1:17">
      <c r="A779" s="513"/>
      <c r="B779" s="513"/>
      <c r="C779" s="513"/>
      <c r="D779" s="513"/>
      <c r="E779" s="513"/>
      <c r="F779" s="513"/>
      <c r="G779" s="513"/>
      <c r="H779" s="513"/>
      <c r="I779" s="513"/>
      <c r="J779" s="513"/>
      <c r="K779" s="513"/>
      <c r="L779" s="513"/>
      <c r="M779" s="513"/>
      <c r="N779" s="513"/>
      <c r="O779" s="513"/>
      <c r="P779" s="513"/>
      <c r="Q779" s="513"/>
    </row>
    <row r="780" spans="1:17">
      <c r="A780" s="513"/>
      <c r="B780" s="513"/>
      <c r="C780" s="513"/>
      <c r="D780" s="513"/>
      <c r="E780" s="513"/>
      <c r="F780" s="513"/>
      <c r="G780" s="513"/>
      <c r="H780" s="513"/>
      <c r="I780" s="513"/>
      <c r="J780" s="513"/>
      <c r="K780" s="513"/>
      <c r="L780" s="513"/>
      <c r="M780" s="513"/>
      <c r="N780" s="513"/>
      <c r="O780" s="513"/>
      <c r="P780" s="513"/>
      <c r="Q780" s="513"/>
    </row>
    <row r="781" spans="1:17">
      <c r="A781" s="513"/>
      <c r="B781" s="513"/>
      <c r="C781" s="513"/>
      <c r="D781" s="513"/>
      <c r="E781" s="513"/>
      <c r="F781" s="513"/>
      <c r="G781" s="513"/>
      <c r="H781" s="513"/>
      <c r="I781" s="513"/>
      <c r="J781" s="513"/>
      <c r="K781" s="513"/>
      <c r="L781" s="513"/>
      <c r="M781" s="513"/>
      <c r="N781" s="513"/>
      <c r="O781" s="513"/>
      <c r="P781" s="513"/>
      <c r="Q781" s="513"/>
    </row>
    <row r="782" spans="1:17">
      <c r="A782" s="513"/>
      <c r="B782" s="513"/>
      <c r="C782" s="513"/>
      <c r="D782" s="513"/>
      <c r="E782" s="513"/>
      <c r="F782" s="513"/>
      <c r="G782" s="513"/>
      <c r="H782" s="513"/>
      <c r="I782" s="513"/>
      <c r="J782" s="513"/>
      <c r="K782" s="513"/>
      <c r="L782" s="513"/>
      <c r="M782" s="513"/>
      <c r="N782" s="513"/>
      <c r="O782" s="513"/>
      <c r="P782" s="513"/>
      <c r="Q782" s="513"/>
    </row>
    <row r="783" spans="1:17">
      <c r="A783" s="513"/>
      <c r="B783" s="513"/>
      <c r="C783" s="513"/>
      <c r="D783" s="513"/>
      <c r="E783" s="513"/>
      <c r="F783" s="513"/>
      <c r="G783" s="513"/>
      <c r="H783" s="513"/>
      <c r="I783" s="513"/>
      <c r="J783" s="513"/>
      <c r="K783" s="513"/>
      <c r="L783" s="513"/>
      <c r="M783" s="513"/>
      <c r="N783" s="513"/>
      <c r="O783" s="513"/>
      <c r="P783" s="513"/>
      <c r="Q783" s="513"/>
    </row>
    <row r="784" spans="1:17">
      <c r="A784" s="513"/>
      <c r="B784" s="513"/>
      <c r="C784" s="513"/>
      <c r="D784" s="513"/>
      <c r="E784" s="513"/>
      <c r="F784" s="513"/>
      <c r="G784" s="513"/>
      <c r="H784" s="513"/>
      <c r="I784" s="513"/>
      <c r="J784" s="513"/>
      <c r="K784" s="513"/>
      <c r="L784" s="513"/>
      <c r="M784" s="513"/>
      <c r="N784" s="513"/>
      <c r="O784" s="513"/>
      <c r="P784" s="513"/>
      <c r="Q784" s="513"/>
    </row>
    <row r="785" spans="1:17">
      <c r="A785" s="513"/>
      <c r="B785" s="513"/>
      <c r="C785" s="513"/>
      <c r="D785" s="513"/>
      <c r="E785" s="513"/>
      <c r="F785" s="513"/>
      <c r="G785" s="513"/>
      <c r="H785" s="513"/>
      <c r="I785" s="513"/>
      <c r="J785" s="513"/>
      <c r="K785" s="513"/>
      <c r="L785" s="513"/>
      <c r="M785" s="513"/>
      <c r="N785" s="513"/>
      <c r="O785" s="513"/>
      <c r="P785" s="513"/>
      <c r="Q785" s="513"/>
    </row>
    <row r="786" spans="1:17">
      <c r="A786" s="513"/>
      <c r="B786" s="513"/>
      <c r="C786" s="513"/>
      <c r="D786" s="513"/>
      <c r="E786" s="513"/>
      <c r="F786" s="513"/>
      <c r="G786" s="513"/>
      <c r="H786" s="513"/>
      <c r="I786" s="513"/>
      <c r="J786" s="513"/>
      <c r="K786" s="513"/>
      <c r="L786" s="513"/>
      <c r="M786" s="513"/>
      <c r="N786" s="513"/>
      <c r="O786" s="513"/>
      <c r="P786" s="513"/>
      <c r="Q786" s="513"/>
    </row>
    <row r="787" spans="1:17">
      <c r="A787" s="513"/>
      <c r="B787" s="513"/>
      <c r="C787" s="513"/>
      <c r="D787" s="513"/>
      <c r="E787" s="513"/>
      <c r="F787" s="513"/>
      <c r="G787" s="513"/>
      <c r="H787" s="513"/>
      <c r="I787" s="513"/>
      <c r="J787" s="513"/>
      <c r="K787" s="513"/>
      <c r="L787" s="513"/>
      <c r="M787" s="513"/>
      <c r="N787" s="513"/>
      <c r="O787" s="513"/>
      <c r="P787" s="513"/>
      <c r="Q787" s="513"/>
    </row>
    <row r="788" spans="1:17">
      <c r="A788" s="513"/>
      <c r="B788" s="513"/>
      <c r="C788" s="513"/>
      <c r="D788" s="513"/>
      <c r="E788" s="513"/>
      <c r="F788" s="513"/>
      <c r="G788" s="513"/>
      <c r="H788" s="513"/>
      <c r="I788" s="513"/>
      <c r="J788" s="513"/>
      <c r="K788" s="513"/>
      <c r="L788" s="513"/>
      <c r="M788" s="513"/>
      <c r="N788" s="513"/>
      <c r="O788" s="513"/>
      <c r="P788" s="513"/>
      <c r="Q788" s="513"/>
    </row>
    <row r="789" spans="1:17">
      <c r="A789" s="513"/>
      <c r="B789" s="513"/>
      <c r="C789" s="513"/>
      <c r="D789" s="513"/>
      <c r="E789" s="513"/>
      <c r="F789" s="513"/>
      <c r="G789" s="513"/>
      <c r="H789" s="513"/>
      <c r="I789" s="513"/>
      <c r="J789" s="513"/>
      <c r="K789" s="513"/>
      <c r="L789" s="513"/>
      <c r="M789" s="513"/>
      <c r="N789" s="513"/>
      <c r="O789" s="513"/>
      <c r="P789" s="513"/>
      <c r="Q789" s="513"/>
    </row>
    <row r="790" spans="1:17">
      <c r="A790" s="513"/>
      <c r="B790" s="513"/>
      <c r="C790" s="513"/>
      <c r="D790" s="513"/>
      <c r="E790" s="513"/>
      <c r="F790" s="513"/>
      <c r="G790" s="513"/>
      <c r="H790" s="513"/>
      <c r="I790" s="513"/>
      <c r="J790" s="513"/>
      <c r="K790" s="513"/>
      <c r="L790" s="513"/>
      <c r="M790" s="513"/>
      <c r="N790" s="513"/>
      <c r="O790" s="513"/>
      <c r="P790" s="513"/>
      <c r="Q790" s="513"/>
    </row>
    <row r="791" spans="1:17">
      <c r="A791" s="513"/>
      <c r="B791" s="513"/>
      <c r="C791" s="513"/>
      <c r="D791" s="513"/>
      <c r="E791" s="513"/>
      <c r="F791" s="513"/>
      <c r="G791" s="513"/>
      <c r="H791" s="513"/>
      <c r="I791" s="513"/>
      <c r="J791" s="513"/>
      <c r="K791" s="513"/>
      <c r="L791" s="513"/>
      <c r="M791" s="513"/>
      <c r="N791" s="513"/>
      <c r="O791" s="513"/>
      <c r="P791" s="513"/>
      <c r="Q791" s="513"/>
    </row>
    <row r="792" spans="1:17">
      <c r="A792" s="513"/>
      <c r="B792" s="513"/>
      <c r="C792" s="513"/>
      <c r="D792" s="513"/>
      <c r="E792" s="513"/>
      <c r="F792" s="513"/>
      <c r="G792" s="513"/>
      <c r="H792" s="513"/>
      <c r="I792" s="513"/>
      <c r="J792" s="513"/>
      <c r="K792" s="513"/>
      <c r="L792" s="513"/>
      <c r="M792" s="513"/>
      <c r="N792" s="513"/>
      <c r="O792" s="513"/>
      <c r="P792" s="513"/>
      <c r="Q792" s="513"/>
    </row>
    <row r="793" spans="1:17">
      <c r="A793" s="513"/>
      <c r="B793" s="513"/>
      <c r="C793" s="513"/>
      <c r="D793" s="513"/>
      <c r="E793" s="513"/>
      <c r="F793" s="513"/>
      <c r="G793" s="513"/>
      <c r="H793" s="513"/>
      <c r="I793" s="513"/>
      <c r="J793" s="513"/>
      <c r="K793" s="513"/>
      <c r="L793" s="513"/>
      <c r="M793" s="513"/>
      <c r="N793" s="513"/>
      <c r="O793" s="513"/>
      <c r="P793" s="513"/>
      <c r="Q793" s="513"/>
    </row>
    <row r="794" spans="1:17">
      <c r="A794" s="513"/>
      <c r="B794" s="513"/>
      <c r="C794" s="513"/>
      <c r="D794" s="513"/>
      <c r="E794" s="513"/>
      <c r="F794" s="513"/>
      <c r="G794" s="513"/>
      <c r="H794" s="513"/>
      <c r="I794" s="513"/>
      <c r="J794" s="513"/>
      <c r="K794" s="513"/>
      <c r="L794" s="513"/>
      <c r="M794" s="513"/>
      <c r="N794" s="513"/>
      <c r="O794" s="513"/>
      <c r="P794" s="513"/>
      <c r="Q794" s="513"/>
    </row>
    <row r="795" spans="1:17">
      <c r="A795" s="513"/>
      <c r="B795" s="513"/>
      <c r="C795" s="513"/>
      <c r="D795" s="513"/>
      <c r="E795" s="513"/>
      <c r="F795" s="513"/>
      <c r="G795" s="513"/>
      <c r="H795" s="513"/>
      <c r="I795" s="513"/>
      <c r="J795" s="513"/>
      <c r="K795" s="513"/>
      <c r="L795" s="513"/>
      <c r="M795" s="513"/>
      <c r="N795" s="513"/>
      <c r="O795" s="513"/>
      <c r="P795" s="513"/>
      <c r="Q795" s="513"/>
    </row>
    <row r="796" spans="1:17">
      <c r="A796" s="513"/>
      <c r="B796" s="513"/>
      <c r="C796" s="513"/>
      <c r="D796" s="513"/>
      <c r="E796" s="513"/>
      <c r="F796" s="513"/>
      <c r="G796" s="513"/>
      <c r="H796" s="513"/>
      <c r="I796" s="513"/>
      <c r="J796" s="513"/>
      <c r="K796" s="513"/>
      <c r="L796" s="513"/>
      <c r="M796" s="513"/>
      <c r="N796" s="513"/>
      <c r="O796" s="513"/>
      <c r="P796" s="513"/>
      <c r="Q796" s="513"/>
    </row>
    <row r="797" spans="1:17">
      <c r="A797" s="513"/>
      <c r="B797" s="513"/>
      <c r="C797" s="513"/>
      <c r="D797" s="513"/>
      <c r="E797" s="513"/>
      <c r="F797" s="513"/>
      <c r="G797" s="513"/>
      <c r="H797" s="513"/>
      <c r="I797" s="513"/>
      <c r="J797" s="513"/>
      <c r="K797" s="513"/>
      <c r="L797" s="513"/>
      <c r="M797" s="513"/>
      <c r="N797" s="513"/>
      <c r="O797" s="513"/>
      <c r="P797" s="513"/>
      <c r="Q797" s="513"/>
    </row>
    <row r="798" spans="1:17">
      <c r="A798" s="513"/>
      <c r="B798" s="513"/>
      <c r="C798" s="513"/>
      <c r="D798" s="513"/>
      <c r="E798" s="513"/>
      <c r="F798" s="513"/>
      <c r="G798" s="513"/>
      <c r="H798" s="513"/>
      <c r="I798" s="513"/>
      <c r="J798" s="513"/>
      <c r="K798" s="513"/>
      <c r="L798" s="513"/>
      <c r="M798" s="513"/>
      <c r="N798" s="513"/>
      <c r="O798" s="513"/>
      <c r="P798" s="513"/>
      <c r="Q798" s="513"/>
    </row>
    <row r="799" spans="1:17">
      <c r="A799" s="513"/>
      <c r="B799" s="513"/>
      <c r="C799" s="513"/>
      <c r="D799" s="513"/>
      <c r="E799" s="513"/>
      <c r="F799" s="513"/>
      <c r="G799" s="513"/>
      <c r="H799" s="513"/>
      <c r="I799" s="513"/>
      <c r="J799" s="513"/>
      <c r="K799" s="513"/>
      <c r="L799" s="513"/>
      <c r="M799" s="513"/>
      <c r="N799" s="513"/>
      <c r="O799" s="513"/>
      <c r="P799" s="513"/>
      <c r="Q799" s="513"/>
    </row>
    <row r="800" spans="1:17">
      <c r="A800" s="513"/>
      <c r="B800" s="513"/>
      <c r="C800" s="513"/>
      <c r="D800" s="513"/>
      <c r="E800" s="513"/>
      <c r="F800" s="513"/>
      <c r="G800" s="513"/>
      <c r="H800" s="513"/>
      <c r="I800" s="513"/>
      <c r="J800" s="513"/>
      <c r="K800" s="513"/>
      <c r="L800" s="513"/>
      <c r="M800" s="513"/>
      <c r="N800" s="513"/>
      <c r="O800" s="513"/>
      <c r="P800" s="513"/>
      <c r="Q800" s="513"/>
    </row>
    <row r="801" spans="1:17">
      <c r="A801" s="513"/>
      <c r="B801" s="513"/>
      <c r="C801" s="513"/>
      <c r="D801" s="513"/>
      <c r="E801" s="513"/>
      <c r="F801" s="513"/>
      <c r="G801" s="513"/>
      <c r="H801" s="513"/>
      <c r="I801" s="513"/>
      <c r="J801" s="513"/>
      <c r="K801" s="513"/>
      <c r="L801" s="513"/>
      <c r="M801" s="513"/>
      <c r="N801" s="513"/>
      <c r="O801" s="513"/>
      <c r="P801" s="513"/>
      <c r="Q801" s="513"/>
    </row>
    <row r="802" spans="1:17">
      <c r="A802" s="513"/>
      <c r="B802" s="513"/>
      <c r="C802" s="513"/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</row>
    <row r="803" spans="1:17">
      <c r="A803" s="513"/>
      <c r="B803" s="513"/>
      <c r="C803" s="513"/>
      <c r="D803" s="513"/>
      <c r="E803" s="513"/>
      <c r="F803" s="513"/>
      <c r="G803" s="513"/>
      <c r="H803" s="513"/>
      <c r="I803" s="513"/>
      <c r="J803" s="513"/>
      <c r="K803" s="513"/>
      <c r="L803" s="513"/>
      <c r="M803" s="513"/>
      <c r="N803" s="513"/>
      <c r="O803" s="513"/>
      <c r="P803" s="513"/>
      <c r="Q803" s="513"/>
    </row>
    <row r="804" spans="1:17">
      <c r="A804" s="513"/>
      <c r="B804" s="513"/>
      <c r="C804" s="513"/>
      <c r="D804" s="513"/>
      <c r="E804" s="513"/>
      <c r="F804" s="513"/>
      <c r="G804" s="513"/>
      <c r="H804" s="513"/>
      <c r="I804" s="513"/>
      <c r="J804" s="513"/>
      <c r="K804" s="513"/>
      <c r="L804" s="513"/>
      <c r="M804" s="513"/>
      <c r="N804" s="513"/>
      <c r="O804" s="513"/>
      <c r="P804" s="513"/>
      <c r="Q804" s="513"/>
    </row>
    <row r="805" spans="1:17">
      <c r="A805" s="513"/>
      <c r="B805" s="513"/>
      <c r="C805" s="513"/>
      <c r="D805" s="513"/>
      <c r="E805" s="513"/>
      <c r="F805" s="513"/>
      <c r="G805" s="513"/>
      <c r="H805" s="513"/>
      <c r="I805" s="513"/>
      <c r="J805" s="513"/>
      <c r="K805" s="513"/>
      <c r="L805" s="513"/>
      <c r="M805" s="513"/>
      <c r="N805" s="513"/>
      <c r="O805" s="513"/>
      <c r="P805" s="513"/>
      <c r="Q805" s="513"/>
    </row>
    <row r="806" spans="1:17">
      <c r="A806" s="513"/>
      <c r="B806" s="513"/>
      <c r="C806" s="513"/>
      <c r="D806" s="513"/>
      <c r="E806" s="513"/>
      <c r="F806" s="513"/>
      <c r="G806" s="513"/>
      <c r="H806" s="513"/>
      <c r="I806" s="513"/>
      <c r="J806" s="513"/>
      <c r="K806" s="513"/>
      <c r="L806" s="513"/>
      <c r="M806" s="513"/>
      <c r="N806" s="513"/>
      <c r="O806" s="513"/>
      <c r="P806" s="513"/>
      <c r="Q806" s="513"/>
    </row>
    <row r="807" spans="1:17">
      <c r="A807" s="513"/>
      <c r="B807" s="513"/>
      <c r="C807" s="513"/>
      <c r="D807" s="513"/>
      <c r="E807" s="513"/>
      <c r="F807" s="513"/>
      <c r="G807" s="513"/>
      <c r="H807" s="513"/>
      <c r="I807" s="513"/>
      <c r="J807" s="513"/>
      <c r="K807" s="513"/>
      <c r="L807" s="513"/>
      <c r="M807" s="513"/>
      <c r="N807" s="513"/>
      <c r="O807" s="513"/>
      <c r="P807" s="513"/>
      <c r="Q807" s="513"/>
    </row>
    <row r="808" spans="1:17">
      <c r="A808" s="513"/>
      <c r="B808" s="513"/>
      <c r="C808" s="513"/>
      <c r="D808" s="513"/>
      <c r="E808" s="513"/>
      <c r="F808" s="513"/>
      <c r="G808" s="513"/>
      <c r="H808" s="513"/>
      <c r="I808" s="513"/>
      <c r="J808" s="513"/>
      <c r="K808" s="513"/>
      <c r="L808" s="513"/>
      <c r="M808" s="513"/>
      <c r="N808" s="513"/>
      <c r="O808" s="513"/>
      <c r="P808" s="513"/>
      <c r="Q808" s="513"/>
    </row>
    <row r="809" spans="1:17">
      <c r="A809" s="513"/>
      <c r="B809" s="513"/>
      <c r="C809" s="513"/>
      <c r="D809" s="513"/>
      <c r="E809" s="513"/>
      <c r="F809" s="513"/>
      <c r="G809" s="513"/>
      <c r="H809" s="513"/>
      <c r="I809" s="513"/>
      <c r="J809" s="513"/>
      <c r="K809" s="513"/>
      <c r="L809" s="513"/>
      <c r="M809" s="513"/>
      <c r="N809" s="513"/>
      <c r="O809" s="513"/>
      <c r="P809" s="513"/>
      <c r="Q809" s="513"/>
    </row>
    <row r="810" spans="1:17">
      <c r="A810" s="513"/>
      <c r="B810" s="513"/>
      <c r="C810" s="513"/>
      <c r="D810" s="513"/>
      <c r="E810" s="513"/>
      <c r="F810" s="513"/>
      <c r="G810" s="513"/>
      <c r="H810" s="513"/>
      <c r="I810" s="513"/>
      <c r="J810" s="513"/>
      <c r="K810" s="513"/>
      <c r="L810" s="513"/>
      <c r="M810" s="513"/>
      <c r="N810" s="513"/>
      <c r="O810" s="513"/>
      <c r="P810" s="513"/>
      <c r="Q810" s="513"/>
    </row>
    <row r="811" spans="1:17">
      <c r="A811" s="513"/>
      <c r="B811" s="513"/>
      <c r="C811" s="513"/>
      <c r="D811" s="513"/>
      <c r="E811" s="513"/>
      <c r="F811" s="513"/>
      <c r="G811" s="513"/>
      <c r="H811" s="513"/>
      <c r="I811" s="513"/>
      <c r="J811" s="513"/>
      <c r="K811" s="513"/>
      <c r="L811" s="513"/>
      <c r="M811" s="513"/>
      <c r="N811" s="513"/>
      <c r="O811" s="513"/>
      <c r="P811" s="513"/>
      <c r="Q811" s="513"/>
    </row>
    <row r="812" spans="1:17">
      <c r="A812" s="513"/>
      <c r="B812" s="513"/>
      <c r="C812" s="513"/>
      <c r="D812" s="513"/>
      <c r="E812" s="513"/>
      <c r="F812" s="513"/>
      <c r="G812" s="513"/>
      <c r="H812" s="513"/>
      <c r="I812" s="513"/>
      <c r="J812" s="513"/>
      <c r="K812" s="513"/>
      <c r="L812" s="513"/>
      <c r="M812" s="513"/>
      <c r="N812" s="513"/>
      <c r="O812" s="513"/>
      <c r="P812" s="513"/>
      <c r="Q812" s="513"/>
    </row>
    <row r="813" spans="1:17">
      <c r="A813" s="513"/>
      <c r="B813" s="513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</row>
    <row r="814" spans="1:17">
      <c r="A814" s="513"/>
      <c r="B814" s="513"/>
      <c r="C814" s="513"/>
      <c r="D814" s="513"/>
      <c r="E814" s="513"/>
      <c r="F814" s="513"/>
      <c r="G814" s="513"/>
      <c r="H814" s="513"/>
      <c r="I814" s="513"/>
      <c r="J814" s="513"/>
      <c r="K814" s="513"/>
      <c r="L814" s="513"/>
      <c r="M814" s="513"/>
      <c r="N814" s="513"/>
      <c r="O814" s="513"/>
      <c r="P814" s="513"/>
      <c r="Q814" s="513"/>
    </row>
    <row r="815" spans="1:17">
      <c r="A815" s="513"/>
      <c r="B815" s="513"/>
      <c r="C815" s="513"/>
      <c r="D815" s="513"/>
      <c r="E815" s="513"/>
      <c r="F815" s="513"/>
      <c r="G815" s="513"/>
      <c r="H815" s="513"/>
      <c r="I815" s="513"/>
      <c r="J815" s="513"/>
      <c r="K815" s="513"/>
      <c r="L815" s="513"/>
      <c r="M815" s="513"/>
      <c r="N815" s="513"/>
      <c r="O815" s="513"/>
      <c r="P815" s="513"/>
      <c r="Q815" s="513"/>
    </row>
    <row r="816" spans="1:17">
      <c r="A816" s="513"/>
      <c r="B816" s="513"/>
      <c r="C816" s="513"/>
      <c r="D816" s="513"/>
      <c r="E816" s="513"/>
      <c r="F816" s="513"/>
      <c r="I816" s="513"/>
      <c r="J816" s="513"/>
      <c r="K816" s="513"/>
      <c r="L816" s="513"/>
      <c r="M816" s="513"/>
      <c r="N816" s="513"/>
      <c r="O816" s="513"/>
      <c r="P816" s="513"/>
      <c r="Q816" s="513"/>
    </row>
    <row r="817" spans="1:17">
      <c r="A817" s="513"/>
      <c r="B817" s="513"/>
      <c r="C817" s="513"/>
      <c r="D817" s="513"/>
      <c r="E817" s="513"/>
      <c r="F817" s="513"/>
      <c r="I817" s="513"/>
      <c r="J817" s="513"/>
      <c r="K817" s="513"/>
      <c r="L817" s="513"/>
      <c r="M817" s="513"/>
      <c r="N817" s="513"/>
      <c r="O817" s="513"/>
      <c r="P817" s="513"/>
      <c r="Q817" s="513"/>
    </row>
    <row r="818" spans="1:17">
      <c r="A818" s="513"/>
      <c r="B818" s="513"/>
      <c r="C818" s="513"/>
      <c r="D818" s="513"/>
      <c r="E818" s="513"/>
      <c r="F818" s="513"/>
      <c r="I818" s="513"/>
      <c r="J818" s="513"/>
      <c r="K818" s="513"/>
      <c r="L818" s="513"/>
      <c r="M818" s="513"/>
      <c r="N818" s="513"/>
      <c r="O818" s="513"/>
      <c r="P818" s="513"/>
      <c r="Q818" s="513"/>
    </row>
    <row r="819" spans="1:17">
      <c r="A819" s="513"/>
      <c r="B819" s="513"/>
      <c r="C819" s="513"/>
      <c r="D819" s="513"/>
      <c r="E819" s="513"/>
      <c r="F819" s="513"/>
      <c r="I819" s="513"/>
      <c r="J819" s="513"/>
      <c r="K819" s="513"/>
      <c r="L819" s="513"/>
      <c r="M819" s="513"/>
      <c r="N819" s="513"/>
      <c r="O819" s="513"/>
      <c r="P819" s="513"/>
      <c r="Q819" s="513"/>
    </row>
    <row r="820" spans="1:17">
      <c r="A820" s="513"/>
      <c r="B820" s="513"/>
      <c r="C820" s="513"/>
      <c r="D820" s="513"/>
      <c r="E820" s="513"/>
      <c r="F820" s="513"/>
      <c r="I820" s="513"/>
      <c r="J820" s="513"/>
      <c r="K820" s="513"/>
      <c r="L820" s="513"/>
      <c r="M820" s="513"/>
      <c r="N820" s="513"/>
      <c r="O820" s="513"/>
      <c r="P820" s="513"/>
      <c r="Q820" s="513"/>
    </row>
    <row r="821" spans="1:17">
      <c r="A821" s="513"/>
      <c r="B821" s="513"/>
      <c r="C821" s="513"/>
      <c r="D821" s="513"/>
      <c r="E821" s="513"/>
      <c r="F821" s="513"/>
      <c r="I821" s="513"/>
      <c r="J821" s="513"/>
      <c r="K821" s="513"/>
      <c r="L821" s="513"/>
      <c r="M821" s="513"/>
      <c r="N821" s="513"/>
      <c r="O821" s="513"/>
      <c r="P821" s="513"/>
      <c r="Q821" s="513"/>
    </row>
    <row r="822" spans="1:17">
      <c r="A822" s="513"/>
      <c r="B822" s="513"/>
      <c r="C822" s="513"/>
      <c r="D822" s="513"/>
      <c r="E822" s="513"/>
      <c r="F822" s="513"/>
      <c r="I822" s="513"/>
      <c r="J822" s="513"/>
      <c r="K822" s="513"/>
      <c r="L822" s="513"/>
      <c r="M822" s="513"/>
      <c r="N822" s="513"/>
      <c r="O822" s="513"/>
      <c r="P822" s="513"/>
      <c r="Q822" s="513"/>
    </row>
    <row r="823" spans="1:17">
      <c r="A823" s="513"/>
      <c r="B823" s="513"/>
      <c r="C823" s="513"/>
      <c r="D823" s="513"/>
      <c r="E823" s="513"/>
      <c r="F823" s="513"/>
      <c r="I823" s="513"/>
      <c r="J823" s="513"/>
      <c r="K823" s="513"/>
      <c r="L823" s="513"/>
      <c r="M823" s="513"/>
      <c r="N823" s="513"/>
      <c r="O823" s="513"/>
      <c r="P823" s="513"/>
      <c r="Q823" s="513"/>
    </row>
    <row r="824" spans="1:17">
      <c r="A824" s="513"/>
      <c r="B824" s="513"/>
      <c r="C824" s="513"/>
      <c r="D824" s="513"/>
      <c r="E824" s="513"/>
      <c r="F824" s="513"/>
      <c r="I824" s="513"/>
      <c r="J824" s="513"/>
      <c r="K824" s="513"/>
      <c r="L824" s="513"/>
      <c r="M824" s="513"/>
      <c r="N824" s="513"/>
      <c r="O824" s="513"/>
      <c r="P824" s="513"/>
      <c r="Q824" s="513"/>
    </row>
    <row r="825" spans="1:17">
      <c r="A825" s="513"/>
      <c r="B825" s="513"/>
      <c r="C825" s="513"/>
      <c r="D825" s="513"/>
      <c r="E825" s="513"/>
      <c r="F825" s="513"/>
      <c r="I825" s="513"/>
      <c r="J825" s="513"/>
      <c r="K825" s="513"/>
      <c r="L825" s="513"/>
      <c r="M825" s="513"/>
      <c r="N825" s="513"/>
      <c r="O825" s="513"/>
      <c r="P825" s="513"/>
      <c r="Q825" s="513"/>
    </row>
    <row r="826" spans="1:17">
      <c r="A826" s="513"/>
      <c r="B826" s="513"/>
      <c r="C826" s="513"/>
      <c r="D826" s="513"/>
      <c r="E826" s="513"/>
      <c r="F826" s="513"/>
      <c r="I826" s="513"/>
      <c r="J826" s="513"/>
      <c r="K826" s="513"/>
      <c r="L826" s="513"/>
      <c r="M826" s="513"/>
      <c r="N826" s="513"/>
      <c r="O826" s="513"/>
      <c r="P826" s="513"/>
      <c r="Q826" s="513"/>
    </row>
    <row r="827" spans="1:17">
      <c r="A827" s="513"/>
      <c r="B827" s="513"/>
      <c r="C827" s="513"/>
      <c r="D827" s="513"/>
      <c r="E827" s="513"/>
      <c r="F827" s="513"/>
      <c r="I827" s="513"/>
      <c r="J827" s="513"/>
      <c r="K827" s="513"/>
      <c r="L827" s="513"/>
      <c r="M827" s="513"/>
      <c r="N827" s="513"/>
      <c r="O827" s="513"/>
      <c r="P827" s="513"/>
      <c r="Q827" s="513"/>
    </row>
    <row r="828" spans="1:17">
      <c r="A828" s="513"/>
      <c r="B828" s="513"/>
      <c r="C828" s="513"/>
      <c r="D828" s="513"/>
      <c r="E828" s="513"/>
      <c r="F828" s="513"/>
      <c r="I828" s="513"/>
      <c r="J828" s="513"/>
      <c r="K828" s="513"/>
      <c r="L828" s="513"/>
      <c r="M828" s="513"/>
      <c r="N828" s="513"/>
      <c r="O828" s="513"/>
      <c r="P828" s="513"/>
      <c r="Q828" s="513"/>
    </row>
    <row r="829" spans="1:17">
      <c r="A829" s="513"/>
      <c r="B829" s="513"/>
      <c r="C829" s="513"/>
      <c r="D829" s="513"/>
      <c r="E829" s="513"/>
      <c r="F829" s="513"/>
      <c r="I829" s="513"/>
      <c r="J829" s="513"/>
      <c r="K829" s="513"/>
      <c r="L829" s="513"/>
      <c r="M829" s="513"/>
      <c r="N829" s="513"/>
      <c r="O829" s="513"/>
      <c r="P829" s="513"/>
      <c r="Q829" s="513"/>
    </row>
    <row r="830" spans="1:17">
      <c r="A830" s="513"/>
      <c r="B830" s="513"/>
      <c r="C830" s="513"/>
      <c r="D830" s="513"/>
      <c r="E830" s="513"/>
      <c r="F830" s="513"/>
      <c r="I830" s="513"/>
      <c r="J830" s="513"/>
      <c r="K830" s="513"/>
      <c r="L830" s="513"/>
      <c r="M830" s="513"/>
      <c r="N830" s="513"/>
      <c r="O830" s="513"/>
      <c r="P830" s="513"/>
      <c r="Q830" s="513"/>
    </row>
    <row r="831" spans="1:17">
      <c r="A831" s="513"/>
      <c r="B831" s="513"/>
      <c r="C831" s="513"/>
      <c r="D831" s="513"/>
      <c r="E831" s="513"/>
      <c r="F831" s="513"/>
      <c r="I831" s="513"/>
      <c r="J831" s="513"/>
      <c r="K831" s="513"/>
      <c r="L831" s="513"/>
      <c r="M831" s="513"/>
      <c r="N831" s="513"/>
      <c r="O831" s="513"/>
      <c r="P831" s="513"/>
      <c r="Q831" s="513"/>
    </row>
    <row r="832" spans="1:17">
      <c r="A832" s="513"/>
      <c r="B832" s="513"/>
      <c r="C832" s="513"/>
      <c r="D832" s="513"/>
      <c r="E832" s="513"/>
      <c r="F832" s="513"/>
      <c r="I832" s="513"/>
      <c r="J832" s="513"/>
      <c r="K832" s="513"/>
      <c r="L832" s="513"/>
      <c r="M832" s="513"/>
      <c r="N832" s="513"/>
      <c r="O832" s="513"/>
      <c r="P832" s="513"/>
      <c r="Q832" s="513"/>
    </row>
    <row r="833" spans="1:17">
      <c r="A833" s="513"/>
      <c r="B833" s="513"/>
      <c r="C833" s="513"/>
      <c r="D833" s="513"/>
      <c r="E833" s="513"/>
      <c r="F833" s="513"/>
      <c r="I833" s="513"/>
      <c r="J833" s="513"/>
      <c r="K833" s="513"/>
      <c r="L833" s="513"/>
      <c r="M833" s="513"/>
      <c r="N833" s="513"/>
      <c r="O833" s="513"/>
      <c r="P833" s="513"/>
      <c r="Q833" s="513"/>
    </row>
    <row r="834" spans="1:17">
      <c r="A834" s="513"/>
      <c r="B834" s="513"/>
      <c r="C834" s="513"/>
      <c r="D834" s="513"/>
      <c r="E834" s="513"/>
      <c r="F834" s="513"/>
      <c r="I834" s="513"/>
      <c r="J834" s="513"/>
      <c r="K834" s="513"/>
      <c r="L834" s="513"/>
      <c r="M834" s="513"/>
      <c r="N834" s="513"/>
      <c r="O834" s="513"/>
      <c r="P834" s="513"/>
      <c r="Q834" s="513"/>
    </row>
    <row r="835" spans="1:17">
      <c r="A835" s="513"/>
      <c r="B835" s="513"/>
      <c r="C835" s="513"/>
      <c r="D835" s="513"/>
      <c r="E835" s="513"/>
      <c r="F835" s="513"/>
      <c r="I835" s="513"/>
      <c r="J835" s="513"/>
      <c r="K835" s="513"/>
      <c r="L835" s="513"/>
      <c r="M835" s="513"/>
      <c r="N835" s="513"/>
      <c r="O835" s="513"/>
      <c r="P835" s="513"/>
      <c r="Q835" s="513"/>
    </row>
    <row r="836" spans="1:17">
      <c r="A836" s="513"/>
      <c r="B836" s="513"/>
      <c r="C836" s="513"/>
      <c r="D836" s="513"/>
      <c r="E836" s="513"/>
      <c r="F836" s="513"/>
      <c r="I836" s="513"/>
      <c r="J836" s="513"/>
      <c r="K836" s="513"/>
      <c r="L836" s="513"/>
      <c r="M836" s="513"/>
      <c r="N836" s="513"/>
      <c r="O836" s="513"/>
      <c r="P836" s="513"/>
      <c r="Q836" s="513"/>
    </row>
    <row r="837" spans="1:17">
      <c r="A837" s="513"/>
      <c r="B837" s="513"/>
      <c r="C837" s="513"/>
      <c r="D837" s="513"/>
      <c r="E837" s="513"/>
      <c r="F837" s="513"/>
      <c r="I837" s="513"/>
      <c r="J837" s="513"/>
      <c r="K837" s="513"/>
      <c r="L837" s="513"/>
      <c r="M837" s="513"/>
      <c r="N837" s="513"/>
      <c r="O837" s="513"/>
      <c r="P837" s="513"/>
      <c r="Q837" s="513"/>
    </row>
    <row r="838" spans="1:17">
      <c r="A838" s="513"/>
      <c r="B838" s="513"/>
      <c r="C838" s="513"/>
      <c r="D838" s="513"/>
      <c r="E838" s="513"/>
      <c r="F838" s="513"/>
      <c r="I838" s="513"/>
      <c r="J838" s="513"/>
      <c r="K838" s="513"/>
      <c r="L838" s="513"/>
      <c r="M838" s="513"/>
      <c r="N838" s="513"/>
      <c r="O838" s="513"/>
      <c r="P838" s="513"/>
      <c r="Q838" s="513"/>
    </row>
    <row r="839" spans="1:17">
      <c r="A839" s="513"/>
      <c r="B839" s="513"/>
      <c r="C839" s="513"/>
      <c r="D839" s="513"/>
      <c r="E839" s="513"/>
      <c r="F839" s="513"/>
      <c r="I839" s="513"/>
      <c r="J839" s="513"/>
      <c r="K839" s="513"/>
      <c r="L839" s="513"/>
      <c r="M839" s="513"/>
      <c r="N839" s="513"/>
      <c r="O839" s="513"/>
      <c r="P839" s="513"/>
      <c r="Q839" s="513"/>
    </row>
    <row r="840" spans="1:17">
      <c r="A840" s="513"/>
      <c r="B840" s="513"/>
      <c r="C840" s="513"/>
      <c r="D840" s="513"/>
      <c r="E840" s="513"/>
      <c r="F840" s="513"/>
      <c r="I840" s="513"/>
      <c r="J840" s="513"/>
      <c r="K840" s="513"/>
      <c r="L840" s="513"/>
      <c r="M840" s="513"/>
      <c r="N840" s="513"/>
      <c r="O840" s="513"/>
      <c r="P840" s="513"/>
      <c r="Q840" s="513"/>
    </row>
    <row r="841" spans="1:17">
      <c r="A841" s="513"/>
      <c r="B841" s="513"/>
      <c r="C841" s="513"/>
      <c r="D841" s="513"/>
      <c r="E841" s="513"/>
      <c r="F841" s="513"/>
      <c r="I841" s="513"/>
      <c r="J841" s="513"/>
      <c r="K841" s="513"/>
      <c r="L841" s="513"/>
      <c r="M841" s="513"/>
      <c r="N841" s="513"/>
      <c r="O841" s="513"/>
      <c r="P841" s="513"/>
      <c r="Q841" s="513"/>
    </row>
    <row r="842" spans="1:17">
      <c r="A842" s="513"/>
      <c r="B842" s="513"/>
      <c r="C842" s="513"/>
      <c r="D842" s="513"/>
      <c r="E842" s="513"/>
      <c r="F842" s="513"/>
      <c r="I842" s="513"/>
      <c r="J842" s="513"/>
      <c r="K842" s="513"/>
      <c r="L842" s="513"/>
      <c r="M842" s="513"/>
      <c r="N842" s="513"/>
      <c r="O842" s="513"/>
      <c r="P842" s="513"/>
      <c r="Q842" s="513"/>
    </row>
    <row r="843" spans="1:17">
      <c r="A843" s="513"/>
      <c r="B843" s="513"/>
      <c r="C843" s="513"/>
      <c r="D843" s="513"/>
      <c r="E843" s="513"/>
      <c r="F843" s="513"/>
      <c r="I843" s="513"/>
      <c r="J843" s="513"/>
      <c r="K843" s="513"/>
      <c r="L843" s="513"/>
      <c r="M843" s="513"/>
      <c r="N843" s="513"/>
      <c r="O843" s="513"/>
      <c r="P843" s="513"/>
      <c r="Q843" s="513"/>
    </row>
    <row r="844" spans="1:17">
      <c r="A844" s="513"/>
      <c r="B844" s="513"/>
      <c r="C844" s="513"/>
      <c r="D844" s="513"/>
      <c r="E844" s="513"/>
      <c r="F844" s="513"/>
      <c r="I844" s="513"/>
      <c r="J844" s="513"/>
      <c r="K844" s="513"/>
      <c r="L844" s="513"/>
      <c r="M844" s="513"/>
      <c r="N844" s="513"/>
      <c r="O844" s="513"/>
      <c r="P844" s="513"/>
      <c r="Q844" s="513"/>
    </row>
    <row r="845" spans="1:17">
      <c r="A845" s="513"/>
      <c r="B845" s="513"/>
      <c r="C845" s="513"/>
      <c r="D845" s="513"/>
      <c r="E845" s="513"/>
      <c r="F845" s="513"/>
      <c r="I845" s="513"/>
      <c r="J845" s="513"/>
      <c r="K845" s="513"/>
      <c r="L845" s="513"/>
      <c r="M845" s="513"/>
      <c r="N845" s="513"/>
      <c r="O845" s="513"/>
      <c r="P845" s="513"/>
      <c r="Q845" s="513"/>
    </row>
    <row r="846" spans="1:17">
      <c r="A846" s="513"/>
      <c r="B846" s="513"/>
      <c r="C846" s="513"/>
      <c r="D846" s="513"/>
      <c r="E846" s="513"/>
      <c r="F846" s="513"/>
      <c r="I846" s="513"/>
      <c r="J846" s="513"/>
      <c r="K846" s="513"/>
      <c r="L846" s="513"/>
      <c r="M846" s="513"/>
      <c r="N846" s="513"/>
      <c r="O846" s="513"/>
      <c r="P846" s="513"/>
      <c r="Q846" s="513"/>
    </row>
    <row r="847" spans="1:17">
      <c r="A847" s="513"/>
      <c r="B847" s="513"/>
      <c r="C847" s="513"/>
      <c r="D847" s="513"/>
      <c r="E847" s="513"/>
      <c r="F847" s="513"/>
      <c r="I847" s="513"/>
      <c r="J847" s="513"/>
      <c r="K847" s="513"/>
      <c r="L847" s="513"/>
      <c r="M847" s="513"/>
      <c r="N847" s="513"/>
      <c r="O847" s="513"/>
      <c r="P847" s="513"/>
      <c r="Q847" s="513"/>
    </row>
    <row r="848" spans="1:17">
      <c r="A848" s="513"/>
      <c r="B848" s="513"/>
      <c r="C848" s="513"/>
      <c r="D848" s="513"/>
      <c r="E848" s="513"/>
      <c r="F848" s="513"/>
      <c r="I848" s="513"/>
      <c r="J848" s="513"/>
      <c r="K848" s="513"/>
      <c r="L848" s="513"/>
      <c r="M848" s="513"/>
      <c r="N848" s="513"/>
      <c r="O848" s="513"/>
      <c r="P848" s="513"/>
      <c r="Q848" s="513"/>
    </row>
    <row r="849" spans="1:17">
      <c r="A849" s="513"/>
      <c r="B849" s="513"/>
      <c r="C849" s="513"/>
      <c r="D849" s="513"/>
      <c r="E849" s="513"/>
      <c r="F849" s="513"/>
      <c r="I849" s="513"/>
      <c r="J849" s="513"/>
      <c r="K849" s="513"/>
      <c r="L849" s="513"/>
      <c r="M849" s="513"/>
      <c r="N849" s="513"/>
      <c r="O849" s="513"/>
      <c r="P849" s="513"/>
      <c r="Q849" s="513"/>
    </row>
    <row r="850" spans="1:17">
      <c r="A850" s="513"/>
      <c r="B850" s="513"/>
      <c r="C850" s="513"/>
      <c r="D850" s="513"/>
      <c r="E850" s="513"/>
      <c r="F850" s="513"/>
      <c r="I850" s="513"/>
      <c r="J850" s="513"/>
      <c r="K850" s="513"/>
      <c r="L850" s="513"/>
      <c r="M850" s="513"/>
      <c r="N850" s="513"/>
      <c r="O850" s="513"/>
      <c r="P850" s="513"/>
      <c r="Q850" s="513"/>
    </row>
    <row r="851" spans="1:17">
      <c r="A851" s="513"/>
      <c r="B851" s="513"/>
      <c r="C851" s="513"/>
      <c r="D851" s="513"/>
      <c r="E851" s="513"/>
      <c r="F851" s="513"/>
      <c r="I851" s="513"/>
      <c r="J851" s="513"/>
      <c r="K851" s="513"/>
      <c r="L851" s="513"/>
      <c r="M851" s="513"/>
      <c r="N851" s="513"/>
      <c r="O851" s="513"/>
      <c r="P851" s="513"/>
      <c r="Q851" s="513"/>
    </row>
    <row r="852" spans="1:17">
      <c r="A852" s="513"/>
      <c r="B852" s="513"/>
      <c r="C852" s="513"/>
      <c r="D852" s="513"/>
      <c r="E852" s="513"/>
      <c r="F852" s="513"/>
      <c r="I852" s="513"/>
      <c r="J852" s="513"/>
      <c r="K852" s="513"/>
      <c r="L852" s="513"/>
      <c r="M852" s="513"/>
      <c r="N852" s="513"/>
      <c r="O852" s="513"/>
      <c r="P852" s="513"/>
      <c r="Q852" s="513"/>
    </row>
    <row r="853" spans="1:17">
      <c r="A853" s="513"/>
      <c r="B853" s="513"/>
      <c r="C853" s="513"/>
      <c r="D853" s="513"/>
      <c r="E853" s="513"/>
      <c r="F853" s="513"/>
      <c r="I853" s="513"/>
      <c r="J853" s="513"/>
      <c r="K853" s="513"/>
      <c r="L853" s="513"/>
      <c r="M853" s="513"/>
      <c r="N853" s="513"/>
      <c r="O853" s="513"/>
      <c r="P853" s="513"/>
      <c r="Q853" s="513"/>
    </row>
    <row r="854" spans="1:17">
      <c r="A854" s="513"/>
      <c r="B854" s="513"/>
      <c r="C854" s="513"/>
      <c r="D854" s="513"/>
      <c r="E854" s="513"/>
      <c r="F854" s="513"/>
      <c r="I854" s="513"/>
      <c r="J854" s="513"/>
      <c r="K854" s="513"/>
      <c r="L854" s="513"/>
      <c r="M854" s="513"/>
      <c r="N854" s="513"/>
      <c r="O854" s="513"/>
      <c r="P854" s="513"/>
      <c r="Q854" s="513"/>
    </row>
    <row r="855" spans="1:17">
      <c r="A855" s="513"/>
      <c r="B855" s="513"/>
      <c r="C855" s="513"/>
      <c r="D855" s="513"/>
      <c r="E855" s="513"/>
      <c r="F855" s="513"/>
      <c r="I855" s="513"/>
      <c r="J855" s="513"/>
      <c r="K855" s="513"/>
      <c r="L855" s="513"/>
      <c r="M855" s="513"/>
      <c r="N855" s="513"/>
      <c r="O855" s="513"/>
      <c r="P855" s="513"/>
      <c r="Q855" s="513"/>
    </row>
    <row r="856" spans="1:17">
      <c r="A856" s="513"/>
      <c r="B856" s="513"/>
      <c r="C856" s="513"/>
      <c r="D856" s="513"/>
      <c r="E856" s="513"/>
      <c r="F856" s="513"/>
      <c r="I856" s="513"/>
      <c r="J856" s="513"/>
      <c r="K856" s="513"/>
      <c r="L856" s="513"/>
      <c r="M856" s="513"/>
      <c r="N856" s="513"/>
      <c r="O856" s="513"/>
      <c r="P856" s="513"/>
      <c r="Q856" s="513"/>
    </row>
    <row r="857" spans="1:17">
      <c r="A857" s="513"/>
      <c r="B857" s="513"/>
      <c r="C857" s="513"/>
      <c r="D857" s="513"/>
      <c r="E857" s="513"/>
      <c r="F857" s="513"/>
      <c r="I857" s="513"/>
      <c r="J857" s="513"/>
      <c r="K857" s="513"/>
      <c r="L857" s="513"/>
      <c r="M857" s="513"/>
      <c r="N857" s="513"/>
      <c r="O857" s="513"/>
      <c r="P857" s="513"/>
      <c r="Q857" s="513"/>
    </row>
    <row r="858" spans="1:17">
      <c r="A858" s="513"/>
      <c r="B858" s="513"/>
      <c r="C858" s="513"/>
      <c r="D858" s="513"/>
      <c r="E858" s="513"/>
      <c r="F858" s="513"/>
      <c r="I858" s="513"/>
      <c r="J858" s="513"/>
      <c r="K858" s="513"/>
      <c r="L858" s="513"/>
      <c r="M858" s="513"/>
      <c r="N858" s="513"/>
      <c r="O858" s="513"/>
      <c r="P858" s="513"/>
      <c r="Q858" s="513"/>
    </row>
    <row r="859" spans="1:17">
      <c r="A859" s="513"/>
      <c r="B859" s="513"/>
      <c r="C859" s="513"/>
      <c r="D859" s="513"/>
      <c r="E859" s="513"/>
      <c r="F859" s="513"/>
      <c r="I859" s="513"/>
      <c r="J859" s="513"/>
      <c r="K859" s="513"/>
      <c r="L859" s="513"/>
      <c r="M859" s="513"/>
      <c r="N859" s="513"/>
      <c r="O859" s="513"/>
      <c r="P859" s="513"/>
      <c r="Q859" s="513"/>
    </row>
    <row r="860" spans="1:17">
      <c r="A860" s="513"/>
      <c r="B860" s="513"/>
      <c r="C860" s="513"/>
      <c r="D860" s="513"/>
      <c r="E860" s="513"/>
      <c r="F860" s="513"/>
      <c r="I860" s="513"/>
      <c r="J860" s="513"/>
      <c r="K860" s="513"/>
      <c r="L860" s="513"/>
      <c r="M860" s="513"/>
      <c r="N860" s="513"/>
      <c r="O860" s="513"/>
      <c r="P860" s="513"/>
      <c r="Q860" s="513"/>
    </row>
    <row r="861" spans="1:17">
      <c r="A861" s="513"/>
      <c r="B861" s="513"/>
      <c r="C861" s="513"/>
      <c r="D861" s="513"/>
      <c r="E861" s="513"/>
      <c r="F861" s="513"/>
      <c r="I861" s="513"/>
      <c r="J861" s="513"/>
      <c r="K861" s="513"/>
      <c r="L861" s="513"/>
      <c r="M861" s="513"/>
      <c r="N861" s="513"/>
      <c r="O861" s="513"/>
      <c r="P861" s="513"/>
      <c r="Q861" s="513"/>
    </row>
    <row r="862" spans="1:17">
      <c r="A862" s="513"/>
      <c r="B862" s="513"/>
      <c r="C862" s="513"/>
      <c r="D862" s="513"/>
      <c r="E862" s="513"/>
      <c r="F862" s="513"/>
      <c r="I862" s="513"/>
      <c r="J862" s="513"/>
      <c r="K862" s="513"/>
      <c r="L862" s="513"/>
      <c r="M862" s="513"/>
      <c r="N862" s="513"/>
      <c r="O862" s="513"/>
      <c r="P862" s="513"/>
      <c r="Q862" s="513"/>
    </row>
    <row r="863" spans="1:17">
      <c r="A863" s="513"/>
      <c r="B863" s="513"/>
      <c r="C863" s="513"/>
      <c r="D863" s="513"/>
      <c r="E863" s="513"/>
      <c r="F863" s="513"/>
      <c r="I863" s="513"/>
      <c r="J863" s="513"/>
      <c r="K863" s="513"/>
      <c r="L863" s="513"/>
      <c r="M863" s="513"/>
      <c r="N863" s="513"/>
      <c r="O863" s="513"/>
      <c r="P863" s="513"/>
      <c r="Q863" s="513"/>
    </row>
    <row r="864" spans="1:17">
      <c r="A864" s="513"/>
      <c r="B864" s="513"/>
      <c r="C864" s="513"/>
      <c r="D864" s="513"/>
      <c r="E864" s="513"/>
      <c r="F864" s="513"/>
      <c r="I864" s="513"/>
      <c r="J864" s="513"/>
      <c r="K864" s="513"/>
      <c r="L864" s="513"/>
      <c r="M864" s="513"/>
      <c r="N864" s="513"/>
      <c r="O864" s="513"/>
      <c r="P864" s="513"/>
      <c r="Q864" s="513"/>
    </row>
    <row r="865" spans="1:17">
      <c r="A865" s="513"/>
      <c r="B865" s="513"/>
      <c r="C865" s="513"/>
      <c r="D865" s="513"/>
      <c r="E865" s="513"/>
      <c r="F865" s="513"/>
      <c r="I865" s="513"/>
      <c r="J865" s="513"/>
      <c r="K865" s="513"/>
      <c r="L865" s="513"/>
      <c r="M865" s="513"/>
      <c r="N865" s="513"/>
      <c r="O865" s="513"/>
      <c r="P865" s="513"/>
      <c r="Q865" s="513"/>
    </row>
    <row r="866" spans="1:17">
      <c r="A866" s="513"/>
      <c r="B866" s="513"/>
      <c r="C866" s="513"/>
      <c r="D866" s="513"/>
      <c r="E866" s="513"/>
      <c r="F866" s="513"/>
      <c r="I866" s="513"/>
      <c r="J866" s="513"/>
      <c r="K866" s="513"/>
      <c r="L866" s="513"/>
      <c r="M866" s="513"/>
      <c r="N866" s="513"/>
      <c r="O866" s="513"/>
      <c r="P866" s="513"/>
      <c r="Q866" s="513"/>
    </row>
    <row r="867" spans="1:17">
      <c r="A867" s="513"/>
      <c r="B867" s="513"/>
      <c r="C867" s="513"/>
      <c r="D867" s="513"/>
      <c r="E867" s="513"/>
      <c r="F867" s="513"/>
      <c r="I867" s="513"/>
      <c r="J867" s="513"/>
      <c r="K867" s="513"/>
      <c r="L867" s="513"/>
      <c r="M867" s="513"/>
      <c r="N867" s="513"/>
      <c r="O867" s="513"/>
      <c r="P867" s="513"/>
      <c r="Q867" s="513"/>
    </row>
    <row r="868" spans="1:17">
      <c r="A868" s="513"/>
      <c r="B868" s="513"/>
      <c r="C868" s="513"/>
      <c r="D868" s="513"/>
      <c r="E868" s="513"/>
      <c r="F868" s="513"/>
      <c r="I868" s="513"/>
      <c r="J868" s="513"/>
      <c r="K868" s="513"/>
      <c r="L868" s="513"/>
      <c r="M868" s="513"/>
      <c r="N868" s="513"/>
      <c r="O868" s="513"/>
      <c r="P868" s="513"/>
      <c r="Q868" s="513"/>
    </row>
    <row r="869" spans="1:17">
      <c r="A869" s="513"/>
      <c r="B869" s="513"/>
      <c r="C869" s="513"/>
      <c r="D869" s="513"/>
      <c r="E869" s="513"/>
      <c r="F869" s="513"/>
      <c r="I869" s="513"/>
      <c r="J869" s="513"/>
      <c r="K869" s="513"/>
      <c r="L869" s="513"/>
      <c r="M869" s="513"/>
      <c r="N869" s="513"/>
      <c r="O869" s="513"/>
      <c r="P869" s="513"/>
      <c r="Q869" s="513"/>
    </row>
    <row r="870" spans="1:17">
      <c r="A870" s="513"/>
      <c r="B870" s="513"/>
      <c r="C870" s="513"/>
      <c r="D870" s="513"/>
      <c r="E870" s="513"/>
      <c r="F870" s="513"/>
      <c r="I870" s="513"/>
      <c r="J870" s="513"/>
      <c r="K870" s="513"/>
      <c r="L870" s="513"/>
      <c r="M870" s="513"/>
      <c r="N870" s="513"/>
      <c r="O870" s="513"/>
      <c r="P870" s="513"/>
      <c r="Q870" s="513"/>
    </row>
    <row r="871" spans="1:17">
      <c r="A871" s="513"/>
      <c r="B871" s="513"/>
      <c r="C871" s="513"/>
      <c r="D871" s="513"/>
      <c r="E871" s="513"/>
      <c r="F871" s="513"/>
      <c r="I871" s="513"/>
      <c r="J871" s="513"/>
      <c r="K871" s="513"/>
      <c r="L871" s="513"/>
      <c r="M871" s="513"/>
      <c r="N871" s="513"/>
      <c r="O871" s="513"/>
      <c r="P871" s="513"/>
      <c r="Q871" s="513"/>
    </row>
    <row r="872" spans="1:17">
      <c r="A872" s="513"/>
      <c r="B872" s="513"/>
      <c r="C872" s="513"/>
      <c r="D872" s="513"/>
      <c r="E872" s="513"/>
      <c r="F872" s="513"/>
      <c r="I872" s="513"/>
      <c r="J872" s="513"/>
      <c r="K872" s="513"/>
      <c r="L872" s="513"/>
      <c r="M872" s="513"/>
      <c r="N872" s="513"/>
      <c r="O872" s="513"/>
      <c r="P872" s="513"/>
      <c r="Q872" s="513"/>
    </row>
    <row r="873" spans="1:17">
      <c r="A873" s="513"/>
      <c r="B873" s="513"/>
      <c r="C873" s="513"/>
      <c r="D873" s="513"/>
      <c r="E873" s="513"/>
      <c r="F873" s="513"/>
      <c r="I873" s="513"/>
      <c r="J873" s="513"/>
      <c r="K873" s="513"/>
      <c r="L873" s="513"/>
      <c r="M873" s="513"/>
      <c r="N873" s="513"/>
      <c r="O873" s="513"/>
      <c r="P873" s="513"/>
      <c r="Q873" s="513"/>
    </row>
    <row r="874" spans="1:17">
      <c r="A874" s="513"/>
      <c r="B874" s="513"/>
      <c r="C874" s="513"/>
      <c r="D874" s="513"/>
      <c r="E874" s="513"/>
      <c r="F874" s="513"/>
      <c r="I874" s="513"/>
      <c r="J874" s="513"/>
      <c r="K874" s="513"/>
      <c r="L874" s="513"/>
      <c r="M874" s="513"/>
      <c r="N874" s="513"/>
      <c r="O874" s="513"/>
      <c r="P874" s="513"/>
      <c r="Q874" s="513"/>
    </row>
    <row r="875" spans="1:17">
      <c r="A875" s="513"/>
      <c r="B875" s="513"/>
      <c r="C875" s="513"/>
      <c r="D875" s="513"/>
      <c r="E875" s="513"/>
      <c r="F875" s="513"/>
      <c r="I875" s="513"/>
      <c r="J875" s="513"/>
      <c r="K875" s="513"/>
      <c r="L875" s="513"/>
      <c r="M875" s="513"/>
      <c r="N875" s="513"/>
      <c r="O875" s="513"/>
      <c r="P875" s="513"/>
      <c r="Q875" s="513"/>
    </row>
    <row r="876" spans="1:17">
      <c r="A876" s="513"/>
      <c r="B876" s="513"/>
      <c r="C876" s="513"/>
      <c r="D876" s="513"/>
      <c r="E876" s="513"/>
      <c r="F876" s="513"/>
      <c r="I876" s="513"/>
      <c r="J876" s="513"/>
      <c r="K876" s="513"/>
      <c r="L876" s="513"/>
      <c r="M876" s="513"/>
      <c r="N876" s="513"/>
      <c r="O876" s="513"/>
      <c r="P876" s="513"/>
      <c r="Q876" s="513"/>
    </row>
    <row r="877" spans="1:17">
      <c r="A877" s="513"/>
      <c r="B877" s="513"/>
      <c r="C877" s="513"/>
      <c r="D877" s="513"/>
      <c r="E877" s="513"/>
      <c r="F877" s="513"/>
      <c r="I877" s="513"/>
      <c r="J877" s="513"/>
      <c r="K877" s="513"/>
      <c r="L877" s="513"/>
      <c r="M877" s="513"/>
      <c r="N877" s="513"/>
      <c r="O877" s="513"/>
      <c r="P877" s="513"/>
      <c r="Q877" s="513"/>
    </row>
    <row r="878" spans="1:17">
      <c r="A878" s="513"/>
      <c r="B878" s="513"/>
      <c r="C878" s="513"/>
      <c r="D878" s="513"/>
      <c r="E878" s="513"/>
      <c r="F878" s="513"/>
      <c r="I878" s="513"/>
      <c r="J878" s="513"/>
      <c r="K878" s="513"/>
      <c r="L878" s="513"/>
      <c r="M878" s="513"/>
      <c r="N878" s="513"/>
      <c r="O878" s="513"/>
      <c r="P878" s="513"/>
      <c r="Q878" s="513"/>
    </row>
    <row r="879" spans="1:17">
      <c r="A879" s="513"/>
      <c r="B879" s="513"/>
      <c r="C879" s="513"/>
      <c r="D879" s="513"/>
      <c r="E879" s="513"/>
      <c r="F879" s="513"/>
      <c r="I879" s="513"/>
      <c r="J879" s="513"/>
      <c r="K879" s="513"/>
      <c r="L879" s="513"/>
      <c r="M879" s="513"/>
      <c r="N879" s="513"/>
      <c r="O879" s="513"/>
      <c r="P879" s="513"/>
      <c r="Q879" s="513"/>
    </row>
    <row r="880" spans="1:17">
      <c r="A880" s="513"/>
      <c r="B880" s="513"/>
      <c r="C880" s="513"/>
      <c r="D880" s="513"/>
      <c r="E880" s="513"/>
      <c r="F880" s="513"/>
      <c r="I880" s="513"/>
      <c r="J880" s="513"/>
      <c r="K880" s="513"/>
      <c r="L880" s="513"/>
      <c r="M880" s="513"/>
      <c r="N880" s="513"/>
      <c r="O880" s="513"/>
      <c r="P880" s="513"/>
      <c r="Q880" s="513"/>
    </row>
    <row r="881" spans="1:17">
      <c r="A881" s="513"/>
      <c r="B881" s="513"/>
      <c r="C881" s="513"/>
      <c r="D881" s="513"/>
      <c r="E881" s="513"/>
      <c r="F881" s="513"/>
      <c r="I881" s="513"/>
      <c r="J881" s="513"/>
      <c r="K881" s="513"/>
      <c r="L881" s="513"/>
      <c r="M881" s="513"/>
      <c r="N881" s="513"/>
      <c r="O881" s="513"/>
      <c r="P881" s="513"/>
      <c r="Q881" s="513"/>
    </row>
    <row r="882" spans="1:17">
      <c r="A882" s="513"/>
      <c r="B882" s="513"/>
      <c r="C882" s="513"/>
      <c r="D882" s="513"/>
      <c r="E882" s="513"/>
      <c r="F882" s="513"/>
      <c r="I882" s="513"/>
      <c r="J882" s="513"/>
      <c r="K882" s="513"/>
      <c r="L882" s="513"/>
      <c r="M882" s="513"/>
      <c r="N882" s="513"/>
      <c r="O882" s="513"/>
      <c r="P882" s="513"/>
      <c r="Q882" s="513"/>
    </row>
    <row r="883" spans="1:17">
      <c r="A883" s="513"/>
      <c r="B883" s="513"/>
      <c r="C883" s="513"/>
      <c r="D883" s="513"/>
      <c r="E883" s="513"/>
      <c r="F883" s="513"/>
      <c r="I883" s="513"/>
      <c r="J883" s="513"/>
      <c r="K883" s="513"/>
      <c r="L883" s="513"/>
      <c r="M883" s="513"/>
      <c r="N883" s="513"/>
      <c r="O883" s="513"/>
      <c r="P883" s="513"/>
      <c r="Q883" s="513"/>
    </row>
    <row r="884" spans="1:17">
      <c r="A884" s="513"/>
      <c r="B884" s="513"/>
      <c r="C884" s="513"/>
      <c r="D884" s="513"/>
      <c r="E884" s="513"/>
      <c r="F884" s="513"/>
      <c r="I884" s="513"/>
      <c r="J884" s="513"/>
      <c r="K884" s="513"/>
      <c r="L884" s="513"/>
      <c r="M884" s="513"/>
      <c r="N884" s="513"/>
      <c r="O884" s="513"/>
      <c r="P884" s="513"/>
      <c r="Q884" s="513"/>
    </row>
    <row r="885" spans="1:17">
      <c r="A885" s="513"/>
      <c r="B885" s="513"/>
      <c r="C885" s="513"/>
      <c r="D885" s="513"/>
      <c r="E885" s="513"/>
      <c r="F885" s="513"/>
      <c r="I885" s="513"/>
      <c r="J885" s="513"/>
      <c r="K885" s="513"/>
      <c r="L885" s="513"/>
      <c r="M885" s="513"/>
      <c r="N885" s="513"/>
      <c r="O885" s="513"/>
      <c r="P885" s="513"/>
      <c r="Q885" s="513"/>
    </row>
    <row r="886" spans="1:17">
      <c r="A886" s="513"/>
      <c r="B886" s="513"/>
      <c r="C886" s="513"/>
      <c r="D886" s="513"/>
      <c r="E886" s="513"/>
      <c r="F886" s="513"/>
      <c r="I886" s="513"/>
      <c r="J886" s="513"/>
      <c r="K886" s="513"/>
      <c r="L886" s="513"/>
      <c r="M886" s="513"/>
      <c r="N886" s="513"/>
      <c r="O886" s="513"/>
      <c r="P886" s="513"/>
      <c r="Q886" s="513"/>
    </row>
    <row r="887" spans="1:17">
      <c r="A887" s="513"/>
      <c r="B887" s="513"/>
      <c r="C887" s="513"/>
      <c r="D887" s="513"/>
      <c r="E887" s="513"/>
      <c r="F887" s="513"/>
      <c r="I887" s="513"/>
      <c r="J887" s="513"/>
      <c r="K887" s="513"/>
      <c r="L887" s="513"/>
      <c r="M887" s="513"/>
      <c r="N887" s="513"/>
      <c r="O887" s="513"/>
      <c r="P887" s="513"/>
      <c r="Q887" s="513"/>
    </row>
    <row r="888" spans="1:17">
      <c r="A888" s="513"/>
      <c r="B888" s="513"/>
      <c r="C888" s="513"/>
      <c r="D888" s="513"/>
      <c r="E888" s="513"/>
      <c r="F888" s="513"/>
      <c r="I888" s="513"/>
      <c r="J888" s="513"/>
      <c r="K888" s="513"/>
      <c r="L888" s="513"/>
      <c r="M888" s="513"/>
      <c r="N888" s="513"/>
      <c r="O888" s="513"/>
      <c r="P888" s="513"/>
      <c r="Q888" s="513"/>
    </row>
    <row r="889" spans="1:17">
      <c r="A889" s="513"/>
      <c r="B889" s="513"/>
      <c r="C889" s="513"/>
      <c r="D889" s="513"/>
      <c r="E889" s="513"/>
      <c r="F889" s="513"/>
      <c r="I889" s="513"/>
      <c r="J889" s="513"/>
      <c r="K889" s="513"/>
      <c r="L889" s="513"/>
      <c r="M889" s="513"/>
      <c r="N889" s="513"/>
      <c r="O889" s="513"/>
      <c r="P889" s="513"/>
      <c r="Q889" s="513"/>
    </row>
    <row r="890" spans="1:17">
      <c r="A890" s="513"/>
      <c r="B890" s="513"/>
      <c r="C890" s="513"/>
      <c r="D890" s="513"/>
      <c r="E890" s="513"/>
      <c r="F890" s="513"/>
      <c r="I890" s="513"/>
      <c r="J890" s="513"/>
      <c r="K890" s="513"/>
      <c r="L890" s="513"/>
      <c r="M890" s="513"/>
      <c r="N890" s="513"/>
      <c r="O890" s="513"/>
      <c r="P890" s="513"/>
      <c r="Q890" s="513"/>
    </row>
    <row r="891" spans="1:17">
      <c r="A891" s="513"/>
      <c r="B891" s="513"/>
      <c r="C891" s="513"/>
      <c r="D891" s="513"/>
      <c r="E891" s="513"/>
      <c r="F891" s="513"/>
      <c r="I891" s="513"/>
      <c r="J891" s="513"/>
      <c r="K891" s="513"/>
      <c r="L891" s="513"/>
      <c r="M891" s="513"/>
      <c r="N891" s="513"/>
      <c r="O891" s="513"/>
      <c r="P891" s="513"/>
      <c r="Q891" s="513"/>
    </row>
    <row r="892" spans="1:17">
      <c r="A892" s="513"/>
      <c r="B892" s="513"/>
      <c r="C892" s="513"/>
      <c r="D892" s="513"/>
      <c r="E892" s="513"/>
      <c r="F892" s="513"/>
      <c r="I892" s="513"/>
      <c r="J892" s="513"/>
      <c r="K892" s="513"/>
      <c r="L892" s="513"/>
      <c r="M892" s="513"/>
      <c r="N892" s="513"/>
      <c r="O892" s="513"/>
      <c r="P892" s="513"/>
      <c r="Q892" s="513"/>
    </row>
    <row r="893" spans="1:17">
      <c r="A893" s="513"/>
      <c r="B893" s="513"/>
      <c r="C893" s="513"/>
      <c r="D893" s="513"/>
      <c r="E893" s="513"/>
      <c r="F893" s="513"/>
      <c r="I893" s="513"/>
      <c r="J893" s="513"/>
      <c r="K893" s="513"/>
      <c r="L893" s="513"/>
      <c r="M893" s="513"/>
      <c r="N893" s="513"/>
      <c r="O893" s="513"/>
      <c r="P893" s="513"/>
      <c r="Q893" s="513"/>
    </row>
    <row r="894" spans="1:17">
      <c r="A894" s="513"/>
      <c r="B894" s="513"/>
      <c r="C894" s="513"/>
      <c r="D894" s="513"/>
      <c r="E894" s="513"/>
      <c r="F894" s="513"/>
      <c r="I894" s="513"/>
      <c r="J894" s="513"/>
      <c r="K894" s="513"/>
      <c r="L894" s="513"/>
      <c r="M894" s="513"/>
      <c r="N894" s="513"/>
      <c r="O894" s="513"/>
      <c r="P894" s="513"/>
      <c r="Q894" s="513"/>
    </row>
    <row r="895" spans="1:17">
      <c r="A895" s="513"/>
      <c r="B895" s="513"/>
      <c r="C895" s="513"/>
      <c r="D895" s="513"/>
      <c r="E895" s="513"/>
      <c r="F895" s="513"/>
      <c r="I895" s="513"/>
      <c r="J895" s="513"/>
      <c r="K895" s="513"/>
      <c r="L895" s="513"/>
      <c r="M895" s="513"/>
      <c r="N895" s="513"/>
      <c r="O895" s="513"/>
      <c r="P895" s="513"/>
      <c r="Q895" s="513"/>
    </row>
    <row r="896" spans="1:17">
      <c r="A896" s="513"/>
      <c r="B896" s="513"/>
      <c r="C896" s="513"/>
      <c r="D896" s="513"/>
      <c r="E896" s="513"/>
      <c r="F896" s="513"/>
      <c r="I896" s="513"/>
      <c r="J896" s="513"/>
      <c r="K896" s="513"/>
      <c r="L896" s="513"/>
      <c r="M896" s="513"/>
      <c r="N896" s="513"/>
      <c r="O896" s="513"/>
      <c r="P896" s="513"/>
      <c r="Q896" s="513"/>
    </row>
    <row r="897" spans="1:17">
      <c r="A897" s="513"/>
      <c r="B897" s="513"/>
      <c r="C897" s="513"/>
      <c r="D897" s="513"/>
      <c r="E897" s="513"/>
      <c r="F897" s="513"/>
      <c r="I897" s="513"/>
      <c r="J897" s="513"/>
      <c r="K897" s="513"/>
      <c r="L897" s="513"/>
      <c r="M897" s="513"/>
      <c r="N897" s="513"/>
      <c r="O897" s="513"/>
      <c r="P897" s="513"/>
      <c r="Q897" s="513"/>
    </row>
    <row r="898" spans="1:17">
      <c r="A898" s="513"/>
      <c r="B898" s="513"/>
      <c r="C898" s="513"/>
      <c r="D898" s="513"/>
      <c r="E898" s="513"/>
      <c r="F898" s="513"/>
      <c r="I898" s="513"/>
      <c r="J898" s="513"/>
      <c r="K898" s="513"/>
      <c r="L898" s="513"/>
      <c r="M898" s="513"/>
      <c r="N898" s="513"/>
      <c r="O898" s="513"/>
      <c r="P898" s="513"/>
      <c r="Q898" s="513"/>
    </row>
    <row r="899" spans="1:17">
      <c r="A899" s="513"/>
      <c r="B899" s="513"/>
      <c r="C899" s="513"/>
      <c r="D899" s="513"/>
      <c r="E899" s="513"/>
      <c r="F899" s="513"/>
      <c r="I899" s="513"/>
      <c r="J899" s="513"/>
      <c r="K899" s="513"/>
      <c r="L899" s="513"/>
      <c r="M899" s="513"/>
      <c r="N899" s="513"/>
      <c r="O899" s="513"/>
      <c r="P899" s="513"/>
      <c r="Q899" s="513"/>
    </row>
    <row r="900" spans="1:17">
      <c r="A900" s="513"/>
      <c r="B900" s="513"/>
      <c r="C900" s="513"/>
      <c r="D900" s="513"/>
      <c r="E900" s="513"/>
      <c r="F900" s="513"/>
      <c r="I900" s="513"/>
      <c r="J900" s="513"/>
      <c r="K900" s="513"/>
      <c r="L900" s="513"/>
      <c r="M900" s="513"/>
      <c r="N900" s="513"/>
      <c r="O900" s="513"/>
      <c r="P900" s="513"/>
      <c r="Q900" s="513"/>
    </row>
    <row r="901" spans="1:17">
      <c r="A901" s="513"/>
      <c r="B901" s="513"/>
      <c r="C901" s="513"/>
      <c r="D901" s="513"/>
      <c r="E901" s="513"/>
      <c r="F901" s="513"/>
      <c r="I901" s="513"/>
      <c r="J901" s="513"/>
      <c r="K901" s="513"/>
      <c r="L901" s="513"/>
      <c r="M901" s="513"/>
      <c r="N901" s="513"/>
      <c r="O901" s="513"/>
      <c r="P901" s="513"/>
      <c r="Q901" s="513"/>
    </row>
    <row r="902" spans="1:17">
      <c r="A902" s="513"/>
      <c r="B902" s="513"/>
      <c r="C902" s="513"/>
      <c r="D902" s="513"/>
      <c r="E902" s="513"/>
      <c r="F902" s="513"/>
      <c r="I902" s="513"/>
      <c r="J902" s="513"/>
      <c r="K902" s="513"/>
      <c r="L902" s="513"/>
      <c r="M902" s="513"/>
      <c r="N902" s="513"/>
      <c r="O902" s="513"/>
      <c r="P902" s="513"/>
      <c r="Q902" s="513"/>
    </row>
    <row r="903" spans="1:17">
      <c r="A903" s="513"/>
      <c r="B903" s="513"/>
      <c r="C903" s="513"/>
      <c r="D903" s="513"/>
      <c r="E903" s="513"/>
      <c r="F903" s="513"/>
      <c r="I903" s="513"/>
      <c r="J903" s="513"/>
      <c r="K903" s="513"/>
      <c r="L903" s="513"/>
      <c r="M903" s="513"/>
      <c r="N903" s="513"/>
      <c r="O903" s="513"/>
      <c r="P903" s="513"/>
      <c r="Q903" s="513"/>
    </row>
    <row r="904" spans="1:17">
      <c r="A904" s="513"/>
      <c r="B904" s="513"/>
      <c r="C904" s="513"/>
      <c r="D904" s="513"/>
      <c r="E904" s="513"/>
      <c r="F904" s="513"/>
      <c r="I904" s="513"/>
      <c r="J904" s="513"/>
      <c r="K904" s="513"/>
      <c r="L904" s="513"/>
      <c r="M904" s="513"/>
      <c r="N904" s="513"/>
      <c r="O904" s="513"/>
      <c r="P904" s="513"/>
      <c r="Q904" s="513"/>
    </row>
    <row r="905" spans="1:17">
      <c r="A905" s="513"/>
      <c r="B905" s="513"/>
      <c r="C905" s="513"/>
      <c r="D905" s="513"/>
      <c r="E905" s="513"/>
      <c r="F905" s="513"/>
      <c r="I905" s="513"/>
      <c r="J905" s="513"/>
      <c r="K905" s="513"/>
      <c r="L905" s="513"/>
      <c r="M905" s="513"/>
      <c r="N905" s="513"/>
      <c r="O905" s="513"/>
      <c r="P905" s="513"/>
      <c r="Q905" s="513"/>
    </row>
    <row r="906" spans="1:17">
      <c r="A906" s="513"/>
      <c r="B906" s="513"/>
      <c r="C906" s="513"/>
      <c r="D906" s="513"/>
      <c r="E906" s="513"/>
      <c r="F906" s="513"/>
      <c r="I906" s="513"/>
      <c r="J906" s="513"/>
      <c r="K906" s="513"/>
      <c r="L906" s="513"/>
      <c r="M906" s="513"/>
      <c r="N906" s="513"/>
      <c r="O906" s="513"/>
      <c r="P906" s="513"/>
      <c r="Q906" s="513"/>
    </row>
    <row r="907" spans="1:17">
      <c r="A907" s="513"/>
      <c r="B907" s="513"/>
      <c r="C907" s="513"/>
      <c r="D907" s="513"/>
      <c r="E907" s="513"/>
      <c r="F907" s="513"/>
      <c r="I907" s="513"/>
      <c r="J907" s="513"/>
      <c r="K907" s="513"/>
      <c r="L907" s="513"/>
      <c r="M907" s="513"/>
      <c r="N907" s="513"/>
      <c r="O907" s="513"/>
      <c r="P907" s="513"/>
      <c r="Q907" s="513"/>
    </row>
    <row r="908" spans="1:17">
      <c r="A908" s="513"/>
      <c r="B908" s="513"/>
      <c r="C908" s="513"/>
      <c r="D908" s="513"/>
      <c r="E908" s="513"/>
      <c r="F908" s="513"/>
      <c r="I908" s="513"/>
      <c r="J908" s="513"/>
      <c r="K908" s="513"/>
      <c r="L908" s="513"/>
      <c r="M908" s="513"/>
      <c r="N908" s="513"/>
      <c r="O908" s="513"/>
      <c r="P908" s="513"/>
      <c r="Q908" s="513"/>
    </row>
    <row r="909" spans="1:17">
      <c r="A909" s="513"/>
      <c r="B909" s="513"/>
      <c r="C909" s="513"/>
      <c r="D909" s="513"/>
      <c r="E909" s="513"/>
      <c r="F909" s="513"/>
      <c r="I909" s="513"/>
      <c r="J909" s="513"/>
      <c r="K909" s="513"/>
      <c r="L909" s="513"/>
      <c r="M909" s="513"/>
      <c r="N909" s="513"/>
      <c r="O909" s="513"/>
      <c r="P909" s="513"/>
      <c r="Q909" s="513"/>
    </row>
    <row r="910" spans="1:17">
      <c r="A910" s="513"/>
      <c r="B910" s="513"/>
      <c r="C910" s="513"/>
      <c r="D910" s="513"/>
      <c r="E910" s="513"/>
      <c r="F910" s="513"/>
      <c r="I910" s="513"/>
      <c r="J910" s="513"/>
      <c r="K910" s="513"/>
      <c r="L910" s="513"/>
      <c r="M910" s="513"/>
      <c r="N910" s="513"/>
      <c r="O910" s="513"/>
      <c r="P910" s="513"/>
      <c r="Q910" s="513"/>
    </row>
    <row r="911" spans="1:17">
      <c r="A911" s="513"/>
      <c r="B911" s="513"/>
      <c r="C911" s="513"/>
      <c r="D911" s="513"/>
      <c r="E911" s="513"/>
      <c r="F911" s="513"/>
      <c r="I911" s="513"/>
      <c r="J911" s="513"/>
      <c r="K911" s="513"/>
      <c r="L911" s="513"/>
      <c r="M911" s="513"/>
      <c r="N911" s="513"/>
      <c r="O911" s="513"/>
      <c r="P911" s="513"/>
      <c r="Q911" s="513"/>
    </row>
    <row r="912" spans="1:17">
      <c r="B912" s="513"/>
      <c r="C912" s="513"/>
      <c r="D912" s="513"/>
      <c r="E912" s="513"/>
      <c r="F912" s="513"/>
      <c r="I912" s="513"/>
      <c r="J912" s="513"/>
      <c r="K912" s="513"/>
      <c r="L912" s="513"/>
      <c r="M912" s="513"/>
      <c r="N912" s="513"/>
      <c r="O912" s="513"/>
      <c r="P912" s="513"/>
      <c r="Q912" s="513"/>
    </row>
    <row r="913" spans="2:17">
      <c r="B913" s="513"/>
      <c r="C913" s="513"/>
      <c r="D913" s="513"/>
      <c r="E913" s="513"/>
      <c r="F913" s="513"/>
      <c r="I913" s="513"/>
      <c r="J913" s="513"/>
      <c r="K913" s="513"/>
      <c r="L913" s="513"/>
      <c r="M913" s="513"/>
      <c r="N913" s="513"/>
      <c r="O913" s="513"/>
      <c r="P913" s="513"/>
      <c r="Q913" s="513"/>
    </row>
    <row r="914" spans="2:17">
      <c r="B914" s="513"/>
      <c r="C914" s="513"/>
      <c r="D914" s="513"/>
      <c r="E914" s="513"/>
      <c r="F914" s="513"/>
      <c r="I914" s="513"/>
      <c r="J914" s="513"/>
      <c r="K914" s="513"/>
      <c r="L914" s="513"/>
      <c r="M914" s="513"/>
      <c r="N914" s="513"/>
      <c r="O914" s="513"/>
      <c r="P914" s="513"/>
      <c r="Q914" s="513"/>
    </row>
    <row r="915" spans="2:17">
      <c r="B915" s="513"/>
      <c r="C915" s="513"/>
      <c r="D915" s="513"/>
      <c r="E915" s="513"/>
      <c r="F915" s="513"/>
      <c r="I915" s="513"/>
      <c r="J915" s="513"/>
      <c r="K915" s="513"/>
      <c r="L915" s="513"/>
      <c r="M915" s="513"/>
      <c r="N915" s="513"/>
      <c r="O915" s="513"/>
      <c r="P915" s="513"/>
      <c r="Q915" s="513"/>
    </row>
    <row r="916" spans="2:17">
      <c r="B916" s="513"/>
      <c r="C916" s="513"/>
      <c r="D916" s="513"/>
      <c r="E916" s="513"/>
      <c r="F916" s="513"/>
      <c r="I916" s="513"/>
      <c r="J916" s="513"/>
      <c r="K916" s="513"/>
      <c r="L916" s="513"/>
      <c r="M916" s="513"/>
      <c r="N916" s="513"/>
      <c r="O916" s="513"/>
      <c r="P916" s="513"/>
      <c r="Q916" s="513"/>
    </row>
    <row r="917" spans="2:17">
      <c r="B917" s="513"/>
      <c r="C917" s="513"/>
      <c r="D917" s="513"/>
      <c r="E917" s="513"/>
      <c r="F917" s="513"/>
      <c r="I917" s="513"/>
      <c r="J917" s="513"/>
      <c r="K917" s="513"/>
      <c r="L917" s="513"/>
      <c r="M917" s="513"/>
      <c r="N917" s="513"/>
      <c r="O917" s="513"/>
      <c r="P917" s="513"/>
      <c r="Q917" s="513"/>
    </row>
    <row r="918" spans="2:17">
      <c r="B918" s="513"/>
      <c r="C918" s="513"/>
      <c r="D918" s="513"/>
      <c r="E918" s="513"/>
      <c r="F918" s="513"/>
      <c r="I918" s="513"/>
      <c r="J918" s="513"/>
      <c r="K918" s="513"/>
      <c r="L918" s="513"/>
      <c r="M918" s="513"/>
      <c r="N918" s="513"/>
      <c r="O918" s="513"/>
      <c r="P918" s="513"/>
      <c r="Q918" s="513"/>
    </row>
    <row r="919" spans="2:17">
      <c r="B919" s="513"/>
      <c r="C919" s="513"/>
      <c r="D919" s="513"/>
      <c r="E919" s="513"/>
      <c r="F919" s="513"/>
      <c r="I919" s="513"/>
      <c r="J919" s="513"/>
      <c r="K919" s="513"/>
      <c r="L919" s="513"/>
      <c r="M919" s="513"/>
      <c r="N919" s="513"/>
      <c r="O919" s="513"/>
      <c r="P919" s="513"/>
      <c r="Q919" s="513"/>
    </row>
    <row r="920" spans="2:17">
      <c r="B920" s="513"/>
      <c r="C920" s="513"/>
      <c r="D920" s="513"/>
      <c r="E920" s="513"/>
      <c r="F920" s="513"/>
      <c r="I920" s="513"/>
      <c r="J920" s="513"/>
      <c r="K920" s="513"/>
      <c r="L920" s="513"/>
      <c r="M920" s="513"/>
      <c r="N920" s="513"/>
      <c r="O920" s="513"/>
      <c r="P920" s="513"/>
      <c r="Q920" s="513"/>
    </row>
    <row r="921" spans="2:17">
      <c r="B921" s="513"/>
      <c r="C921" s="513"/>
      <c r="D921" s="513"/>
      <c r="E921" s="513"/>
      <c r="F921" s="513"/>
      <c r="I921" s="513"/>
      <c r="J921" s="513"/>
      <c r="K921" s="513"/>
      <c r="L921" s="513"/>
      <c r="M921" s="513"/>
      <c r="N921" s="513"/>
      <c r="O921" s="513"/>
      <c r="P921" s="513"/>
      <c r="Q921" s="513"/>
    </row>
    <row r="922" spans="2:17">
      <c r="B922" s="513"/>
      <c r="C922" s="513"/>
      <c r="D922" s="513"/>
      <c r="E922" s="513"/>
      <c r="F922" s="513"/>
      <c r="I922" s="513"/>
      <c r="J922" s="513"/>
      <c r="K922" s="513"/>
      <c r="L922" s="513"/>
      <c r="M922" s="513"/>
      <c r="N922" s="513"/>
      <c r="O922" s="513"/>
      <c r="P922" s="513"/>
      <c r="Q922" s="513"/>
    </row>
    <row r="923" spans="2:17">
      <c r="B923" s="513"/>
      <c r="C923" s="513"/>
      <c r="D923" s="513"/>
      <c r="E923" s="513"/>
      <c r="F923" s="513"/>
      <c r="I923" s="513"/>
      <c r="J923" s="513"/>
      <c r="K923" s="513"/>
      <c r="L923" s="513"/>
      <c r="M923" s="513"/>
      <c r="N923" s="513"/>
      <c r="O923" s="513"/>
      <c r="P923" s="513"/>
      <c r="Q923" s="513"/>
    </row>
    <row r="924" spans="2:17">
      <c r="B924" s="513"/>
      <c r="C924" s="513"/>
      <c r="D924" s="513"/>
      <c r="E924" s="513"/>
      <c r="F924" s="513"/>
      <c r="I924" s="513"/>
      <c r="J924" s="513"/>
      <c r="K924" s="513"/>
      <c r="L924" s="513"/>
      <c r="M924" s="513"/>
      <c r="N924" s="513"/>
      <c r="O924" s="513"/>
      <c r="P924" s="513"/>
      <c r="Q924" s="513"/>
    </row>
    <row r="925" spans="2:17">
      <c r="B925" s="513"/>
      <c r="C925" s="513"/>
      <c r="D925" s="513"/>
      <c r="E925" s="513"/>
      <c r="F925" s="513"/>
      <c r="I925" s="513"/>
      <c r="J925" s="513"/>
      <c r="K925" s="513"/>
      <c r="L925" s="513"/>
      <c r="M925" s="513"/>
      <c r="N925" s="513"/>
      <c r="O925" s="513"/>
      <c r="P925" s="513"/>
      <c r="Q925" s="513"/>
    </row>
    <row r="926" spans="2:17">
      <c r="B926" s="513"/>
      <c r="C926" s="513"/>
      <c r="D926" s="513"/>
      <c r="E926" s="513"/>
      <c r="F926" s="513"/>
      <c r="I926" s="513"/>
      <c r="J926" s="513"/>
      <c r="K926" s="513"/>
      <c r="L926" s="513"/>
      <c r="M926" s="513"/>
      <c r="N926" s="513"/>
      <c r="O926" s="513"/>
      <c r="P926" s="513"/>
      <c r="Q926" s="513"/>
    </row>
    <row r="927" spans="2:17">
      <c r="B927" s="513"/>
      <c r="C927" s="513"/>
      <c r="D927" s="513"/>
      <c r="E927" s="513"/>
      <c r="F927" s="513"/>
      <c r="I927" s="513"/>
      <c r="J927" s="513"/>
      <c r="K927" s="513"/>
      <c r="L927" s="513"/>
      <c r="M927" s="513"/>
      <c r="N927" s="513"/>
      <c r="O927" s="513"/>
      <c r="P927" s="513"/>
      <c r="Q927" s="513"/>
    </row>
    <row r="928" spans="2:17">
      <c r="B928" s="513"/>
      <c r="C928" s="513"/>
      <c r="D928" s="513"/>
      <c r="E928" s="513"/>
      <c r="F928" s="513"/>
      <c r="I928" s="513"/>
      <c r="J928" s="513"/>
      <c r="K928" s="513"/>
      <c r="L928" s="513"/>
      <c r="M928" s="513"/>
      <c r="N928" s="513"/>
      <c r="O928" s="513"/>
      <c r="P928" s="513"/>
      <c r="Q928" s="513"/>
    </row>
    <row r="929" spans="2:17">
      <c r="B929" s="513"/>
      <c r="C929" s="513"/>
      <c r="D929" s="513"/>
      <c r="E929" s="513"/>
      <c r="F929" s="513"/>
      <c r="I929" s="513"/>
      <c r="J929" s="513"/>
      <c r="K929" s="513"/>
      <c r="L929" s="513"/>
      <c r="M929" s="513"/>
      <c r="N929" s="513"/>
      <c r="O929" s="513"/>
      <c r="P929" s="513"/>
      <c r="Q929" s="513"/>
    </row>
    <row r="930" spans="2:17">
      <c r="B930" s="513"/>
      <c r="C930" s="513"/>
      <c r="D930" s="513"/>
      <c r="E930" s="513"/>
      <c r="F930" s="513"/>
      <c r="I930" s="513"/>
      <c r="J930" s="513"/>
      <c r="K930" s="513"/>
      <c r="L930" s="513"/>
      <c r="M930" s="513"/>
      <c r="N930" s="513"/>
      <c r="O930" s="513"/>
      <c r="P930" s="513"/>
      <c r="Q930" s="513"/>
    </row>
    <row r="931" spans="2:17">
      <c r="B931" s="513"/>
      <c r="C931" s="513"/>
      <c r="D931" s="513"/>
      <c r="E931" s="513"/>
      <c r="F931" s="513"/>
      <c r="I931" s="513"/>
      <c r="J931" s="513"/>
      <c r="K931" s="513"/>
      <c r="L931" s="513"/>
      <c r="M931" s="513"/>
      <c r="N931" s="513"/>
      <c r="O931" s="513"/>
      <c r="P931" s="513"/>
      <c r="Q931" s="513"/>
    </row>
    <row r="932" spans="2:17">
      <c r="B932" s="513"/>
      <c r="C932" s="513"/>
      <c r="D932" s="513"/>
      <c r="E932" s="513"/>
      <c r="F932" s="513"/>
      <c r="I932" s="513"/>
      <c r="J932" s="513"/>
      <c r="K932" s="513"/>
      <c r="L932" s="513"/>
      <c r="M932" s="513"/>
      <c r="N932" s="513"/>
      <c r="O932" s="513"/>
      <c r="P932" s="513"/>
      <c r="Q932" s="513"/>
    </row>
    <row r="933" spans="2:17">
      <c r="B933" s="513"/>
      <c r="C933" s="513"/>
      <c r="D933" s="513"/>
      <c r="E933" s="513"/>
      <c r="F933" s="513"/>
      <c r="I933" s="513"/>
      <c r="J933" s="513"/>
      <c r="K933" s="513"/>
      <c r="L933" s="513"/>
      <c r="M933" s="513"/>
      <c r="N933" s="513"/>
      <c r="O933" s="513"/>
      <c r="P933" s="513"/>
      <c r="Q933" s="513"/>
    </row>
    <row r="934" spans="2:17">
      <c r="B934" s="513"/>
      <c r="C934" s="513"/>
      <c r="D934" s="513"/>
      <c r="E934" s="513"/>
      <c r="F934" s="513"/>
      <c r="I934" s="513"/>
      <c r="J934" s="513"/>
      <c r="K934" s="513"/>
      <c r="L934" s="513"/>
      <c r="M934" s="513"/>
      <c r="N934" s="513"/>
      <c r="O934" s="513"/>
      <c r="P934" s="513"/>
      <c r="Q934" s="513"/>
    </row>
    <row r="935" spans="2:17">
      <c r="B935" s="513"/>
      <c r="C935" s="513"/>
      <c r="D935" s="513"/>
      <c r="E935" s="513"/>
      <c r="F935" s="513"/>
      <c r="K935" s="513"/>
      <c r="L935" s="513"/>
      <c r="M935" s="513"/>
      <c r="N935" s="513"/>
      <c r="O935" s="513"/>
      <c r="P935" s="513"/>
      <c r="Q935" s="513"/>
    </row>
    <row r="936" spans="2:17">
      <c r="B936" s="513"/>
      <c r="C936" s="513"/>
      <c r="D936" s="513"/>
      <c r="E936" s="513"/>
      <c r="F936" s="513"/>
      <c r="K936" s="513"/>
      <c r="L936" s="513"/>
      <c r="M936" s="513"/>
      <c r="N936" s="513"/>
      <c r="O936" s="513"/>
      <c r="P936" s="513"/>
      <c r="Q936" s="513"/>
    </row>
    <row r="937" spans="2:17">
      <c r="B937" s="513"/>
      <c r="C937" s="513"/>
      <c r="D937" s="513"/>
      <c r="E937" s="513"/>
      <c r="F937" s="513"/>
      <c r="K937" s="513"/>
      <c r="L937" s="513"/>
      <c r="M937" s="513"/>
      <c r="N937" s="513"/>
      <c r="O937" s="513"/>
      <c r="P937" s="513"/>
      <c r="Q937" s="513"/>
    </row>
    <row r="938" spans="2:17">
      <c r="B938" s="513"/>
      <c r="C938" s="513"/>
      <c r="D938" s="513"/>
      <c r="E938" s="513"/>
      <c r="F938" s="513"/>
      <c r="K938" s="513"/>
      <c r="L938" s="513"/>
      <c r="M938" s="513"/>
      <c r="N938" s="513"/>
      <c r="O938" s="513"/>
      <c r="P938" s="513"/>
      <c r="Q938" s="513"/>
    </row>
    <row r="939" spans="2:17">
      <c r="B939" s="513"/>
      <c r="C939" s="513"/>
      <c r="D939" s="513"/>
      <c r="E939" s="513"/>
      <c r="F939" s="513"/>
      <c r="K939" s="513"/>
      <c r="L939" s="513"/>
      <c r="M939" s="513"/>
      <c r="N939" s="513"/>
      <c r="O939" s="513"/>
      <c r="P939" s="513"/>
      <c r="Q939" s="513"/>
    </row>
    <row r="940" spans="2:17">
      <c r="B940" s="513"/>
      <c r="C940" s="513"/>
      <c r="D940" s="513"/>
      <c r="E940" s="513"/>
      <c r="F940" s="513"/>
      <c r="K940" s="513"/>
      <c r="L940" s="513"/>
      <c r="M940" s="513"/>
      <c r="N940" s="513"/>
      <c r="O940" s="513"/>
      <c r="P940" s="513"/>
      <c r="Q940" s="513"/>
    </row>
    <row r="941" spans="2:17">
      <c r="B941" s="513"/>
      <c r="C941" s="513"/>
      <c r="D941" s="513"/>
      <c r="E941" s="513"/>
      <c r="F941" s="513"/>
      <c r="K941" s="513"/>
      <c r="L941" s="513"/>
      <c r="M941" s="513"/>
      <c r="N941" s="513"/>
      <c r="O941" s="513"/>
      <c r="P941" s="513"/>
      <c r="Q941" s="513"/>
    </row>
    <row r="942" spans="2:17">
      <c r="B942" s="513"/>
      <c r="C942" s="513"/>
      <c r="D942" s="513"/>
      <c r="E942" s="513"/>
      <c r="F942" s="513"/>
      <c r="K942" s="513"/>
      <c r="L942" s="513"/>
      <c r="M942" s="513"/>
      <c r="N942" s="513"/>
      <c r="O942" s="513"/>
      <c r="P942" s="513"/>
      <c r="Q942" s="513"/>
    </row>
    <row r="943" spans="2:17">
      <c r="B943" s="513"/>
      <c r="C943" s="513"/>
      <c r="D943" s="513"/>
      <c r="E943" s="513"/>
      <c r="F943" s="513"/>
      <c r="K943" s="513"/>
      <c r="L943" s="513"/>
      <c r="M943" s="513"/>
      <c r="N943" s="513"/>
      <c r="O943" s="513"/>
      <c r="P943" s="513"/>
      <c r="Q943" s="513"/>
    </row>
    <row r="944" spans="2:17">
      <c r="B944" s="513"/>
      <c r="C944" s="513"/>
      <c r="D944" s="513"/>
      <c r="E944" s="513"/>
      <c r="F944" s="513"/>
      <c r="K944" s="513"/>
      <c r="L944" s="513"/>
      <c r="M944" s="513"/>
      <c r="N944" s="513"/>
      <c r="O944" s="513"/>
      <c r="P944" s="513"/>
      <c r="Q944" s="513"/>
    </row>
    <row r="945" spans="2:17">
      <c r="B945" s="513"/>
      <c r="C945" s="513"/>
      <c r="D945" s="513"/>
      <c r="E945" s="513"/>
      <c r="F945" s="513"/>
      <c r="K945" s="513"/>
      <c r="L945" s="513"/>
      <c r="M945" s="513"/>
      <c r="N945" s="513"/>
      <c r="O945" s="513"/>
      <c r="P945" s="513"/>
      <c r="Q945" s="513"/>
    </row>
    <row r="946" spans="2:17">
      <c r="B946" s="513"/>
      <c r="C946" s="513"/>
      <c r="D946" s="513"/>
      <c r="E946" s="513"/>
      <c r="F946" s="513"/>
      <c r="K946" s="513"/>
      <c r="L946" s="513"/>
      <c r="M946" s="513"/>
      <c r="N946" s="513"/>
      <c r="O946" s="513"/>
      <c r="P946" s="513"/>
      <c r="Q946" s="513"/>
    </row>
    <row r="947" spans="2:17">
      <c r="B947" s="513"/>
      <c r="C947" s="513"/>
      <c r="D947" s="513"/>
      <c r="E947" s="513"/>
      <c r="F947" s="513"/>
      <c r="K947" s="513"/>
      <c r="L947" s="513"/>
      <c r="M947" s="513"/>
      <c r="N947" s="513"/>
      <c r="O947" s="513"/>
      <c r="P947" s="513"/>
      <c r="Q947" s="513"/>
    </row>
    <row r="948" spans="2:17">
      <c r="B948" s="513"/>
      <c r="C948" s="513"/>
      <c r="D948" s="513"/>
      <c r="E948" s="513"/>
      <c r="F948" s="513"/>
      <c r="K948" s="513"/>
      <c r="L948" s="513"/>
      <c r="M948" s="513"/>
      <c r="N948" s="513"/>
      <c r="O948" s="513"/>
      <c r="P948" s="513"/>
      <c r="Q948" s="513"/>
    </row>
    <row r="949" spans="2:17">
      <c r="B949" s="513"/>
      <c r="C949" s="513"/>
      <c r="D949" s="513"/>
      <c r="E949" s="513"/>
      <c r="F949" s="513"/>
      <c r="K949" s="513"/>
      <c r="L949" s="513"/>
      <c r="M949" s="513"/>
      <c r="N949" s="513"/>
      <c r="O949" s="513"/>
      <c r="P949" s="513"/>
      <c r="Q949" s="513"/>
    </row>
    <row r="950" spans="2:17">
      <c r="B950" s="513"/>
      <c r="C950" s="513"/>
      <c r="D950" s="513"/>
      <c r="E950" s="513"/>
      <c r="F950" s="513"/>
      <c r="K950" s="513"/>
      <c r="L950" s="513"/>
      <c r="M950" s="513"/>
      <c r="N950" s="513"/>
      <c r="O950" s="513"/>
      <c r="P950" s="513"/>
      <c r="Q950" s="513"/>
    </row>
    <row r="951" spans="2:17">
      <c r="B951" s="513"/>
      <c r="C951" s="513"/>
      <c r="D951" s="513"/>
      <c r="E951" s="513"/>
      <c r="F951" s="513"/>
      <c r="K951" s="513"/>
      <c r="L951" s="513"/>
      <c r="M951" s="513"/>
      <c r="N951" s="513"/>
      <c r="O951" s="513"/>
      <c r="P951" s="513"/>
      <c r="Q951" s="513"/>
    </row>
    <row r="952" spans="2:17">
      <c r="B952" s="513"/>
      <c r="C952" s="513"/>
      <c r="D952" s="513"/>
      <c r="E952" s="513"/>
      <c r="F952" s="513"/>
      <c r="K952" s="513"/>
      <c r="L952" s="513"/>
      <c r="M952" s="513"/>
      <c r="N952" s="513"/>
      <c r="O952" s="513"/>
      <c r="P952" s="513"/>
      <c r="Q952" s="513"/>
    </row>
    <row r="953" spans="2:17">
      <c r="B953" s="513"/>
      <c r="C953" s="513"/>
      <c r="D953" s="513"/>
      <c r="E953" s="513"/>
      <c r="F953" s="513"/>
      <c r="K953" s="513"/>
      <c r="L953" s="513"/>
      <c r="M953" s="513"/>
      <c r="N953" s="513"/>
      <c r="O953" s="513"/>
      <c r="P953" s="513"/>
      <c r="Q953" s="513"/>
    </row>
    <row r="954" spans="2:17">
      <c r="B954" s="513"/>
      <c r="C954" s="513"/>
      <c r="D954" s="513"/>
      <c r="E954" s="513"/>
      <c r="F954" s="513"/>
      <c r="K954" s="513"/>
      <c r="L954" s="513"/>
      <c r="M954" s="513"/>
      <c r="N954" s="513"/>
      <c r="O954" s="513"/>
      <c r="P954" s="513"/>
      <c r="Q954" s="513"/>
    </row>
    <row r="955" spans="2:17">
      <c r="B955" s="513"/>
      <c r="C955" s="513"/>
      <c r="D955" s="513"/>
      <c r="E955" s="513"/>
      <c r="F955" s="513"/>
      <c r="K955" s="513"/>
      <c r="L955" s="513"/>
      <c r="M955" s="513"/>
      <c r="N955" s="513"/>
      <c r="O955" s="513"/>
      <c r="P955" s="513"/>
      <c r="Q955" s="513"/>
    </row>
    <row r="956" spans="2:17">
      <c r="B956" s="513"/>
      <c r="C956" s="513"/>
      <c r="D956" s="513"/>
      <c r="E956" s="513"/>
      <c r="F956" s="513"/>
      <c r="K956" s="513"/>
      <c r="L956" s="513"/>
      <c r="M956" s="513"/>
      <c r="N956" s="513"/>
      <c r="O956" s="513"/>
      <c r="P956" s="513"/>
      <c r="Q956" s="513"/>
    </row>
    <row r="957" spans="2:17">
      <c r="B957" s="513"/>
      <c r="C957" s="513"/>
      <c r="D957" s="513"/>
      <c r="E957" s="513"/>
      <c r="F957" s="513"/>
      <c r="K957" s="513"/>
      <c r="L957" s="513"/>
      <c r="M957" s="513"/>
      <c r="N957" s="513"/>
      <c r="O957" s="513"/>
      <c r="P957" s="513"/>
      <c r="Q957" s="513"/>
    </row>
    <row r="958" spans="2:17">
      <c r="B958" s="513"/>
      <c r="C958" s="513"/>
      <c r="D958" s="513"/>
      <c r="E958" s="513"/>
      <c r="F958" s="513"/>
      <c r="K958" s="513"/>
      <c r="L958" s="513"/>
      <c r="M958" s="513"/>
      <c r="N958" s="513"/>
      <c r="O958" s="513"/>
      <c r="P958" s="513"/>
      <c r="Q958" s="513"/>
    </row>
    <row r="959" spans="2:17">
      <c r="B959" s="513"/>
      <c r="C959" s="513"/>
      <c r="D959" s="513"/>
      <c r="E959" s="513"/>
      <c r="F959" s="513"/>
      <c r="K959" s="513"/>
      <c r="L959" s="513"/>
      <c r="M959" s="513"/>
      <c r="N959" s="513"/>
      <c r="O959" s="513"/>
      <c r="P959" s="513"/>
      <c r="Q959" s="513"/>
    </row>
    <row r="960" spans="2:17">
      <c r="B960" s="513"/>
      <c r="C960" s="513"/>
      <c r="D960" s="513"/>
      <c r="E960" s="513"/>
      <c r="F960" s="513"/>
      <c r="K960" s="513"/>
      <c r="L960" s="513"/>
      <c r="M960" s="513"/>
      <c r="N960" s="513"/>
      <c r="O960" s="513"/>
      <c r="P960" s="513"/>
      <c r="Q960" s="513"/>
    </row>
    <row r="961" spans="2:17">
      <c r="B961" s="513"/>
      <c r="C961" s="513"/>
      <c r="D961" s="513"/>
      <c r="E961" s="513"/>
      <c r="F961" s="513"/>
      <c r="K961" s="513"/>
      <c r="L961" s="513"/>
      <c r="M961" s="513"/>
      <c r="N961" s="513"/>
      <c r="O961" s="513"/>
      <c r="P961" s="513"/>
      <c r="Q961" s="513"/>
    </row>
    <row r="962" spans="2:17">
      <c r="B962" s="513"/>
      <c r="C962" s="513"/>
      <c r="D962" s="513"/>
      <c r="E962" s="513"/>
      <c r="F962" s="513"/>
      <c r="K962" s="513"/>
      <c r="L962" s="513"/>
      <c r="M962" s="513"/>
      <c r="N962" s="513"/>
      <c r="O962" s="513"/>
      <c r="P962" s="513"/>
      <c r="Q962" s="513"/>
    </row>
    <row r="963" spans="2:17">
      <c r="B963" s="513"/>
      <c r="C963" s="513"/>
      <c r="D963" s="513"/>
      <c r="E963" s="513"/>
      <c r="F963" s="513"/>
      <c r="K963" s="513"/>
      <c r="L963" s="513"/>
      <c r="M963" s="513"/>
      <c r="N963" s="513"/>
      <c r="O963" s="513"/>
      <c r="P963" s="513"/>
      <c r="Q963" s="513"/>
    </row>
    <row r="964" spans="2:17">
      <c r="B964" s="513"/>
      <c r="C964" s="513"/>
      <c r="D964" s="513"/>
      <c r="E964" s="513"/>
      <c r="F964" s="513"/>
      <c r="K964" s="513"/>
      <c r="L964" s="513"/>
      <c r="M964" s="513"/>
      <c r="N964" s="513"/>
      <c r="O964" s="513"/>
      <c r="P964" s="513"/>
      <c r="Q964" s="513"/>
    </row>
    <row r="965" spans="2:17">
      <c r="B965" s="513"/>
      <c r="C965" s="513"/>
      <c r="D965" s="513"/>
      <c r="E965" s="513"/>
      <c r="F965" s="513"/>
      <c r="K965" s="513"/>
      <c r="L965" s="513"/>
      <c r="M965" s="513"/>
      <c r="N965" s="513"/>
      <c r="O965" s="513"/>
      <c r="P965" s="513"/>
      <c r="Q965" s="513"/>
    </row>
    <row r="966" spans="2:17">
      <c r="B966" s="513"/>
      <c r="C966" s="513"/>
      <c r="D966" s="513"/>
      <c r="E966" s="513"/>
      <c r="F966" s="513"/>
      <c r="K966" s="513"/>
      <c r="L966" s="513"/>
    </row>
    <row r="967" spans="2:17">
      <c r="B967" s="513"/>
      <c r="C967" s="513"/>
      <c r="D967" s="513"/>
      <c r="E967" s="513"/>
      <c r="F967" s="513"/>
    </row>
    <row r="968" spans="2:17">
      <c r="B968" s="513"/>
      <c r="C968" s="513"/>
      <c r="D968" s="513"/>
      <c r="E968" s="513"/>
      <c r="F968" s="513"/>
    </row>
    <row r="969" spans="2:17">
      <c r="B969" s="513"/>
      <c r="C969" s="513"/>
      <c r="D969" s="513"/>
      <c r="E969" s="513"/>
      <c r="F969" s="513"/>
    </row>
    <row r="970" spans="2:17">
      <c r="B970" s="513"/>
      <c r="C970" s="513"/>
      <c r="D970" s="513"/>
      <c r="E970" s="513"/>
      <c r="F970" s="513"/>
    </row>
    <row r="971" spans="2:17">
      <c r="B971" s="513"/>
      <c r="C971" s="513"/>
      <c r="D971" s="513"/>
      <c r="E971" s="513"/>
      <c r="F971" s="513"/>
    </row>
    <row r="972" spans="2:17">
      <c r="B972" s="513"/>
      <c r="C972" s="513"/>
      <c r="D972" s="513"/>
      <c r="E972" s="513"/>
      <c r="F972" s="513"/>
    </row>
    <row r="973" spans="2:17">
      <c r="B973" s="513"/>
      <c r="C973" s="513"/>
      <c r="D973" s="513"/>
      <c r="E973" s="513"/>
      <c r="F973" s="513"/>
    </row>
  </sheetData>
  <sheetProtection formatCells="0"/>
  <mergeCells count="32">
    <mergeCell ref="O51:Q51"/>
    <mergeCell ref="A38:A40"/>
    <mergeCell ref="A41:A43"/>
    <mergeCell ref="A44:A46"/>
    <mergeCell ref="A47:A49"/>
    <mergeCell ref="A50:Q50"/>
    <mergeCell ref="A26:Q26"/>
    <mergeCell ref="A27:A28"/>
    <mergeCell ref="A29:A31"/>
    <mergeCell ref="B29:B31"/>
    <mergeCell ref="A32:A34"/>
    <mergeCell ref="B32:B34"/>
    <mergeCell ref="A13:A15"/>
    <mergeCell ref="A16:A17"/>
    <mergeCell ref="B16:B17"/>
    <mergeCell ref="A18:A19"/>
    <mergeCell ref="B18:B19"/>
    <mergeCell ref="A6:Q6"/>
    <mergeCell ref="A8:A9"/>
    <mergeCell ref="B8:B9"/>
    <mergeCell ref="A10:A12"/>
    <mergeCell ref="B10:B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41 G44">
    <cfRule type="cellIs" dxfId="605" priority="102" operator="equal">
      <formula>100</formula>
    </cfRule>
  </conditionalFormatting>
  <conditionalFormatting sqref="G36:G37 G47:G49">
    <cfRule type="cellIs" dxfId="604" priority="103" operator="greaterThan">
      <formula>100</formula>
    </cfRule>
  </conditionalFormatting>
  <conditionalFormatting sqref="G36:G37 G47:G49">
    <cfRule type="cellIs" dxfId="603" priority="104" operator="greaterThan">
      <formula>100</formula>
    </cfRule>
  </conditionalFormatting>
  <conditionalFormatting sqref="G36:G37 G47:G49">
    <cfRule type="cellIs" dxfId="602" priority="101" operator="lessThan">
      <formula>100</formula>
    </cfRule>
  </conditionalFormatting>
  <conditionalFormatting sqref="G36:G37 G47:G49">
    <cfRule type="cellIs" dxfId="601" priority="105" operator="lessThan">
      <formula>100</formula>
    </cfRule>
  </conditionalFormatting>
  <conditionalFormatting sqref="G44">
    <cfRule type="cellIs" dxfId="600" priority="106" operator="lessThan">
      <formula>100</formula>
    </cfRule>
  </conditionalFormatting>
  <conditionalFormatting sqref="G36:G37 G47:G49">
    <cfRule type="cellIs" dxfId="599" priority="100" operator="equal">
      <formula>100</formula>
    </cfRule>
  </conditionalFormatting>
  <conditionalFormatting sqref="G36:G37 G47:G49">
    <cfRule type="cellIs" dxfId="598" priority="107" operator="equal">
      <formula>100</formula>
    </cfRule>
  </conditionalFormatting>
  <conditionalFormatting sqref="G41 G44">
    <cfRule type="cellIs" dxfId="597" priority="108" operator="greaterThan">
      <formula>100</formula>
    </cfRule>
  </conditionalFormatting>
  <conditionalFormatting sqref="G44">
    <cfRule type="cellIs" dxfId="596" priority="99" operator="equal">
      <formula>100</formula>
    </cfRule>
  </conditionalFormatting>
  <conditionalFormatting sqref="G27:H27 G36:H36 G38:H38 G41:H41 G44:H44 G47:H47">
    <cfRule type="cellIs" dxfId="595" priority="98" operator="equal">
      <formula>100</formula>
    </cfRule>
  </conditionalFormatting>
  <conditionalFormatting sqref="G44">
    <cfRule type="cellIs" dxfId="594" priority="97" operator="lessThan">
      <formula>100</formula>
    </cfRule>
  </conditionalFormatting>
  <conditionalFormatting sqref="H44">
    <cfRule type="cellIs" dxfId="593" priority="96" operator="lessThan">
      <formula>100</formula>
    </cfRule>
  </conditionalFormatting>
  <conditionalFormatting sqref="G44">
    <cfRule type="cellIs" dxfId="592" priority="95" operator="greaterThan">
      <formula>100</formula>
    </cfRule>
  </conditionalFormatting>
  <conditionalFormatting sqref="G27:H27 G36:H36 G38:H38 G41:H41 G44:H44 G47:H47">
    <cfRule type="cellIs" dxfId="591" priority="94" operator="greaterThan">
      <formula>100</formula>
    </cfRule>
  </conditionalFormatting>
  <conditionalFormatting sqref="G36 G47">
    <cfRule type="cellIs" dxfId="590" priority="93" operator="greaterThan">
      <formula>100</formula>
    </cfRule>
  </conditionalFormatting>
  <conditionalFormatting sqref="G27:H27 G36:H41 G44:H49">
    <cfRule type="cellIs" dxfId="589" priority="109" operator="greaterThan">
      <formula>100</formula>
    </cfRule>
  </conditionalFormatting>
  <conditionalFormatting sqref="G27:H27 G36:H41 G44:H49">
    <cfRule type="cellIs" dxfId="588" priority="110" operator="greaterThan">
      <formula>100</formula>
    </cfRule>
  </conditionalFormatting>
  <conditionalFormatting sqref="G27:H27 G36:H41 G44:H49">
    <cfRule type="cellIs" dxfId="587" priority="92" operator="lessThan">
      <formula>100</formula>
    </cfRule>
  </conditionalFormatting>
  <conditionalFormatting sqref="G36 G47">
    <cfRule type="cellIs" dxfId="586" priority="111" operator="lessThan">
      <formula>100</formula>
    </cfRule>
  </conditionalFormatting>
  <conditionalFormatting sqref="G27:H27 G36:H41 G44:H49">
    <cfRule type="cellIs" dxfId="585" priority="112" operator="lessThan">
      <formula>100</formula>
    </cfRule>
  </conditionalFormatting>
  <conditionalFormatting sqref="G27:H27 G36:H41 G44:H49">
    <cfRule type="cellIs" dxfId="584" priority="91" operator="equal">
      <formula>100</formula>
    </cfRule>
  </conditionalFormatting>
  <conditionalFormatting sqref="G27:H27 G36:H41 G44:H49">
    <cfRule type="cellIs" dxfId="583" priority="113" operator="equal">
      <formula>100</formula>
    </cfRule>
  </conditionalFormatting>
  <conditionalFormatting sqref="G36 G47">
    <cfRule type="cellIs" dxfId="582" priority="114" operator="equal">
      <formula>100</formula>
    </cfRule>
  </conditionalFormatting>
  <conditionalFormatting sqref="H44">
    <cfRule type="cellIs" dxfId="581" priority="90" operator="greaterThan">
      <formula>100</formula>
    </cfRule>
  </conditionalFormatting>
  <conditionalFormatting sqref="G27:H27 G36:H36 G38:H38 G41:H41 G44:H44 G47:H47">
    <cfRule type="cellIs" dxfId="580" priority="89" operator="lessThan">
      <formula>100</formula>
    </cfRule>
  </conditionalFormatting>
  <conditionalFormatting sqref="H44">
    <cfRule type="cellIs" dxfId="579" priority="88" operator="equal">
      <formula>100</formula>
    </cfRule>
  </conditionalFormatting>
  <conditionalFormatting sqref="G38">
    <cfRule type="cellIs" dxfId="578" priority="87" operator="greaterThan">
      <formula>100</formula>
    </cfRule>
  </conditionalFormatting>
  <conditionalFormatting sqref="G38:G40">
    <cfRule type="cellIs" dxfId="577" priority="115" operator="greaterThan">
      <formula>100</formula>
    </cfRule>
  </conditionalFormatting>
  <conditionalFormatting sqref="G38:G40">
    <cfRule type="cellIs" dxfId="576" priority="116" operator="greaterThan">
      <formula>100</formula>
    </cfRule>
  </conditionalFormatting>
  <conditionalFormatting sqref="G38">
    <cfRule type="cellIs" dxfId="575" priority="86" operator="lessThan">
      <formula>100</formula>
    </cfRule>
  </conditionalFormatting>
  <conditionalFormatting sqref="G38:G40">
    <cfRule type="cellIs" dxfId="574" priority="117" operator="lessThan">
      <formula>100</formula>
    </cfRule>
  </conditionalFormatting>
  <conditionalFormatting sqref="G38:G40">
    <cfRule type="cellIs" dxfId="573" priority="118" operator="lessThan">
      <formula>100</formula>
    </cfRule>
  </conditionalFormatting>
  <conditionalFormatting sqref="G38">
    <cfRule type="cellIs" dxfId="572" priority="85" operator="equal">
      <formula>100</formula>
    </cfRule>
  </conditionalFormatting>
  <conditionalFormatting sqref="G38:G40">
    <cfRule type="cellIs" dxfId="571" priority="119" operator="equal">
      <formula>100</formula>
    </cfRule>
  </conditionalFormatting>
  <conditionalFormatting sqref="G38:G40">
    <cfRule type="cellIs" dxfId="570" priority="120" operator="equal">
      <formula>100</formula>
    </cfRule>
  </conditionalFormatting>
  <conditionalFormatting sqref="G41 G44:G46">
    <cfRule type="cellIs" dxfId="569" priority="84" operator="greaterThan">
      <formula>100</formula>
    </cfRule>
  </conditionalFormatting>
  <conditionalFormatting sqref="G41 G44:G46">
    <cfRule type="cellIs" dxfId="568" priority="121" operator="greaterThan">
      <formula>100</formula>
    </cfRule>
  </conditionalFormatting>
  <conditionalFormatting sqref="G44">
    <cfRule type="cellIs" dxfId="567" priority="122" operator="greaterThan">
      <formula>100</formula>
    </cfRule>
  </conditionalFormatting>
  <conditionalFormatting sqref="G41 G44:G46">
    <cfRule type="cellIs" dxfId="566" priority="83" operator="lessThan">
      <formula>100</formula>
    </cfRule>
  </conditionalFormatting>
  <conditionalFormatting sqref="G41 G44:G46">
    <cfRule type="cellIs" dxfId="565" priority="123" operator="lessThan">
      <formula>100</formula>
    </cfRule>
  </conditionalFormatting>
  <conditionalFormatting sqref="G41 G44">
    <cfRule type="cellIs" dxfId="564" priority="124" operator="lessThan">
      <formula>100</formula>
    </cfRule>
  </conditionalFormatting>
  <conditionalFormatting sqref="G44">
    <cfRule type="cellIs" dxfId="563" priority="82" operator="equal">
      <formula>100</formula>
    </cfRule>
  </conditionalFormatting>
  <conditionalFormatting sqref="G41 G44:G46">
    <cfRule type="cellIs" dxfId="562" priority="125" operator="equal">
      <formula>100</formula>
    </cfRule>
  </conditionalFormatting>
  <conditionalFormatting sqref="G41 G44:G46">
    <cfRule type="cellIs" dxfId="561" priority="126" operator="equal">
      <formula>100</formula>
    </cfRule>
  </conditionalFormatting>
  <conditionalFormatting sqref="G19">
    <cfRule type="cellIs" dxfId="560" priority="81" operator="greaterThan">
      <formula>100</formula>
    </cfRule>
  </conditionalFormatting>
  <conditionalFormatting sqref="G19">
    <cfRule type="cellIs" dxfId="559" priority="80" operator="lessThan">
      <formula>100</formula>
    </cfRule>
  </conditionalFormatting>
  <conditionalFormatting sqref="G19">
    <cfRule type="cellIs" dxfId="558" priority="79" operator="equal">
      <formula>100</formula>
    </cfRule>
  </conditionalFormatting>
  <conditionalFormatting sqref="G16:H25 G9:H13">
    <cfRule type="cellIs" dxfId="557" priority="78" operator="greaterThan">
      <formula>100</formula>
    </cfRule>
  </conditionalFormatting>
  <conditionalFormatting sqref="G16:H25 G9:H13">
    <cfRule type="cellIs" dxfId="556" priority="77" operator="lessThan">
      <formula>100</formula>
    </cfRule>
  </conditionalFormatting>
  <conditionalFormatting sqref="G16:H25 G9:H13">
    <cfRule type="cellIs" dxfId="555" priority="76" operator="equal">
      <formula>100</formula>
    </cfRule>
  </conditionalFormatting>
  <conditionalFormatting sqref="G8">
    <cfRule type="cellIs" dxfId="554" priority="75" operator="greaterThan">
      <formula>100</formula>
    </cfRule>
  </conditionalFormatting>
  <conditionalFormatting sqref="G9:G10">
    <cfRule type="cellIs" dxfId="553" priority="127" operator="greaterThan">
      <formula>100</formula>
    </cfRule>
  </conditionalFormatting>
  <conditionalFormatting sqref="G7:G9">
    <cfRule type="cellIs" dxfId="552" priority="128" operator="greaterThan">
      <formula>100</formula>
    </cfRule>
  </conditionalFormatting>
  <conditionalFormatting sqref="G8">
    <cfRule type="cellIs" dxfId="551" priority="74" operator="lessThan">
      <formula>100</formula>
    </cfRule>
  </conditionalFormatting>
  <conditionalFormatting sqref="G7:G9">
    <cfRule type="cellIs" dxfId="550" priority="129" operator="lessThan">
      <formula>100</formula>
    </cfRule>
  </conditionalFormatting>
  <conditionalFormatting sqref="G9:G10">
    <cfRule type="cellIs" dxfId="549" priority="130" operator="lessThan">
      <formula>100</formula>
    </cfRule>
  </conditionalFormatting>
  <conditionalFormatting sqref="G9:G10">
    <cfRule type="cellIs" dxfId="548" priority="73" operator="equal">
      <formula>100</formula>
    </cfRule>
  </conditionalFormatting>
  <conditionalFormatting sqref="G7:G9">
    <cfRule type="cellIs" dxfId="547" priority="131" operator="equal">
      <formula>100</formula>
    </cfRule>
  </conditionalFormatting>
  <conditionalFormatting sqref="G8">
    <cfRule type="cellIs" dxfId="546" priority="132" operator="equal">
      <formula>100</formula>
    </cfRule>
  </conditionalFormatting>
  <conditionalFormatting sqref="H8">
    <cfRule type="cellIs" dxfId="545" priority="72" operator="greaterThan">
      <formula>100</formula>
    </cfRule>
  </conditionalFormatting>
  <conditionalFormatting sqref="H8">
    <cfRule type="cellIs" dxfId="544" priority="71" operator="lessThan">
      <formula>100</formula>
    </cfRule>
  </conditionalFormatting>
  <conditionalFormatting sqref="H8">
    <cfRule type="cellIs" dxfId="543" priority="70" operator="equal">
      <formula>100</formula>
    </cfRule>
  </conditionalFormatting>
  <conditionalFormatting sqref="G7">
    <cfRule type="cellIs" dxfId="542" priority="69" operator="greaterThan">
      <formula>100</formula>
    </cfRule>
  </conditionalFormatting>
  <conditionalFormatting sqref="G7">
    <cfRule type="cellIs" dxfId="541" priority="68" operator="lessThan">
      <formula>100</formula>
    </cfRule>
  </conditionalFormatting>
  <conditionalFormatting sqref="G7">
    <cfRule type="cellIs" dxfId="540" priority="67" operator="equal">
      <formula>100</formula>
    </cfRule>
  </conditionalFormatting>
  <conditionalFormatting sqref="H7">
    <cfRule type="cellIs" dxfId="539" priority="66" operator="greaterThan">
      <formula>100</formula>
    </cfRule>
  </conditionalFormatting>
  <conditionalFormatting sqref="H7">
    <cfRule type="cellIs" dxfId="538" priority="65" operator="lessThan">
      <formula>100</formula>
    </cfRule>
  </conditionalFormatting>
  <conditionalFormatting sqref="H7">
    <cfRule type="cellIs" dxfId="537" priority="64" operator="equal">
      <formula>100</formula>
    </cfRule>
  </conditionalFormatting>
  <conditionalFormatting sqref="G33 G35">
    <cfRule type="cellIs" dxfId="536" priority="63" operator="greaterThan">
      <formula>100</formula>
    </cfRule>
  </conditionalFormatting>
  <conditionalFormatting sqref="G33 G35">
    <cfRule type="cellIs" dxfId="535" priority="62" operator="lessThan">
      <formula>100</formula>
    </cfRule>
  </conditionalFormatting>
  <conditionalFormatting sqref="G33 G35">
    <cfRule type="cellIs" dxfId="534" priority="61" operator="equal">
      <formula>100</formula>
    </cfRule>
  </conditionalFormatting>
  <conditionalFormatting sqref="G30:H31 G33:H35">
    <cfRule type="cellIs" dxfId="533" priority="60" operator="greaterThan">
      <formula>100</formula>
    </cfRule>
  </conditionalFormatting>
  <conditionalFormatting sqref="G30:H31 G33:H35">
    <cfRule type="cellIs" dxfId="532" priority="59" operator="lessThan">
      <formula>100</formula>
    </cfRule>
  </conditionalFormatting>
  <conditionalFormatting sqref="G30:H31 G33:H35">
    <cfRule type="cellIs" dxfId="531" priority="58" operator="equal">
      <formula>100</formula>
    </cfRule>
  </conditionalFormatting>
  <conditionalFormatting sqref="G34">
    <cfRule type="cellIs" dxfId="530" priority="57" operator="greaterThan">
      <formula>100</formula>
    </cfRule>
  </conditionalFormatting>
  <conditionalFormatting sqref="G34">
    <cfRule type="cellIs" dxfId="529" priority="56" operator="lessThan">
      <formula>100</formula>
    </cfRule>
  </conditionalFormatting>
  <conditionalFormatting sqref="G34">
    <cfRule type="cellIs" dxfId="528" priority="55" operator="equal">
      <formula>100</formula>
    </cfRule>
  </conditionalFormatting>
  <conditionalFormatting sqref="G29">
    <cfRule type="cellIs" dxfId="527" priority="54" operator="greaterThan">
      <formula>100</formula>
    </cfRule>
  </conditionalFormatting>
  <conditionalFormatting sqref="G19">
    <cfRule type="cellIs" dxfId="526" priority="133" operator="greaterThan">
      <formula>100</formula>
    </cfRule>
  </conditionalFormatting>
  <conditionalFormatting sqref="G19">
    <cfRule type="cellIs" dxfId="525" priority="53" operator="lessThan">
      <formula>100</formula>
    </cfRule>
  </conditionalFormatting>
  <conditionalFormatting sqref="G29">
    <cfRule type="cellIs" dxfId="524" priority="134" operator="lessThan">
      <formula>100</formula>
    </cfRule>
  </conditionalFormatting>
  <conditionalFormatting sqref="G19">
    <cfRule type="cellIs" dxfId="523" priority="52" operator="equal">
      <formula>100</formula>
    </cfRule>
  </conditionalFormatting>
  <conditionalFormatting sqref="G29">
    <cfRule type="cellIs" dxfId="522" priority="135" operator="equal">
      <formula>100</formula>
    </cfRule>
  </conditionalFormatting>
  <conditionalFormatting sqref="G9:H12 G14:H25 G13">
    <cfRule type="cellIs" dxfId="521" priority="51" operator="greaterThan">
      <formula>100</formula>
    </cfRule>
  </conditionalFormatting>
  <conditionalFormatting sqref="H29">
    <cfRule type="cellIs" dxfId="520" priority="136" operator="greaterThan">
      <formula>100</formula>
    </cfRule>
  </conditionalFormatting>
  <conditionalFormatting sqref="G9:H12 G14:H25 G13">
    <cfRule type="cellIs" dxfId="519" priority="50" operator="lessThan">
      <formula>100</formula>
    </cfRule>
  </conditionalFormatting>
  <conditionalFormatting sqref="H29">
    <cfRule type="cellIs" dxfId="518" priority="137" operator="lessThan">
      <formula>100</formula>
    </cfRule>
  </conditionalFormatting>
  <conditionalFormatting sqref="G9:H12 G14:H25 G13">
    <cfRule type="cellIs" dxfId="517" priority="49" operator="equal">
      <formula>100</formula>
    </cfRule>
  </conditionalFormatting>
  <conditionalFormatting sqref="H29">
    <cfRule type="cellIs" dxfId="516" priority="138" operator="equal">
      <formula>100</formula>
    </cfRule>
  </conditionalFormatting>
  <conditionalFormatting sqref="G32">
    <cfRule type="cellIs" dxfId="515" priority="48" operator="greaterThan">
      <formula>100</formula>
    </cfRule>
  </conditionalFormatting>
  <conditionalFormatting sqref="G32">
    <cfRule type="cellIs" dxfId="514" priority="47" operator="lessThan">
      <formula>100</formula>
    </cfRule>
  </conditionalFormatting>
  <conditionalFormatting sqref="G32">
    <cfRule type="cellIs" dxfId="513" priority="46" operator="equal">
      <formula>100</formula>
    </cfRule>
  </conditionalFormatting>
  <conditionalFormatting sqref="H8">
    <cfRule type="cellIs" dxfId="512" priority="45" operator="greaterThan">
      <formula>100</formula>
    </cfRule>
  </conditionalFormatting>
  <conditionalFormatting sqref="H32">
    <cfRule type="cellIs" dxfId="511" priority="139" operator="greaterThan">
      <formula>100</formula>
    </cfRule>
  </conditionalFormatting>
  <conditionalFormatting sqref="H32">
    <cfRule type="cellIs" dxfId="510" priority="44" operator="lessThan">
      <formula>100</formula>
    </cfRule>
  </conditionalFormatting>
  <conditionalFormatting sqref="H8">
    <cfRule type="cellIs" dxfId="509" priority="140" operator="lessThan">
      <formula>100</formula>
    </cfRule>
  </conditionalFormatting>
  <conditionalFormatting sqref="H8">
    <cfRule type="cellIs" dxfId="508" priority="43" operator="equal">
      <formula>100</formula>
    </cfRule>
  </conditionalFormatting>
  <conditionalFormatting sqref="H32">
    <cfRule type="cellIs" dxfId="507" priority="141" operator="equal">
      <formula>100</formula>
    </cfRule>
  </conditionalFormatting>
  <conditionalFormatting sqref="G14:H15">
    <cfRule type="cellIs" dxfId="506" priority="42" operator="greaterThan">
      <formula>100</formula>
    </cfRule>
  </conditionalFormatting>
  <conditionalFormatting sqref="G14:H15">
    <cfRule type="cellIs" dxfId="505" priority="41" operator="lessThan">
      <formula>100</formula>
    </cfRule>
  </conditionalFormatting>
  <conditionalFormatting sqref="G14:H15">
    <cfRule type="cellIs" dxfId="504" priority="40" operator="equal">
      <formula>100</formula>
    </cfRule>
  </conditionalFormatting>
  <conditionalFormatting sqref="H7">
    <cfRule type="cellIs" dxfId="503" priority="39" operator="greaterThan">
      <formula>100</formula>
    </cfRule>
  </conditionalFormatting>
  <conditionalFormatting sqref="G28:H28">
    <cfRule type="cellIs" dxfId="502" priority="142" operator="greaterThan">
      <formula>100</formula>
    </cfRule>
  </conditionalFormatting>
  <conditionalFormatting sqref="H7">
    <cfRule type="cellIs" dxfId="501" priority="38" operator="lessThan">
      <formula>100</formula>
    </cfRule>
  </conditionalFormatting>
  <conditionalFormatting sqref="G28:H28">
    <cfRule type="cellIs" dxfId="500" priority="143" operator="lessThan">
      <formula>100</formula>
    </cfRule>
  </conditionalFormatting>
  <conditionalFormatting sqref="G28:H28">
    <cfRule type="cellIs" dxfId="499" priority="37" operator="equal">
      <formula>100</formula>
    </cfRule>
  </conditionalFormatting>
  <conditionalFormatting sqref="H7">
    <cfRule type="cellIs" dxfId="498" priority="144" operator="equal">
      <formula>100</formula>
    </cfRule>
  </conditionalFormatting>
  <conditionalFormatting sqref="G33 G35">
    <cfRule type="cellIs" dxfId="497" priority="36" operator="greaterThan">
      <formula>100</formula>
    </cfRule>
  </conditionalFormatting>
  <conditionalFormatting sqref="G37">
    <cfRule type="cellIs" dxfId="496" priority="145" operator="greaterThan">
      <formula>100</formula>
    </cfRule>
  </conditionalFormatting>
  <conditionalFormatting sqref="G33 G35">
    <cfRule type="cellIs" dxfId="495" priority="146" operator="greaterThan">
      <formula>100</formula>
    </cfRule>
  </conditionalFormatting>
  <conditionalFormatting sqref="G33 G35">
    <cfRule type="cellIs" dxfId="494" priority="35" operator="lessThan">
      <formula>100</formula>
    </cfRule>
  </conditionalFormatting>
  <conditionalFormatting sqref="G37">
    <cfRule type="cellIs" dxfId="493" priority="147" operator="lessThan">
      <formula>100</formula>
    </cfRule>
  </conditionalFormatting>
  <conditionalFormatting sqref="G33 G35">
    <cfRule type="cellIs" dxfId="492" priority="148" operator="lessThan">
      <formula>100</formula>
    </cfRule>
  </conditionalFormatting>
  <conditionalFormatting sqref="G33 G35">
    <cfRule type="cellIs" dxfId="491" priority="34" operator="equal">
      <formula>100</formula>
    </cfRule>
  </conditionalFormatting>
  <conditionalFormatting sqref="G33 G35">
    <cfRule type="cellIs" dxfId="490" priority="149" operator="equal">
      <formula>100</formula>
    </cfRule>
  </conditionalFormatting>
  <conditionalFormatting sqref="G37">
    <cfRule type="cellIs" dxfId="489" priority="150" operator="equal">
      <formula>100</formula>
    </cfRule>
  </conditionalFormatting>
  <conditionalFormatting sqref="G30:H31 G33:H35">
    <cfRule type="cellIs" dxfId="488" priority="33" operator="greaterThan">
      <formula>100</formula>
    </cfRule>
  </conditionalFormatting>
  <conditionalFormatting sqref="G37:H37">
    <cfRule type="cellIs" dxfId="487" priority="151" operator="greaterThan">
      <formula>100</formula>
    </cfRule>
  </conditionalFormatting>
  <conditionalFormatting sqref="G30:H31 G33:H35">
    <cfRule type="cellIs" dxfId="486" priority="152" operator="greaterThan">
      <formula>100</formula>
    </cfRule>
  </conditionalFormatting>
  <conditionalFormatting sqref="G37:H37">
    <cfRule type="cellIs" dxfId="485" priority="32" operator="lessThan">
      <formula>100</formula>
    </cfRule>
  </conditionalFormatting>
  <conditionalFormatting sqref="G30:H31 G33:H35">
    <cfRule type="cellIs" dxfId="484" priority="153" operator="lessThan">
      <formula>100</formula>
    </cfRule>
  </conditionalFormatting>
  <conditionalFormatting sqref="G30:H31 G33:H35">
    <cfRule type="cellIs" dxfId="483" priority="154" operator="lessThan">
      <formula>100</formula>
    </cfRule>
  </conditionalFormatting>
  <conditionalFormatting sqref="G37:H37">
    <cfRule type="cellIs" dxfId="482" priority="31" operator="equal">
      <formula>100</formula>
    </cfRule>
  </conditionalFormatting>
  <conditionalFormatting sqref="G30:H31 G33:H35">
    <cfRule type="cellIs" dxfId="481" priority="155" operator="equal">
      <formula>100</formula>
    </cfRule>
  </conditionalFormatting>
  <conditionalFormatting sqref="G30:H31 G33:H35">
    <cfRule type="cellIs" dxfId="480" priority="156" operator="equal">
      <formula>100</formula>
    </cfRule>
  </conditionalFormatting>
  <conditionalFormatting sqref="G34">
    <cfRule type="cellIs" dxfId="479" priority="30" operator="greaterThan">
      <formula>100</formula>
    </cfRule>
  </conditionalFormatting>
  <conditionalFormatting sqref="G34">
    <cfRule type="cellIs" dxfId="478" priority="157" operator="greaterThan">
      <formula>100</formula>
    </cfRule>
  </conditionalFormatting>
  <conditionalFormatting sqref="G39:H40">
    <cfRule type="cellIs" dxfId="477" priority="158" operator="greaterThan">
      <formula>100</formula>
    </cfRule>
  </conditionalFormatting>
  <conditionalFormatting sqref="G34">
    <cfRule type="cellIs" dxfId="476" priority="29" operator="lessThan">
      <formula>100</formula>
    </cfRule>
  </conditionalFormatting>
  <conditionalFormatting sqref="G34">
    <cfRule type="cellIs" dxfId="475" priority="159" operator="lessThan">
      <formula>100</formula>
    </cfRule>
  </conditionalFormatting>
  <conditionalFormatting sqref="G39:H40">
    <cfRule type="cellIs" dxfId="474" priority="160" operator="lessThan">
      <formula>100</formula>
    </cfRule>
  </conditionalFormatting>
  <conditionalFormatting sqref="G34">
    <cfRule type="cellIs" dxfId="473" priority="28" operator="equal">
      <formula>100</formula>
    </cfRule>
  </conditionalFormatting>
  <conditionalFormatting sqref="G39:H40">
    <cfRule type="cellIs" dxfId="472" priority="161" operator="equal">
      <formula>100</formula>
    </cfRule>
  </conditionalFormatting>
  <conditionalFormatting sqref="G34">
    <cfRule type="cellIs" dxfId="471" priority="162" operator="equal">
      <formula>100</formula>
    </cfRule>
  </conditionalFormatting>
  <conditionalFormatting sqref="G39:G40">
    <cfRule type="cellIs" dxfId="470" priority="27" operator="greaterThan">
      <formula>100</formula>
    </cfRule>
  </conditionalFormatting>
  <conditionalFormatting sqref="G29">
    <cfRule type="cellIs" dxfId="469" priority="163" operator="greaterThan">
      <formula>100</formula>
    </cfRule>
  </conditionalFormatting>
  <conditionalFormatting sqref="G29">
    <cfRule type="cellIs" dxfId="468" priority="164" operator="greaterThan">
      <formula>100</formula>
    </cfRule>
  </conditionalFormatting>
  <conditionalFormatting sqref="G29">
    <cfRule type="cellIs" dxfId="467" priority="26" operator="lessThan">
      <formula>100</formula>
    </cfRule>
  </conditionalFormatting>
  <conditionalFormatting sqref="G29">
    <cfRule type="cellIs" dxfId="466" priority="165" operator="lessThan">
      <formula>100</formula>
    </cfRule>
  </conditionalFormatting>
  <conditionalFormatting sqref="G39:G40">
    <cfRule type="cellIs" dxfId="465" priority="166" operator="lessThan">
      <formula>100</formula>
    </cfRule>
  </conditionalFormatting>
  <conditionalFormatting sqref="G29">
    <cfRule type="cellIs" dxfId="464" priority="25" operator="equal">
      <formula>100</formula>
    </cfRule>
  </conditionalFormatting>
  <conditionalFormatting sqref="G39:G40">
    <cfRule type="cellIs" dxfId="463" priority="167" operator="equal">
      <formula>100</formula>
    </cfRule>
  </conditionalFormatting>
  <conditionalFormatting sqref="G29">
    <cfRule type="cellIs" dxfId="462" priority="168" operator="equal">
      <formula>100</formula>
    </cfRule>
  </conditionalFormatting>
  <conditionalFormatting sqref="H29">
    <cfRule type="cellIs" dxfId="461" priority="24" operator="greaterThan">
      <formula>100</formula>
    </cfRule>
  </conditionalFormatting>
  <conditionalFormatting sqref="H29">
    <cfRule type="cellIs" dxfId="460" priority="169" operator="greaterThan">
      <formula>100</formula>
    </cfRule>
  </conditionalFormatting>
  <conditionalFormatting sqref="G42:H43">
    <cfRule type="cellIs" dxfId="459" priority="170" operator="greaterThan">
      <formula>100</formula>
    </cfRule>
  </conditionalFormatting>
  <conditionalFormatting sqref="H29">
    <cfRule type="cellIs" dxfId="458" priority="23" operator="lessThan">
      <formula>100</formula>
    </cfRule>
  </conditionalFormatting>
  <conditionalFormatting sqref="H29">
    <cfRule type="cellIs" dxfId="457" priority="171" operator="lessThan">
      <formula>100</formula>
    </cfRule>
  </conditionalFormatting>
  <conditionalFormatting sqref="G42:H43">
    <cfRule type="cellIs" dxfId="456" priority="172" operator="lessThan">
      <formula>100</formula>
    </cfRule>
  </conditionalFormatting>
  <conditionalFormatting sqref="H29">
    <cfRule type="cellIs" dxfId="455" priority="22" operator="equal">
      <formula>100</formula>
    </cfRule>
  </conditionalFormatting>
  <conditionalFormatting sqref="G42:H43">
    <cfRule type="cellIs" dxfId="454" priority="173" operator="equal">
      <formula>100</formula>
    </cfRule>
  </conditionalFormatting>
  <conditionalFormatting sqref="H29">
    <cfRule type="cellIs" dxfId="453" priority="174" operator="equal">
      <formula>100</formula>
    </cfRule>
  </conditionalFormatting>
  <conditionalFormatting sqref="G32">
    <cfRule type="cellIs" dxfId="452" priority="21" operator="greaterThan">
      <formula>100</formula>
    </cfRule>
  </conditionalFormatting>
  <conditionalFormatting sqref="G42:G43">
    <cfRule type="cellIs" dxfId="451" priority="175" operator="greaterThan">
      <formula>100</formula>
    </cfRule>
  </conditionalFormatting>
  <conditionalFormatting sqref="G32">
    <cfRule type="cellIs" dxfId="450" priority="176" operator="greaterThan">
      <formula>100</formula>
    </cfRule>
  </conditionalFormatting>
  <conditionalFormatting sqref="G32">
    <cfRule type="cellIs" dxfId="449" priority="20" operator="lessThan">
      <formula>100</formula>
    </cfRule>
  </conditionalFormatting>
  <conditionalFormatting sqref="G42:G43">
    <cfRule type="cellIs" dxfId="448" priority="177" operator="lessThan">
      <formula>100</formula>
    </cfRule>
  </conditionalFormatting>
  <conditionalFormatting sqref="G32">
    <cfRule type="cellIs" dxfId="447" priority="178" operator="lessThan">
      <formula>100</formula>
    </cfRule>
  </conditionalFormatting>
  <conditionalFormatting sqref="G32">
    <cfRule type="cellIs" dxfId="446" priority="19" operator="equal">
      <formula>100</formula>
    </cfRule>
  </conditionalFormatting>
  <conditionalFormatting sqref="G42:G43">
    <cfRule type="cellIs" dxfId="445" priority="179" operator="equal">
      <formula>100</formula>
    </cfRule>
  </conditionalFormatting>
  <conditionalFormatting sqref="G32">
    <cfRule type="cellIs" dxfId="444" priority="180" operator="equal">
      <formula>100</formula>
    </cfRule>
  </conditionalFormatting>
  <conditionalFormatting sqref="G42:G43">
    <cfRule type="cellIs" dxfId="443" priority="18" operator="greaterThan">
      <formula>100</formula>
    </cfRule>
  </conditionalFormatting>
  <conditionalFormatting sqref="H32">
    <cfRule type="cellIs" dxfId="442" priority="181" operator="greaterThan">
      <formula>100</formula>
    </cfRule>
  </conditionalFormatting>
  <conditionalFormatting sqref="H32">
    <cfRule type="cellIs" dxfId="441" priority="182" operator="greaterThan">
      <formula>100</formula>
    </cfRule>
  </conditionalFormatting>
  <conditionalFormatting sqref="G42:G43">
    <cfRule type="cellIs" dxfId="440" priority="17" operator="lessThan">
      <formula>100</formula>
    </cfRule>
  </conditionalFormatting>
  <conditionalFormatting sqref="H32">
    <cfRule type="cellIs" dxfId="439" priority="183" operator="lessThan">
      <formula>100</formula>
    </cfRule>
  </conditionalFormatting>
  <conditionalFormatting sqref="H32">
    <cfRule type="cellIs" dxfId="438" priority="184" operator="lessThan">
      <formula>100</formula>
    </cfRule>
  </conditionalFormatting>
  <conditionalFormatting sqref="H32">
    <cfRule type="cellIs" dxfId="437" priority="16" operator="equal">
      <formula>100</formula>
    </cfRule>
  </conditionalFormatting>
  <conditionalFormatting sqref="G42:G43">
    <cfRule type="cellIs" dxfId="436" priority="185" operator="equal">
      <formula>100</formula>
    </cfRule>
  </conditionalFormatting>
  <conditionalFormatting sqref="H32">
    <cfRule type="cellIs" dxfId="435" priority="186" operator="equal">
      <formula>100</formula>
    </cfRule>
  </conditionalFormatting>
  <conditionalFormatting sqref="H13">
    <cfRule type="cellIs" dxfId="434" priority="15" operator="greaterThan">
      <formula>100</formula>
    </cfRule>
  </conditionalFormatting>
  <conditionalFormatting sqref="G45:H46">
    <cfRule type="cellIs" dxfId="433" priority="187" operator="greaterThan">
      <formula>100</formula>
    </cfRule>
  </conditionalFormatting>
  <conditionalFormatting sqref="G45:H46">
    <cfRule type="cellIs" dxfId="432" priority="14" operator="lessThan">
      <formula>100</formula>
    </cfRule>
  </conditionalFormatting>
  <conditionalFormatting sqref="H13">
    <cfRule type="cellIs" dxfId="431" priority="188" operator="lessThan">
      <formula>100</formula>
    </cfRule>
  </conditionalFormatting>
  <conditionalFormatting sqref="H13">
    <cfRule type="cellIs" dxfId="430" priority="13" operator="equal">
      <formula>100</formula>
    </cfRule>
  </conditionalFormatting>
  <conditionalFormatting sqref="G45:H46">
    <cfRule type="cellIs" dxfId="429" priority="189" operator="equal">
      <formula>100</formula>
    </cfRule>
  </conditionalFormatting>
  <conditionalFormatting sqref="G28:H28">
    <cfRule type="cellIs" dxfId="428" priority="12" operator="greaterThan">
      <formula>100</formula>
    </cfRule>
  </conditionalFormatting>
  <conditionalFormatting sqref="G45:G46">
    <cfRule type="cellIs" dxfId="427" priority="190" operator="greaterThan">
      <formula>100</formula>
    </cfRule>
  </conditionalFormatting>
  <conditionalFormatting sqref="G28:H28">
    <cfRule type="cellIs" dxfId="426" priority="191" operator="greaterThan">
      <formula>100</formula>
    </cfRule>
  </conditionalFormatting>
  <conditionalFormatting sqref="G28:H28">
    <cfRule type="cellIs" dxfId="425" priority="11" operator="lessThan">
      <formula>100</formula>
    </cfRule>
  </conditionalFormatting>
  <conditionalFormatting sqref="G45:G46">
    <cfRule type="cellIs" dxfId="424" priority="192" operator="lessThan">
      <formula>100</formula>
    </cfRule>
  </conditionalFormatting>
  <conditionalFormatting sqref="G28:H28">
    <cfRule type="cellIs" dxfId="423" priority="193" operator="lessThan">
      <formula>100</formula>
    </cfRule>
  </conditionalFormatting>
  <conditionalFormatting sqref="G28:H28">
    <cfRule type="cellIs" dxfId="422" priority="10" operator="equal">
      <formula>100</formula>
    </cfRule>
  </conditionalFormatting>
  <conditionalFormatting sqref="G28:H28">
    <cfRule type="cellIs" dxfId="421" priority="194" operator="equal">
      <formula>100</formula>
    </cfRule>
  </conditionalFormatting>
  <conditionalFormatting sqref="G45:G46">
    <cfRule type="cellIs" dxfId="420" priority="195" operator="equal">
      <formula>100</formula>
    </cfRule>
  </conditionalFormatting>
  <conditionalFormatting sqref="G42:H43">
    <cfRule type="cellIs" dxfId="419" priority="9" operator="greaterThan">
      <formula>100</formula>
    </cfRule>
  </conditionalFormatting>
  <conditionalFormatting sqref="G42:H43">
    <cfRule type="cellIs" dxfId="418" priority="196" operator="greaterThan">
      <formula>100</formula>
    </cfRule>
  </conditionalFormatting>
  <conditionalFormatting sqref="G45:G46">
    <cfRule type="cellIs" dxfId="417" priority="197" operator="greaterThan">
      <formula>100</formula>
    </cfRule>
  </conditionalFormatting>
  <conditionalFormatting sqref="G42:H43">
    <cfRule type="cellIs" dxfId="416" priority="8" operator="lessThan">
      <formula>100</formula>
    </cfRule>
  </conditionalFormatting>
  <conditionalFormatting sqref="G45:G46">
    <cfRule type="cellIs" dxfId="415" priority="198" operator="lessThan">
      <formula>100</formula>
    </cfRule>
  </conditionalFormatting>
  <conditionalFormatting sqref="G42:H43">
    <cfRule type="cellIs" dxfId="414" priority="199" operator="lessThan">
      <formula>100</formula>
    </cfRule>
  </conditionalFormatting>
  <conditionalFormatting sqref="G45:G46">
    <cfRule type="cellIs" dxfId="413" priority="7" operator="equal">
      <formula>100</formula>
    </cfRule>
  </conditionalFormatting>
  <conditionalFormatting sqref="G42:H43">
    <cfRule type="cellIs" dxfId="412" priority="200" operator="equal">
      <formula>100</formula>
    </cfRule>
  </conditionalFormatting>
  <conditionalFormatting sqref="G42:H43">
    <cfRule type="cellIs" dxfId="411" priority="201" operator="equal">
      <formula>100</formula>
    </cfRule>
  </conditionalFormatting>
  <conditionalFormatting sqref="G48:G49">
    <cfRule type="cellIs" dxfId="410" priority="6" operator="greaterThan">
      <formula>100</formula>
    </cfRule>
  </conditionalFormatting>
  <conditionalFormatting sqref="G42:G43">
    <cfRule type="cellIs" dxfId="409" priority="202" operator="greaterThan">
      <formula>100</formula>
    </cfRule>
  </conditionalFormatting>
  <conditionalFormatting sqref="G42:G43">
    <cfRule type="cellIs" dxfId="408" priority="203" operator="greaterThan">
      <formula>100</formula>
    </cfRule>
  </conditionalFormatting>
  <conditionalFormatting sqref="G48:G49">
    <cfRule type="cellIs" dxfId="407" priority="5" operator="lessThan">
      <formula>100</formula>
    </cfRule>
  </conditionalFormatting>
  <conditionalFormatting sqref="G42:G43">
    <cfRule type="cellIs" dxfId="406" priority="204" operator="lessThan">
      <formula>100</formula>
    </cfRule>
  </conditionalFormatting>
  <conditionalFormatting sqref="G42:G43">
    <cfRule type="cellIs" dxfId="405" priority="205" operator="lessThan">
      <formula>100</formula>
    </cfRule>
  </conditionalFormatting>
  <conditionalFormatting sqref="G48:G49">
    <cfRule type="cellIs" dxfId="404" priority="4" operator="equal">
      <formula>100</formula>
    </cfRule>
  </conditionalFormatting>
  <conditionalFormatting sqref="G42:G43">
    <cfRule type="cellIs" dxfId="403" priority="206" operator="equal">
      <formula>100</formula>
    </cfRule>
  </conditionalFormatting>
  <conditionalFormatting sqref="G42:G43">
    <cfRule type="cellIs" dxfId="402" priority="207" operator="equal">
      <formula>100</formula>
    </cfRule>
  </conditionalFormatting>
  <conditionalFormatting sqref="G48:H49">
    <cfRule type="cellIs" dxfId="401" priority="3" operator="greaterThan">
      <formula>100</formula>
    </cfRule>
  </conditionalFormatting>
  <conditionalFormatting sqref="G42:G43">
    <cfRule type="cellIs" dxfId="400" priority="208" operator="greaterThan">
      <formula>100</formula>
    </cfRule>
  </conditionalFormatting>
  <conditionalFormatting sqref="G42:G43">
    <cfRule type="cellIs" dxfId="399" priority="209" operator="greaterThan">
      <formula>100</formula>
    </cfRule>
  </conditionalFormatting>
  <conditionalFormatting sqref="G42:G43">
    <cfRule type="cellIs" dxfId="398" priority="2" operator="lessThan">
      <formula>100</formula>
    </cfRule>
  </conditionalFormatting>
  <conditionalFormatting sqref="G42:G43">
    <cfRule type="cellIs" dxfId="397" priority="210" operator="lessThan">
      <formula>100</formula>
    </cfRule>
  </conditionalFormatting>
  <conditionalFormatting sqref="G48:H49">
    <cfRule type="cellIs" dxfId="396" priority="211" operator="lessThan">
      <formula>100</formula>
    </cfRule>
  </conditionalFormatting>
  <conditionalFormatting sqref="G42:G43">
    <cfRule type="cellIs" dxfId="395" priority="1" operator="equal">
      <formula>100</formula>
    </cfRule>
  </conditionalFormatting>
  <conditionalFormatting sqref="G48:H49">
    <cfRule type="cellIs" dxfId="394" priority="212" operator="equal">
      <formula>100</formula>
    </cfRule>
  </conditionalFormatting>
  <conditionalFormatting sqref="G42:G43">
    <cfRule type="cellIs" dxfId="393" priority="213" operator="equal">
      <formula>100</formula>
    </cfRule>
  </conditionalFormatting>
  <pageMargins left="0.70866141732283461" right="0.70866141732283461" top="0" bottom="0" header="0.31496062992125984" footer="0.31496062992125984"/>
  <pageSetup paperSize="9" scale="49" firstPageNumber="2147483648" fitToHeight="2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9900FF"/>
    <pageSetUpPr fitToPage="1"/>
  </sheetPr>
  <dimension ref="A1:R1074"/>
  <sheetViews>
    <sheetView topLeftCell="A13" zoomScale="60" workbookViewId="0">
      <selection activeCell="G29" sqref="G29"/>
    </sheetView>
  </sheetViews>
  <sheetFormatPr defaultColWidth="14.42578125" defaultRowHeight="15.75"/>
  <cols>
    <col min="1" max="1" width="9.5703125" style="512" bestFit="1" customWidth="1"/>
    <col min="2" max="2" width="51.7109375" style="512" bestFit="1" customWidth="1"/>
    <col min="3" max="3" width="22.85546875" style="512" bestFit="1" customWidth="1"/>
    <col min="4" max="4" width="20" style="512" customWidth="1"/>
    <col min="5" max="5" width="17.7109375" style="512" bestFit="1" customWidth="1"/>
    <col min="6" max="7" width="17.5703125" style="512" bestFit="1" customWidth="1"/>
    <col min="8" max="8" width="14" style="1009" bestFit="1" customWidth="1"/>
    <col min="9" max="9" width="14.42578125" style="513" bestFit="1" customWidth="1"/>
    <col min="10" max="10" width="22.85546875" style="512" customWidth="1"/>
    <col min="11" max="11" width="17" style="512" customWidth="1"/>
    <col min="12" max="12" width="19.7109375" style="512" customWidth="1"/>
    <col min="13" max="13" width="24.85546875" style="512" customWidth="1"/>
    <col min="14" max="14" width="22.85546875" style="512" customWidth="1"/>
    <col min="15" max="15" width="23.140625" style="512" customWidth="1"/>
    <col min="16" max="16" width="20.7109375" style="512" customWidth="1"/>
    <col min="17" max="17" width="21.140625" style="512" customWidth="1"/>
    <col min="18" max="18" width="19.42578125" style="512" customWidth="1"/>
    <col min="19" max="19" width="14.42578125" style="512" bestFit="1"/>
    <col min="20" max="16384" width="14.42578125" style="512"/>
  </cols>
  <sheetData>
    <row r="1" spans="1:18" ht="25.5">
      <c r="A1" s="513"/>
      <c r="B1" s="1512" t="s">
        <v>882</v>
      </c>
      <c r="C1" s="1512"/>
      <c r="D1" s="514"/>
      <c r="E1" s="513"/>
      <c r="F1" s="513"/>
      <c r="G1" s="513"/>
      <c r="H1" s="1213"/>
      <c r="J1" s="513"/>
      <c r="K1" s="513"/>
      <c r="L1" s="513"/>
      <c r="M1" s="513"/>
      <c r="N1" s="513"/>
      <c r="O1" s="513"/>
      <c r="P1" s="513"/>
      <c r="Q1" s="513"/>
      <c r="R1" s="513"/>
    </row>
    <row r="2" spans="1:18" ht="15.75" customHeight="1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1513"/>
    </row>
    <row r="3" spans="1:18" ht="15.6" customHeight="1">
      <c r="A3" s="1514" t="s">
        <v>183</v>
      </c>
      <c r="B3" s="1514" t="s">
        <v>216</v>
      </c>
      <c r="C3" s="1514" t="s">
        <v>424</v>
      </c>
      <c r="D3" s="1514" t="s">
        <v>902</v>
      </c>
      <c r="E3" s="1514" t="s">
        <v>903</v>
      </c>
      <c r="F3" s="1406" t="s">
        <v>904</v>
      </c>
      <c r="G3" s="1516"/>
      <c r="H3" s="1516"/>
      <c r="I3" s="1517"/>
      <c r="J3" s="1518" t="s">
        <v>299</v>
      </c>
      <c r="K3" s="1642"/>
      <c r="L3" s="1642"/>
      <c r="M3" s="1643"/>
      <c r="N3" s="1406" t="s">
        <v>300</v>
      </c>
      <c r="O3" s="1516"/>
      <c r="P3" s="1516"/>
      <c r="Q3" s="1516"/>
      <c r="R3" s="1517"/>
    </row>
    <row r="4" spans="1:18" ht="73.900000000000006" customHeight="1">
      <c r="A4" s="1515"/>
      <c r="B4" s="1515"/>
      <c r="C4" s="1515"/>
      <c r="D4" s="1515"/>
      <c r="E4" s="1515"/>
      <c r="F4" s="360" t="s">
        <v>905</v>
      </c>
      <c r="G4" s="516" t="s">
        <v>906</v>
      </c>
      <c r="H4" s="360" t="s">
        <v>907</v>
      </c>
      <c r="I4" s="360" t="s">
        <v>908</v>
      </c>
      <c r="J4" s="518" t="s">
        <v>303</v>
      </c>
      <c r="K4" s="518" t="s">
        <v>304</v>
      </c>
      <c r="L4" s="518" t="s">
        <v>430</v>
      </c>
      <c r="M4" s="518" t="s">
        <v>306</v>
      </c>
      <c r="N4" s="360" t="s">
        <v>307</v>
      </c>
      <c r="O4" s="360" t="s">
        <v>308</v>
      </c>
      <c r="P4" s="360" t="s">
        <v>309</v>
      </c>
      <c r="Q4" s="360" t="s">
        <v>553</v>
      </c>
      <c r="R4" s="360" t="s">
        <v>311</v>
      </c>
    </row>
    <row r="5" spans="1:18" ht="24" customHeight="1">
      <c r="A5" s="1520" t="s">
        <v>433</v>
      </c>
      <c r="B5" s="1521"/>
      <c r="C5" s="1521"/>
      <c r="D5" s="1521"/>
      <c r="E5" s="1521"/>
      <c r="F5" s="1521"/>
      <c r="G5" s="1521"/>
      <c r="H5" s="1521"/>
      <c r="I5" s="1521"/>
      <c r="J5" s="1521"/>
      <c r="K5" s="1521"/>
      <c r="L5" s="1521"/>
      <c r="M5" s="1521"/>
      <c r="N5" s="1521"/>
      <c r="O5" s="1521"/>
      <c r="P5" s="1521"/>
      <c r="Q5" s="1521"/>
      <c r="R5" s="1522"/>
    </row>
    <row r="6" spans="1:18" ht="60.75" customHeight="1">
      <c r="A6" s="728"/>
      <c r="B6" s="526" t="s">
        <v>909</v>
      </c>
      <c r="C6" s="527" t="s">
        <v>554</v>
      </c>
      <c r="D6" s="527" t="s">
        <v>555</v>
      </c>
      <c r="E6" s="1115">
        <v>10985</v>
      </c>
      <c r="F6" s="1214"/>
      <c r="G6" s="1116">
        <v>11235</v>
      </c>
      <c r="H6" s="559" t="s">
        <v>418</v>
      </c>
      <c r="I6" s="559" t="s">
        <v>418</v>
      </c>
      <c r="J6" s="534"/>
      <c r="K6" s="534"/>
      <c r="L6" s="585"/>
      <c r="M6" s="543"/>
      <c r="N6" s="534"/>
      <c r="O6" s="534"/>
      <c r="P6" s="534"/>
      <c r="Q6" s="534"/>
      <c r="R6" s="534"/>
    </row>
    <row r="7" spans="1:18" ht="60.75" customHeight="1">
      <c r="A7" s="1616">
        <v>1</v>
      </c>
      <c r="B7" s="1620" t="s">
        <v>441</v>
      </c>
      <c r="C7" s="537" t="s">
        <v>442</v>
      </c>
      <c r="D7" s="1019" t="s">
        <v>559</v>
      </c>
      <c r="E7" s="1077"/>
      <c r="F7" s="1215" t="s">
        <v>555</v>
      </c>
      <c r="G7" s="1143"/>
      <c r="H7" s="559" t="s">
        <v>418</v>
      </c>
      <c r="I7" s="559" t="s">
        <v>418</v>
      </c>
      <c r="J7" s="540" t="s">
        <v>910</v>
      </c>
      <c r="K7" s="541" t="s">
        <v>911</v>
      </c>
      <c r="L7" s="585" t="s">
        <v>912</v>
      </c>
      <c r="M7" s="543" t="s">
        <v>637</v>
      </c>
      <c r="N7" s="534" t="str">
        <f>'К-Агач'!M8</f>
        <v>Шымдыева Юлия Михайловна</v>
      </c>
      <c r="O7" s="534" t="str">
        <f>'К-Агач'!N8</f>
        <v>8 (38822) 2 55 38</v>
      </c>
      <c r="P7" s="534" t="s">
        <v>478</v>
      </c>
      <c r="Q7" s="1119">
        <v>44830</v>
      </c>
      <c r="R7" s="534"/>
    </row>
    <row r="8" spans="1:18" ht="66.75" customHeight="1">
      <c r="A8" s="1617"/>
      <c r="B8" s="1622"/>
      <c r="C8" s="936" t="s">
        <v>444</v>
      </c>
      <c r="D8" s="550" t="s">
        <v>559</v>
      </c>
      <c r="E8" s="1025">
        <f>E7/E6*1000</f>
        <v>0</v>
      </c>
      <c r="F8" s="751">
        <v>109</v>
      </c>
      <c r="G8" s="1025">
        <f>G7/G6*1000</f>
        <v>0</v>
      </c>
      <c r="H8" s="559">
        <f>IF(F8=0,0,G8/F8*100)</f>
        <v>0</v>
      </c>
      <c r="I8" s="559" t="s">
        <v>418</v>
      </c>
      <c r="J8" s="540" t="s">
        <v>910</v>
      </c>
      <c r="K8" s="541" t="s">
        <v>911</v>
      </c>
      <c r="L8" s="585" t="s">
        <v>912</v>
      </c>
      <c r="M8" s="543" t="s">
        <v>637</v>
      </c>
      <c r="N8" s="544" t="str">
        <f>'К-Агач'!M9</f>
        <v>Шымдыева Юлия Михайловна</v>
      </c>
      <c r="O8" s="544" t="str">
        <f>'К-Агач'!N9</f>
        <v>8 (38822) 2 55 38</v>
      </c>
      <c r="P8" s="1050"/>
      <c r="Q8" s="547"/>
      <c r="R8" s="546"/>
    </row>
    <row r="9" spans="1:18" ht="66.75" customHeight="1">
      <c r="A9" s="1620">
        <v>2</v>
      </c>
      <c r="B9" s="1620" t="s">
        <v>372</v>
      </c>
      <c r="C9" s="553" t="s">
        <v>445</v>
      </c>
      <c r="D9" s="1086">
        <v>44276</v>
      </c>
      <c r="E9" s="1077"/>
      <c r="F9" s="1216" t="s">
        <v>555</v>
      </c>
      <c r="G9" s="1087"/>
      <c r="H9" s="1131" t="s">
        <v>419</v>
      </c>
      <c r="I9" s="1131" t="s">
        <v>419</v>
      </c>
      <c r="J9" s="540" t="s">
        <v>910</v>
      </c>
      <c r="K9" s="541" t="s">
        <v>911</v>
      </c>
      <c r="L9" s="585">
        <v>44826</v>
      </c>
      <c r="M9" s="543" t="s">
        <v>637</v>
      </c>
      <c r="N9" s="544" t="str">
        <f>'К-Агач'!M10</f>
        <v>Мусихина Татьяна Алексеевна</v>
      </c>
      <c r="O9" s="544" t="str">
        <f>'К-Агач'!N10</f>
        <v>8 (38822) 29 5 11</v>
      </c>
      <c r="P9" s="1050" t="s">
        <v>180</v>
      </c>
      <c r="Q9" s="547"/>
      <c r="R9" s="546"/>
    </row>
    <row r="10" spans="1:18" ht="43.15" customHeight="1">
      <c r="A10" s="1621"/>
      <c r="B10" s="1621"/>
      <c r="C10" s="913" t="s">
        <v>566</v>
      </c>
      <c r="D10" s="550" t="s">
        <v>559</v>
      </c>
      <c r="E10" s="1026">
        <f>E9/D9*100</f>
        <v>0</v>
      </c>
      <c r="F10" s="765">
        <v>104.6</v>
      </c>
      <c r="G10" s="1026" t="e">
        <f>G9/E9*100</f>
        <v>#DIV/0!</v>
      </c>
      <c r="H10" s="559" t="e">
        <f t="shared" ref="H10:H11" si="0">IF(F10=0,0,G10/F10*100)</f>
        <v>#DIV/0!</v>
      </c>
      <c r="I10" s="559" t="e">
        <f>G10-F10</f>
        <v>#DIV/0!</v>
      </c>
      <c r="J10" s="540" t="s">
        <v>910</v>
      </c>
      <c r="K10" s="541" t="s">
        <v>911</v>
      </c>
      <c r="L10" s="585">
        <v>44826</v>
      </c>
      <c r="M10" s="543" t="s">
        <v>637</v>
      </c>
      <c r="N10" s="544" t="str">
        <f>'К-Агач'!M11</f>
        <v>Мусихина Татьяна Алексеевна</v>
      </c>
      <c r="O10" s="544" t="str">
        <f>'К-Агач'!N11</f>
        <v>8 (38822) 29 5 11</v>
      </c>
      <c r="P10" s="546" t="s">
        <v>913</v>
      </c>
      <c r="Q10" s="547"/>
      <c r="R10" s="546"/>
    </row>
    <row r="11" spans="1:18" ht="85.5" customHeight="1">
      <c r="A11" s="1622"/>
      <c r="B11" s="1622"/>
      <c r="C11" s="899" t="s">
        <v>449</v>
      </c>
      <c r="D11" s="550" t="s">
        <v>559</v>
      </c>
      <c r="E11" s="593">
        <f>E9/E6</f>
        <v>0</v>
      </c>
      <c r="F11" s="769">
        <v>3.5</v>
      </c>
      <c r="G11" s="593">
        <f>G9/G6</f>
        <v>0</v>
      </c>
      <c r="H11" s="559">
        <f t="shared" si="0"/>
        <v>0</v>
      </c>
      <c r="I11" s="1131" t="s">
        <v>419</v>
      </c>
      <c r="J11" s="540" t="s">
        <v>910</v>
      </c>
      <c r="K11" s="541" t="s">
        <v>911</v>
      </c>
      <c r="L11" s="585">
        <v>44826</v>
      </c>
      <c r="M11" s="543" t="s">
        <v>637</v>
      </c>
      <c r="N11" s="544" t="str">
        <f>'К-Агач'!M12</f>
        <v>Мусихина Татьяна Алексеевна</v>
      </c>
      <c r="O11" s="544" t="str">
        <f>'К-Агач'!N12</f>
        <v>8 (38822) 29 5 11</v>
      </c>
      <c r="P11" s="560"/>
      <c r="Q11" s="547"/>
      <c r="R11" s="560"/>
    </row>
    <row r="12" spans="1:18" ht="73.5" hidden="1" customHeight="1">
      <c r="A12" s="913">
        <v>3</v>
      </c>
      <c r="B12" s="913" t="s">
        <v>451</v>
      </c>
      <c r="C12" s="899" t="s">
        <v>406</v>
      </c>
      <c r="D12" s="1217" t="s">
        <v>419</v>
      </c>
      <c r="E12" s="556" t="s">
        <v>418</v>
      </c>
      <c r="F12" s="1218" t="s">
        <v>418</v>
      </c>
      <c r="G12" s="1219" t="s">
        <v>418</v>
      </c>
      <c r="H12" s="566" t="s">
        <v>418</v>
      </c>
      <c r="I12" s="1220" t="s">
        <v>418</v>
      </c>
      <c r="J12" s="540" t="s">
        <v>910</v>
      </c>
      <c r="K12" s="541" t="s">
        <v>911</v>
      </c>
      <c r="L12" s="585"/>
      <c r="M12" s="543" t="s">
        <v>637</v>
      </c>
      <c r="N12" s="544" t="str">
        <f>'К-Агач'!M13</f>
        <v>Белеева Байсура Павловна</v>
      </c>
      <c r="O12" s="544" t="str">
        <f>'К-Агач'!N13</f>
        <v>8 (38822) 4 77 39</v>
      </c>
      <c r="P12" s="546"/>
      <c r="Q12" s="547"/>
      <c r="R12" s="546"/>
    </row>
    <row r="13" spans="1:18" ht="73.5" customHeight="1">
      <c r="A13" s="1620">
        <v>4</v>
      </c>
      <c r="B13" s="1620" t="s">
        <v>462</v>
      </c>
      <c r="C13" s="568" t="s">
        <v>442</v>
      </c>
      <c r="D13" s="1037" t="s">
        <v>555</v>
      </c>
      <c r="E13" s="570"/>
      <c r="F13" s="1221" t="s">
        <v>555</v>
      </c>
      <c r="G13" s="571"/>
      <c r="H13" s="1131" t="s">
        <v>419</v>
      </c>
      <c r="I13" s="1131" t="s">
        <v>419</v>
      </c>
      <c r="J13" s="540" t="s">
        <v>910</v>
      </c>
      <c r="K13" s="541" t="s">
        <v>911</v>
      </c>
      <c r="L13" s="585">
        <v>44830</v>
      </c>
      <c r="M13" s="543" t="s">
        <v>637</v>
      </c>
      <c r="N13" s="544" t="str">
        <f>'К-Агач'!M16</f>
        <v xml:space="preserve">Данилова Елена Алексеевна </v>
      </c>
      <c r="O13" s="544" t="str">
        <f>'К-Агач'!N16</f>
        <v>2-64-91</v>
      </c>
      <c r="P13" s="544" t="s">
        <v>180</v>
      </c>
      <c r="Q13" s="547">
        <v>44840</v>
      </c>
      <c r="R13" s="546" t="s">
        <v>914</v>
      </c>
    </row>
    <row r="14" spans="1:18" ht="51" customHeight="1">
      <c r="A14" s="1622"/>
      <c r="B14" s="1622"/>
      <c r="C14" s="899" t="s">
        <v>444</v>
      </c>
      <c r="D14" s="592" t="s">
        <v>555</v>
      </c>
      <c r="E14" s="575">
        <v>-2</v>
      </c>
      <c r="F14" s="769">
        <v>0.1</v>
      </c>
      <c r="G14" s="576">
        <v>-2.5</v>
      </c>
      <c r="H14" s="559">
        <f>IF(F14=0,0,IF((G14/F14*100)&lt;0,0,G14/F14*100))</f>
        <v>0</v>
      </c>
      <c r="I14" s="559">
        <f>G14-F14</f>
        <v>-2.6</v>
      </c>
      <c r="J14" s="540" t="s">
        <v>910</v>
      </c>
      <c r="K14" s="541" t="s">
        <v>911</v>
      </c>
      <c r="L14" s="585">
        <v>44830</v>
      </c>
      <c r="M14" s="543" t="s">
        <v>637</v>
      </c>
      <c r="N14" s="544" t="str">
        <f>'К-Агач'!M17</f>
        <v xml:space="preserve">Данилова Елена Алексеевна </v>
      </c>
      <c r="O14" s="544" t="str">
        <f>'К-Агач'!N17</f>
        <v>2-64-91</v>
      </c>
      <c r="P14" s="544" t="s">
        <v>180</v>
      </c>
      <c r="Q14" s="547">
        <v>44840</v>
      </c>
      <c r="R14" s="546" t="s">
        <v>914</v>
      </c>
    </row>
    <row r="15" spans="1:18" ht="51" customHeight="1">
      <c r="A15" s="1620">
        <v>5</v>
      </c>
      <c r="B15" s="1620" t="s">
        <v>466</v>
      </c>
      <c r="C15" s="577" t="s">
        <v>467</v>
      </c>
      <c r="D15" s="1040" t="s">
        <v>555</v>
      </c>
      <c r="E15" s="570"/>
      <c r="F15" s="1221" t="s">
        <v>555</v>
      </c>
      <c r="G15" s="571"/>
      <c r="H15" s="1131" t="s">
        <v>419</v>
      </c>
      <c r="I15" s="1131" t="s">
        <v>419</v>
      </c>
      <c r="J15" s="540" t="s">
        <v>910</v>
      </c>
      <c r="K15" s="541" t="s">
        <v>911</v>
      </c>
      <c r="L15" s="585">
        <v>44831</v>
      </c>
      <c r="M15" s="543" t="s">
        <v>637</v>
      </c>
      <c r="N15" s="544" t="str">
        <f>'К-Агач'!M18</f>
        <v>Темирханова Гульсая Айтеновна</v>
      </c>
      <c r="O15" s="544" t="str">
        <f>'К-Агач'!N18</f>
        <v>2-60-28</v>
      </c>
      <c r="P15" s="544" t="s">
        <v>180</v>
      </c>
      <c r="Q15" s="547" t="s">
        <v>915</v>
      </c>
      <c r="R15" s="546"/>
    </row>
    <row r="16" spans="1:18" ht="72.75" customHeight="1">
      <c r="A16" s="1622"/>
      <c r="B16" s="1622"/>
      <c r="C16" s="899" t="s">
        <v>472</v>
      </c>
      <c r="D16" s="592" t="s">
        <v>555</v>
      </c>
      <c r="E16" s="1159">
        <f>E15/E6*1000</f>
        <v>0</v>
      </c>
      <c r="F16" s="769">
        <v>580.95000000000005</v>
      </c>
      <c r="G16" s="1160">
        <f>G15/G6*1000</f>
        <v>0</v>
      </c>
      <c r="H16" s="559">
        <f t="shared" ref="H16:H20" si="1">IF(F16=0,0,G16/F16*100)</f>
        <v>0</v>
      </c>
      <c r="I16" s="1131" t="s">
        <v>419</v>
      </c>
      <c r="J16" s="540" t="s">
        <v>910</v>
      </c>
      <c r="K16" s="541" t="s">
        <v>911</v>
      </c>
      <c r="L16" s="585">
        <v>44831</v>
      </c>
      <c r="M16" s="543" t="s">
        <v>637</v>
      </c>
      <c r="N16" s="544" t="str">
        <f>'К-Агач'!M19</f>
        <v>Темирханова Гульсая Айтеновна</v>
      </c>
      <c r="O16" s="544" t="str">
        <f>'К-Агач'!N19</f>
        <v>2-60-28</v>
      </c>
      <c r="P16" s="544" t="s">
        <v>478</v>
      </c>
      <c r="Q16" s="547" t="s">
        <v>915</v>
      </c>
      <c r="R16" s="544"/>
    </row>
    <row r="17" spans="1:18" ht="189.75" customHeight="1">
      <c r="A17" s="899">
        <v>6</v>
      </c>
      <c r="B17" s="899" t="s">
        <v>473</v>
      </c>
      <c r="C17" s="926" t="s">
        <v>474</v>
      </c>
      <c r="D17" s="1130" t="s">
        <v>555</v>
      </c>
      <c r="E17" s="1192" t="e">
        <f>E18/E19*100</f>
        <v>#DIV/0!</v>
      </c>
      <c r="F17" s="787">
        <v>100</v>
      </c>
      <c r="G17" s="1192" t="e">
        <f>G18/G19*100</f>
        <v>#DIV/0!</v>
      </c>
      <c r="H17" s="559" t="e">
        <f t="shared" si="1"/>
        <v>#DIV/0!</v>
      </c>
      <c r="I17" s="559" t="e">
        <f>G17-F17</f>
        <v>#DIV/0!</v>
      </c>
      <c r="J17" s="540" t="s">
        <v>910</v>
      </c>
      <c r="K17" s="541" t="s">
        <v>911</v>
      </c>
      <c r="L17" s="585">
        <v>44841</v>
      </c>
      <c r="M17" s="543" t="s">
        <v>916</v>
      </c>
      <c r="N17" s="544" t="str">
        <f>'К-Агач'!M20</f>
        <v>Дейнека Оксана Викторовна</v>
      </c>
      <c r="O17" s="544" t="str">
        <f>'К-Агач'!N20</f>
        <v>8(38822)29173</v>
      </c>
      <c r="P17" s="544" t="s">
        <v>180</v>
      </c>
      <c r="Q17" s="544" t="s">
        <v>917</v>
      </c>
      <c r="R17" s="544" t="s">
        <v>918</v>
      </c>
    </row>
    <row r="18" spans="1:18" ht="189.75" customHeight="1">
      <c r="A18" s="586" t="s">
        <v>481</v>
      </c>
      <c r="B18" s="577" t="s">
        <v>482</v>
      </c>
      <c r="C18" s="587" t="s">
        <v>442</v>
      </c>
      <c r="D18" s="1037" t="s">
        <v>559</v>
      </c>
      <c r="E18" s="589"/>
      <c r="F18" s="1221" t="s">
        <v>555</v>
      </c>
      <c r="G18" s="571"/>
      <c r="H18" s="1131" t="s">
        <v>419</v>
      </c>
      <c r="I18" s="1131" t="s">
        <v>419</v>
      </c>
      <c r="J18" s="540" t="s">
        <v>910</v>
      </c>
      <c r="K18" s="541" t="s">
        <v>911</v>
      </c>
      <c r="L18" s="585">
        <v>44841</v>
      </c>
      <c r="M18" s="543" t="s">
        <v>916</v>
      </c>
      <c r="N18" s="544" t="str">
        <f>'К-Агач'!M21</f>
        <v>Дейнека Оксана Викторовна</v>
      </c>
      <c r="O18" s="544" t="str">
        <f>'К-Агач'!N21</f>
        <v>8(38822)29173</v>
      </c>
      <c r="P18" s="544" t="s">
        <v>180</v>
      </c>
      <c r="Q18" s="544" t="s">
        <v>917</v>
      </c>
      <c r="R18" s="544" t="s">
        <v>919</v>
      </c>
    </row>
    <row r="19" spans="1:18" ht="189.75" customHeight="1">
      <c r="A19" s="564" t="s">
        <v>483</v>
      </c>
      <c r="B19" s="590" t="s">
        <v>484</v>
      </c>
      <c r="C19" s="577" t="s">
        <v>442</v>
      </c>
      <c r="D19" s="1037" t="s">
        <v>559</v>
      </c>
      <c r="E19" s="589"/>
      <c r="F19" s="1221" t="s">
        <v>555</v>
      </c>
      <c r="G19" s="571"/>
      <c r="H19" s="1131" t="s">
        <v>419</v>
      </c>
      <c r="I19" s="1131" t="s">
        <v>419</v>
      </c>
      <c r="J19" s="540" t="s">
        <v>910</v>
      </c>
      <c r="K19" s="541" t="s">
        <v>911</v>
      </c>
      <c r="L19" s="585">
        <v>44841</v>
      </c>
      <c r="M19" s="543" t="s">
        <v>916</v>
      </c>
      <c r="N19" s="544" t="str">
        <f>'К-Агач'!M22</f>
        <v>Дейнека Оксана Викторовна</v>
      </c>
      <c r="O19" s="544" t="str">
        <f>'К-Агач'!N22</f>
        <v>8(38822)29173</v>
      </c>
      <c r="P19" s="544" t="s">
        <v>180</v>
      </c>
      <c r="Q19" s="544" t="s">
        <v>917</v>
      </c>
      <c r="R19" s="544" t="s">
        <v>919</v>
      </c>
    </row>
    <row r="20" spans="1:18" ht="147.75" customHeight="1">
      <c r="A20" s="899">
        <v>7</v>
      </c>
      <c r="B20" s="899" t="s">
        <v>485</v>
      </c>
      <c r="C20" s="936" t="s">
        <v>474</v>
      </c>
      <c r="D20" s="592" t="s">
        <v>555</v>
      </c>
      <c r="E20" s="593" t="e">
        <f>E21/E22*100</f>
        <v>#DIV/0!</v>
      </c>
      <c r="F20" s="769">
        <v>58</v>
      </c>
      <c r="G20" s="594" t="e">
        <f>G21/G22*100</f>
        <v>#DIV/0!</v>
      </c>
      <c r="H20" s="559" t="e">
        <f t="shared" si="1"/>
        <v>#DIV/0!</v>
      </c>
      <c r="I20" s="1222" t="e">
        <f>G20-F20</f>
        <v>#DIV/0!</v>
      </c>
      <c r="J20" s="540" t="s">
        <v>910</v>
      </c>
      <c r="K20" s="541" t="s">
        <v>911</v>
      </c>
      <c r="L20" s="585">
        <v>44841</v>
      </c>
      <c r="M20" s="543" t="s">
        <v>916</v>
      </c>
      <c r="N20" s="544" t="str">
        <f>'К-Агач'!M23</f>
        <v>Каменева Наталья Юрьевна</v>
      </c>
      <c r="O20" s="544" t="str">
        <f>'К-Агач'!N23</f>
        <v>8(38822)23722</v>
      </c>
      <c r="P20" s="544" t="s">
        <v>478</v>
      </c>
      <c r="Q20" s="544" t="s">
        <v>920</v>
      </c>
      <c r="R20" s="544"/>
    </row>
    <row r="21" spans="1:18" ht="147.75" customHeight="1">
      <c r="A21" s="564" t="s">
        <v>490</v>
      </c>
      <c r="B21" s="577" t="s">
        <v>385</v>
      </c>
      <c r="C21" s="577" t="s">
        <v>442</v>
      </c>
      <c r="D21" s="1052" t="s">
        <v>555</v>
      </c>
      <c r="E21" s="589"/>
      <c r="F21" s="1223" t="s">
        <v>555</v>
      </c>
      <c r="G21" s="589"/>
      <c r="H21" s="1131" t="s">
        <v>419</v>
      </c>
      <c r="I21" s="1131" t="s">
        <v>419</v>
      </c>
      <c r="J21" s="540" t="s">
        <v>910</v>
      </c>
      <c r="K21" s="541" t="s">
        <v>911</v>
      </c>
      <c r="L21" s="585">
        <v>44841</v>
      </c>
      <c r="M21" s="543" t="s">
        <v>916</v>
      </c>
      <c r="N21" s="544" t="str">
        <f>'К-Агач'!M24</f>
        <v>Каменева Наталья Юрьевна</v>
      </c>
      <c r="O21" s="544" t="str">
        <f>'К-Агач'!N24</f>
        <v>8(38822)23722</v>
      </c>
      <c r="P21" s="544" t="s">
        <v>478</v>
      </c>
      <c r="Q21" s="544" t="s">
        <v>920</v>
      </c>
      <c r="R21" s="544"/>
    </row>
    <row r="22" spans="1:18" ht="147.75" customHeight="1">
      <c r="A22" s="564" t="s">
        <v>492</v>
      </c>
      <c r="B22" s="577" t="s">
        <v>33</v>
      </c>
      <c r="C22" s="577" t="s">
        <v>442</v>
      </c>
      <c r="D22" s="1052" t="s">
        <v>555</v>
      </c>
      <c r="E22" s="589"/>
      <c r="F22" s="1223" t="s">
        <v>555</v>
      </c>
      <c r="G22" s="589"/>
      <c r="H22" s="1131" t="s">
        <v>419</v>
      </c>
      <c r="I22" s="1131" t="s">
        <v>419</v>
      </c>
      <c r="J22" s="540" t="s">
        <v>910</v>
      </c>
      <c r="K22" s="541" t="s">
        <v>911</v>
      </c>
      <c r="L22" s="585">
        <v>44841</v>
      </c>
      <c r="M22" s="543" t="s">
        <v>916</v>
      </c>
      <c r="N22" s="544" t="str">
        <f>'К-Агач'!M25</f>
        <v>Каменева Наталья Юрьевна</v>
      </c>
      <c r="O22" s="544" t="str">
        <f>'К-Агач'!N25</f>
        <v>8(38822)23722</v>
      </c>
      <c r="P22" s="544" t="s">
        <v>478</v>
      </c>
      <c r="Q22" s="544" t="s">
        <v>920</v>
      </c>
      <c r="R22" s="544"/>
    </row>
    <row r="23" spans="1:18" ht="23.25" customHeight="1">
      <c r="A23" s="1531" t="s">
        <v>495</v>
      </c>
      <c r="B23" s="1532"/>
      <c r="C23" s="1532"/>
      <c r="D23" s="1532"/>
      <c r="E23" s="1532"/>
      <c r="F23" s="1532"/>
      <c r="G23" s="1532"/>
      <c r="H23" s="1532"/>
      <c r="I23" s="1532"/>
      <c r="J23" s="1532"/>
      <c r="K23" s="1532"/>
      <c r="L23" s="1532"/>
      <c r="M23" s="1532"/>
      <c r="N23" s="1532"/>
      <c r="O23" s="1532"/>
      <c r="P23" s="1532"/>
      <c r="Q23" s="1532"/>
      <c r="R23" s="1533"/>
    </row>
    <row r="24" spans="1:18" ht="113.25" hidden="1" customHeight="1">
      <c r="A24" s="940">
        <v>8</v>
      </c>
      <c r="B24" s="940" t="s">
        <v>496</v>
      </c>
      <c r="C24" s="940" t="s">
        <v>447</v>
      </c>
      <c r="D24" s="940"/>
      <c r="E24" s="942"/>
      <c r="F24" s="942"/>
      <c r="G24" s="1053"/>
      <c r="H24" s="559" t="e">
        <f>IF(F142,0,G24/F24*100)</f>
        <v>#DIV/0!</v>
      </c>
      <c r="I24" s="559">
        <f>G24-F24</f>
        <v>0</v>
      </c>
      <c r="J24" s="601" t="s">
        <v>910</v>
      </c>
      <c r="K24" s="601" t="s">
        <v>911</v>
      </c>
      <c r="L24" s="686">
        <v>44704</v>
      </c>
      <c r="M24" s="648" t="s">
        <v>916</v>
      </c>
      <c r="N24" s="601" t="e">
        <f>#REF!</f>
        <v>#REF!</v>
      </c>
      <c r="O24" s="601" t="e">
        <f>#REF!</f>
        <v>#REF!</v>
      </c>
      <c r="P24" s="605" t="s">
        <v>747</v>
      </c>
      <c r="Q24" s="655" t="s">
        <v>921</v>
      </c>
      <c r="R24" s="605" t="s">
        <v>922</v>
      </c>
    </row>
    <row r="25" spans="1:18" ht="113.25" customHeight="1">
      <c r="A25" s="955"/>
      <c r="B25" s="1625" t="s">
        <v>503</v>
      </c>
      <c r="C25" s="612" t="s">
        <v>504</v>
      </c>
      <c r="D25" s="1054" t="s">
        <v>555</v>
      </c>
      <c r="E25" s="1224"/>
      <c r="F25" s="1225" t="s">
        <v>555</v>
      </c>
      <c r="G25" s="614"/>
      <c r="H25" s="1131" t="s">
        <v>419</v>
      </c>
      <c r="I25" s="1131" t="s">
        <v>419</v>
      </c>
      <c r="J25" s="540" t="s">
        <v>910</v>
      </c>
      <c r="K25" s="541" t="s">
        <v>911</v>
      </c>
      <c r="L25" s="585">
        <v>44826</v>
      </c>
      <c r="M25" s="543" t="s">
        <v>916</v>
      </c>
      <c r="N25" s="615" t="str">
        <f>Город!M29</f>
        <v>Лощеных Елена Алексеевна</v>
      </c>
      <c r="O25" s="615" t="str">
        <f>Город!N29</f>
        <v>8 (38822) 2 95 08</v>
      </c>
      <c r="P25" s="618" t="s">
        <v>923</v>
      </c>
      <c r="Q25" s="961" t="s">
        <v>924</v>
      </c>
      <c r="R25" s="618" t="s">
        <v>925</v>
      </c>
    </row>
    <row r="26" spans="1:18" ht="55.5" customHeight="1">
      <c r="A26" s="1627">
        <v>9</v>
      </c>
      <c r="B26" s="1627"/>
      <c r="C26" s="899" t="s">
        <v>506</v>
      </c>
      <c r="D26" s="619" t="s">
        <v>555</v>
      </c>
      <c r="E26" s="620"/>
      <c r="F26" s="1226">
        <v>97.7</v>
      </c>
      <c r="G26" s="1056"/>
      <c r="H26" s="559">
        <f t="shared" ref="H26:H30" si="2">IF(F26=0,0,G26/F26*100)</f>
        <v>0</v>
      </c>
      <c r="I26" s="559">
        <f>G26-F26</f>
        <v>-97.7</v>
      </c>
      <c r="J26" s="543" t="s">
        <v>910</v>
      </c>
      <c r="K26" s="543" t="s">
        <v>911</v>
      </c>
      <c r="N26" s="615" t="str">
        <f>Город!M30</f>
        <v>Лощеных Елена Алексеевна</v>
      </c>
      <c r="O26" s="615" t="str">
        <f>Город!N30</f>
        <v>8 (38822) 2 95 08</v>
      </c>
      <c r="P26" s="618" t="s">
        <v>923</v>
      </c>
      <c r="Q26" s="961" t="s">
        <v>924</v>
      </c>
      <c r="R26" s="618" t="s">
        <v>925</v>
      </c>
    </row>
    <row r="27" spans="1:18" ht="47.25" customHeight="1">
      <c r="A27" s="1626"/>
      <c r="B27" s="1626"/>
      <c r="C27" s="899" t="s">
        <v>449</v>
      </c>
      <c r="D27" s="625" t="s">
        <v>555</v>
      </c>
      <c r="E27" s="1227">
        <f>E25/E6</f>
        <v>0</v>
      </c>
      <c r="F27" s="1226">
        <v>1.5</v>
      </c>
      <c r="G27" s="1228">
        <f>G25/G6</f>
        <v>0</v>
      </c>
      <c r="H27" s="559">
        <f t="shared" si="2"/>
        <v>0</v>
      </c>
      <c r="I27" s="1222" t="s">
        <v>418</v>
      </c>
      <c r="J27" s="543" t="s">
        <v>910</v>
      </c>
      <c r="K27" s="543" t="s">
        <v>926</v>
      </c>
      <c r="L27" s="585">
        <v>44826</v>
      </c>
      <c r="M27" s="543" t="s">
        <v>927</v>
      </c>
      <c r="N27" s="615" t="str">
        <f>Город!M31</f>
        <v>Лощеных Елена Алексеевна</v>
      </c>
      <c r="O27" s="615" t="str">
        <f>Город!N31</f>
        <v>8 (38822) 2 95 08</v>
      </c>
      <c r="P27" s="618" t="s">
        <v>923</v>
      </c>
      <c r="Q27" s="961" t="s">
        <v>924</v>
      </c>
      <c r="R27" s="618" t="s">
        <v>925</v>
      </c>
    </row>
    <row r="28" spans="1:18" ht="47.25" customHeight="1">
      <c r="A28" s="1616">
        <v>10</v>
      </c>
      <c r="B28" s="1616" t="s">
        <v>100</v>
      </c>
      <c r="C28" s="612" t="s">
        <v>508</v>
      </c>
      <c r="D28" s="1054">
        <v>87.968699999999998</v>
      </c>
      <c r="E28" s="613"/>
      <c r="F28" s="1225">
        <v>88.1</v>
      </c>
      <c r="G28" s="614"/>
      <c r="H28" s="1131" t="s">
        <v>419</v>
      </c>
      <c r="I28" s="1131" t="s">
        <v>419</v>
      </c>
      <c r="J28" s="540" t="s">
        <v>910</v>
      </c>
      <c r="K28" s="541" t="s">
        <v>911</v>
      </c>
      <c r="L28" s="585">
        <v>44826</v>
      </c>
      <c r="M28" s="543" t="s">
        <v>637</v>
      </c>
      <c r="N28" s="615" t="str">
        <f>Город!M32</f>
        <v xml:space="preserve">Федоровская Наталья Алексеевна
</v>
      </c>
      <c r="O28" s="615" t="str">
        <f>Город!N32</f>
        <v>8 (38822) 21 248</v>
      </c>
      <c r="P28" s="618" t="s">
        <v>180</v>
      </c>
      <c r="Q28" s="617" t="s">
        <v>928</v>
      </c>
      <c r="R28" s="618" t="s">
        <v>925</v>
      </c>
    </row>
    <row r="29" spans="1:18" ht="34.5" customHeight="1">
      <c r="A29" s="1628"/>
      <c r="B29" s="1628"/>
      <c r="C29" s="899" t="s">
        <v>390</v>
      </c>
      <c r="D29" s="1060" t="s">
        <v>555</v>
      </c>
      <c r="E29" s="1061">
        <v>99.2</v>
      </c>
      <c r="F29" s="1229">
        <v>100</v>
      </c>
      <c r="G29" s="1062">
        <v>100.5</v>
      </c>
      <c r="H29" s="559">
        <f t="shared" si="2"/>
        <v>100.49999999999999</v>
      </c>
      <c r="I29" s="559">
        <f>G29-F29</f>
        <v>0.5</v>
      </c>
      <c r="J29" s="543" t="s">
        <v>910</v>
      </c>
      <c r="K29" s="543" t="s">
        <v>911</v>
      </c>
      <c r="L29" s="585">
        <v>44826</v>
      </c>
      <c r="M29" s="543" t="s">
        <v>637</v>
      </c>
      <c r="N29" s="615" t="str">
        <f>Город!M33</f>
        <v xml:space="preserve">Федоровская Наталья Алексеевна
</v>
      </c>
      <c r="O29" s="615" t="str">
        <f>Город!N33</f>
        <v>8 (38822) 21 248</v>
      </c>
      <c r="P29" s="618" t="s">
        <v>180</v>
      </c>
      <c r="Q29" s="617" t="s">
        <v>928</v>
      </c>
      <c r="R29" s="618" t="s">
        <v>925</v>
      </c>
    </row>
    <row r="30" spans="1:18" ht="47.25" customHeight="1">
      <c r="A30" s="1617"/>
      <c r="B30" s="1617"/>
      <c r="C30" s="899" t="s">
        <v>511</v>
      </c>
      <c r="D30" s="550" t="s">
        <v>555</v>
      </c>
      <c r="E30" s="1200">
        <f>E28/E6*1000</f>
        <v>0</v>
      </c>
      <c r="F30" s="1058">
        <v>7.84</v>
      </c>
      <c r="G30" s="1201">
        <f>G28/G6*1000</f>
        <v>0</v>
      </c>
      <c r="H30" s="559">
        <f t="shared" si="2"/>
        <v>0</v>
      </c>
      <c r="I30" s="1222" t="s">
        <v>418</v>
      </c>
      <c r="J30" s="543" t="s">
        <v>910</v>
      </c>
      <c r="K30" s="543" t="s">
        <v>911</v>
      </c>
      <c r="L30" s="585">
        <v>44826</v>
      </c>
      <c r="M30" s="543" t="s">
        <v>637</v>
      </c>
      <c r="N30" s="615" t="str">
        <f>Город!M34</f>
        <v xml:space="preserve">Федоровская Наталья Алексеевна
</v>
      </c>
      <c r="O30" s="615" t="str">
        <f>Город!N34</f>
        <v>8 (38822) 21 248</v>
      </c>
      <c r="P30" s="618" t="s">
        <v>180</v>
      </c>
      <c r="Q30" s="617" t="s">
        <v>928</v>
      </c>
      <c r="R30" s="618" t="s">
        <v>925</v>
      </c>
    </row>
    <row r="31" spans="1:18" ht="64.150000000000006" customHeight="1">
      <c r="A31" s="125">
        <v>11</v>
      </c>
      <c r="B31" s="125" t="s">
        <v>513</v>
      </c>
      <c r="C31" s="125" t="s">
        <v>397</v>
      </c>
      <c r="D31" s="1063" t="s">
        <v>555</v>
      </c>
      <c r="E31" s="621">
        <v>3.55</v>
      </c>
      <c r="F31" s="1230">
        <v>3.39</v>
      </c>
      <c r="G31" s="1203">
        <v>3.38</v>
      </c>
      <c r="H31" s="559">
        <f>IF(F31=0,0,F31/G31*100)</f>
        <v>100.29585798816569</v>
      </c>
      <c r="I31" s="559">
        <f>F31-G31</f>
        <v>1.0000000000000231E-2</v>
      </c>
      <c r="J31" s="543" t="s">
        <v>910</v>
      </c>
      <c r="K31" s="543" t="s">
        <v>911</v>
      </c>
      <c r="L31" s="585">
        <v>44834</v>
      </c>
      <c r="M31" s="543" t="s">
        <v>637</v>
      </c>
      <c r="N31" s="615" t="str">
        <f>Город!M35</f>
        <v>Кыйгасова Алина Николаевна</v>
      </c>
      <c r="O31" s="615" t="str">
        <f>Город!N35</f>
        <v xml:space="preserve">8 (38822) 2 68 70        </v>
      </c>
      <c r="P31" s="618" t="s">
        <v>923</v>
      </c>
      <c r="Q31" s="961" t="s">
        <v>929</v>
      </c>
      <c r="R31" s="618" t="s">
        <v>925</v>
      </c>
    </row>
    <row r="32" spans="1:18" ht="65.25" hidden="1" customHeight="1">
      <c r="A32" s="971">
        <v>12</v>
      </c>
      <c r="B32" s="971" t="s">
        <v>516</v>
      </c>
      <c r="C32" s="633" t="s">
        <v>447</v>
      </c>
      <c r="D32" s="633"/>
      <c r="E32" s="634"/>
      <c r="F32" s="634"/>
      <c r="G32" s="1231"/>
      <c r="H32" s="559">
        <f t="shared" ref="H32:H35" si="3">IF(F32=0,0,G32/F32*100)</f>
        <v>0</v>
      </c>
      <c r="I32" s="559">
        <f t="shared" ref="I32:I35" si="4">G32-F32</f>
        <v>0</v>
      </c>
      <c r="J32" s="601" t="s">
        <v>910</v>
      </c>
      <c r="K32" s="601" t="s">
        <v>926</v>
      </c>
      <c r="L32" s="686">
        <v>44699</v>
      </c>
      <c r="M32" s="648" t="s">
        <v>180</v>
      </c>
      <c r="N32" s="601" t="e">
        <f>#REF!</f>
        <v>#REF!</v>
      </c>
      <c r="O32" s="601" t="e">
        <f>#REF!</f>
        <v>#REF!</v>
      </c>
      <c r="P32" s="605" t="s">
        <v>180</v>
      </c>
      <c r="Q32" s="655">
        <v>44705.497916666667</v>
      </c>
      <c r="R32" s="605" t="s">
        <v>515</v>
      </c>
    </row>
    <row r="33" spans="1:18" ht="147.75" hidden="1" customHeight="1">
      <c r="A33" s="979">
        <v>13</v>
      </c>
      <c r="B33" s="979" t="s">
        <v>521</v>
      </c>
      <c r="C33" s="979" t="s">
        <v>522</v>
      </c>
      <c r="D33" s="1232"/>
      <c r="E33" s="1233"/>
      <c r="F33" s="1234"/>
      <c r="G33" s="1067"/>
      <c r="H33" s="559">
        <f t="shared" si="3"/>
        <v>0</v>
      </c>
      <c r="I33" s="559">
        <f t="shared" si="4"/>
        <v>0</v>
      </c>
      <c r="J33" s="601" t="s">
        <v>910</v>
      </c>
      <c r="K33" s="601" t="s">
        <v>926</v>
      </c>
      <c r="L33" s="686">
        <v>44706</v>
      </c>
      <c r="M33" s="648" t="s">
        <v>916</v>
      </c>
      <c r="N33" s="601" t="e">
        <f>#REF!</f>
        <v>#REF!</v>
      </c>
      <c r="O33" s="601" t="e">
        <f>#REF!</f>
        <v>#REF!</v>
      </c>
      <c r="P33" s="605"/>
      <c r="Q33" s="655"/>
      <c r="R33" s="605"/>
    </row>
    <row r="34" spans="1:18" ht="129.75" hidden="1" customHeight="1">
      <c r="A34" s="987">
        <v>14</v>
      </c>
      <c r="B34" s="987" t="s">
        <v>527</v>
      </c>
      <c r="C34" s="988" t="s">
        <v>528</v>
      </c>
      <c r="D34" s="1235"/>
      <c r="E34" s="1236"/>
      <c r="F34" s="989"/>
      <c r="G34" s="990"/>
      <c r="H34" s="559">
        <f t="shared" si="3"/>
        <v>0</v>
      </c>
      <c r="I34" s="559">
        <f t="shared" si="4"/>
        <v>0</v>
      </c>
      <c r="J34" s="601" t="s">
        <v>910</v>
      </c>
      <c r="K34" s="601" t="s">
        <v>911</v>
      </c>
      <c r="L34" s="686">
        <v>44706</v>
      </c>
      <c r="M34" s="648" t="s">
        <v>916</v>
      </c>
      <c r="N34" s="601" t="e">
        <f>#REF!</f>
        <v>#REF!</v>
      </c>
      <c r="O34" s="601" t="e">
        <f>#REF!</f>
        <v>#REF!</v>
      </c>
      <c r="P34" s="605"/>
      <c r="Q34" s="655"/>
      <c r="R34" s="605"/>
    </row>
    <row r="35" spans="1:18" ht="52.5" hidden="1" customHeight="1">
      <c r="A35" s="987">
        <v>15</v>
      </c>
      <c r="B35" s="987" t="s">
        <v>531</v>
      </c>
      <c r="C35" s="988" t="s">
        <v>532</v>
      </c>
      <c r="D35" s="988"/>
      <c r="E35" s="989"/>
      <c r="F35" s="989"/>
      <c r="G35" s="990"/>
      <c r="H35" s="559">
        <f t="shared" si="3"/>
        <v>0</v>
      </c>
      <c r="I35" s="559">
        <f t="shared" si="4"/>
        <v>0</v>
      </c>
      <c r="J35" s="601" t="s">
        <v>910</v>
      </c>
      <c r="K35" s="687" t="s">
        <v>911</v>
      </c>
      <c r="L35" s="686">
        <v>44699</v>
      </c>
      <c r="M35" s="648" t="s">
        <v>637</v>
      </c>
      <c r="N35" s="601" t="e">
        <f>#REF!</f>
        <v>#REF!</v>
      </c>
      <c r="O35" s="601" t="e">
        <f>#REF!</f>
        <v>#REF!</v>
      </c>
      <c r="P35" s="605" t="s">
        <v>478</v>
      </c>
      <c r="Q35" s="655" t="s">
        <v>930</v>
      </c>
      <c r="R35" s="605" t="s">
        <v>931</v>
      </c>
    </row>
    <row r="36" spans="1:18" ht="47.25" hidden="1">
      <c r="A36" s="1112">
        <v>16</v>
      </c>
      <c r="B36" s="1112" t="s">
        <v>540</v>
      </c>
      <c r="C36" s="1141" t="s">
        <v>541</v>
      </c>
      <c r="D36" s="1141"/>
      <c r="E36" s="1237"/>
      <c r="F36" s="1237"/>
      <c r="G36" s="1238"/>
      <c r="H36" s="559">
        <f>IF(F36=0,0,F36/G36*100)</f>
        <v>0</v>
      </c>
      <c r="I36" s="1222" t="s">
        <v>418</v>
      </c>
      <c r="J36" s="601" t="s">
        <v>910</v>
      </c>
      <c r="K36" s="601" t="s">
        <v>911</v>
      </c>
      <c r="L36" s="686">
        <v>44704</v>
      </c>
      <c r="M36" s="648" t="s">
        <v>637</v>
      </c>
      <c r="N36" s="601" t="e">
        <f>#REF!</f>
        <v>#REF!</v>
      </c>
      <c r="O36" s="601" t="e">
        <f>#REF!</f>
        <v>#REF!</v>
      </c>
      <c r="P36" s="605" t="s">
        <v>180</v>
      </c>
      <c r="Q36" s="655" t="s">
        <v>932</v>
      </c>
      <c r="R36" s="605" t="s">
        <v>931</v>
      </c>
    </row>
    <row r="37" spans="1:18" ht="26.25" customHeight="1">
      <c r="A37" s="1554" t="s">
        <v>548</v>
      </c>
      <c r="B37" s="1554"/>
      <c r="C37" s="1554"/>
      <c r="D37" s="1554"/>
      <c r="E37" s="1554"/>
      <c r="F37" s="1554"/>
      <c r="G37" s="1554"/>
      <c r="H37" s="1554"/>
      <c r="I37" s="1554"/>
      <c r="J37" s="1554"/>
      <c r="K37" s="1554"/>
      <c r="L37" s="1554"/>
      <c r="M37" s="1554"/>
      <c r="N37" s="1554"/>
      <c r="O37" s="1554"/>
      <c r="P37" s="1554"/>
      <c r="Q37" s="1554"/>
      <c r="R37" s="1555"/>
    </row>
    <row r="38" spans="1:18" ht="88.5" customHeight="1">
      <c r="A38" s="557">
        <v>1</v>
      </c>
      <c r="B38" s="696" t="s">
        <v>549</v>
      </c>
      <c r="C38" s="697"/>
      <c r="D38" s="697"/>
      <c r="E38" s="697"/>
      <c r="F38" s="697"/>
      <c r="G38" s="698"/>
      <c r="H38" s="1239"/>
      <c r="I38" s="703"/>
      <c r="J38" s="1208" t="s">
        <v>910</v>
      </c>
      <c r="K38" s="1208" t="s">
        <v>911</v>
      </c>
      <c r="L38" s="703"/>
      <c r="M38" s="703"/>
      <c r="N38" s="702" t="str">
        <f>Справочник!B44</f>
        <v>Набутова Аржана Артуровна</v>
      </c>
      <c r="O38" s="702" t="str">
        <f>Справочник!C44</f>
        <v>8 (38822) 2 32 34</v>
      </c>
      <c r="P38" s="1556"/>
      <c r="Q38" s="1557"/>
      <c r="R38" s="1558"/>
    </row>
    <row r="39" spans="1:18" ht="26.25" customHeight="1">
      <c r="A39" s="703"/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703"/>
      <c r="N39" s="703"/>
      <c r="O39" s="703"/>
      <c r="P39" s="703"/>
      <c r="Q39" s="703"/>
      <c r="R39" s="703"/>
    </row>
    <row r="40" spans="1:18" ht="26.25" customHeight="1">
      <c r="A40" s="513"/>
      <c r="B40" s="513"/>
      <c r="C40" s="513"/>
      <c r="D40" s="513"/>
      <c r="E40" s="513"/>
      <c r="F40" s="513"/>
      <c r="G40" s="513"/>
      <c r="H40" s="513"/>
      <c r="J40" s="513"/>
      <c r="K40" s="513"/>
      <c r="L40" s="513"/>
      <c r="M40" s="513"/>
      <c r="N40" s="513"/>
      <c r="O40" s="513"/>
      <c r="P40" s="513"/>
      <c r="Q40" s="513"/>
      <c r="R40" s="513"/>
    </row>
    <row r="41" spans="1:18" ht="26.25" customHeight="1">
      <c r="A41" s="513"/>
      <c r="B41" s="513"/>
      <c r="C41" s="513"/>
      <c r="D41" s="513"/>
      <c r="E41" s="513"/>
      <c r="F41" s="513"/>
      <c r="G41" s="513"/>
      <c r="H41" s="513"/>
      <c r="J41" s="513"/>
      <c r="K41" s="513"/>
      <c r="L41" s="513"/>
      <c r="M41" s="513"/>
      <c r="N41" s="513"/>
      <c r="O41" s="513"/>
      <c r="P41" s="513"/>
      <c r="Q41" s="513"/>
      <c r="R41" s="513"/>
    </row>
    <row r="42" spans="1:18" ht="26.25" customHeight="1">
      <c r="A42" s="513"/>
      <c r="B42" s="513"/>
      <c r="C42" s="513"/>
      <c r="D42" s="513"/>
      <c r="E42" s="513"/>
      <c r="F42" s="513"/>
      <c r="G42" s="513"/>
      <c r="H42" s="513"/>
      <c r="J42" s="513"/>
      <c r="K42" s="513"/>
      <c r="L42" s="513"/>
      <c r="M42" s="513"/>
      <c r="N42" s="513"/>
      <c r="O42" s="513"/>
      <c r="P42" s="513"/>
      <c r="Q42" s="513"/>
      <c r="R42" s="513"/>
    </row>
    <row r="43" spans="1:18" ht="26.25" customHeight="1">
      <c r="A43" s="513"/>
      <c r="B43" s="513"/>
      <c r="C43" s="513"/>
      <c r="D43" s="513"/>
      <c r="E43" s="513"/>
      <c r="F43" s="513"/>
      <c r="G43" s="513"/>
      <c r="H43" s="513"/>
      <c r="J43" s="513"/>
      <c r="K43" s="513"/>
      <c r="L43" s="513"/>
      <c r="M43" s="513"/>
      <c r="N43" s="513"/>
      <c r="O43" s="513"/>
      <c r="P43" s="513"/>
      <c r="Q43" s="513"/>
      <c r="R43" s="513"/>
    </row>
    <row r="44" spans="1:18" ht="26.25" customHeight="1">
      <c r="A44" s="513"/>
      <c r="B44" s="513"/>
      <c r="C44" s="513"/>
      <c r="D44" s="513"/>
      <c r="E44" s="513"/>
      <c r="F44" s="513"/>
      <c r="G44" s="513"/>
      <c r="H44" s="513"/>
      <c r="J44" s="513"/>
      <c r="K44" s="513"/>
      <c r="L44" s="513"/>
      <c r="M44" s="513"/>
      <c r="N44" s="513"/>
      <c r="O44" s="513"/>
      <c r="P44" s="513"/>
      <c r="Q44" s="513"/>
      <c r="R44" s="513"/>
    </row>
    <row r="45" spans="1:18" ht="26.25" customHeight="1">
      <c r="A45" s="513"/>
      <c r="B45" s="513"/>
      <c r="C45" s="513"/>
      <c r="D45" s="513"/>
      <c r="E45" s="513"/>
      <c r="F45" s="513"/>
      <c r="G45" s="513"/>
      <c r="H45" s="513"/>
      <c r="J45" s="513"/>
      <c r="K45" s="513"/>
      <c r="L45" s="513"/>
      <c r="M45" s="513"/>
      <c r="N45" s="513"/>
      <c r="O45" s="513"/>
      <c r="P45" s="513"/>
      <c r="Q45" s="513"/>
      <c r="R45" s="513"/>
    </row>
    <row r="46" spans="1:18" ht="26.25" customHeight="1">
      <c r="A46" s="513"/>
      <c r="B46" s="513"/>
      <c r="C46" s="513"/>
      <c r="D46" s="513"/>
      <c r="E46" s="513"/>
      <c r="F46" s="513"/>
      <c r="G46" s="513"/>
      <c r="H46" s="513"/>
      <c r="J46" s="513"/>
      <c r="K46" s="513"/>
      <c r="L46" s="513"/>
      <c r="M46" s="513"/>
      <c r="N46" s="513"/>
      <c r="O46" s="513"/>
      <c r="P46" s="513"/>
      <c r="Q46" s="513"/>
      <c r="R46" s="513"/>
    </row>
    <row r="47" spans="1:18" ht="26.25" customHeight="1">
      <c r="A47" s="513"/>
      <c r="B47" s="513"/>
      <c r="C47" s="513"/>
      <c r="D47" s="513"/>
      <c r="E47" s="513"/>
      <c r="F47" s="513"/>
      <c r="G47" s="513"/>
      <c r="H47" s="513"/>
      <c r="J47" s="513"/>
      <c r="K47" s="513"/>
      <c r="L47" s="513"/>
      <c r="M47" s="513"/>
      <c r="N47" s="513"/>
      <c r="O47" s="513"/>
      <c r="P47" s="513"/>
      <c r="Q47" s="513"/>
      <c r="R47" s="513"/>
    </row>
    <row r="48" spans="1:18" ht="26.25" customHeight="1">
      <c r="A48" s="513"/>
      <c r="B48" s="513"/>
      <c r="C48" s="513"/>
      <c r="D48" s="513"/>
      <c r="E48" s="513"/>
      <c r="F48" s="513"/>
      <c r="G48" s="513"/>
      <c r="H48" s="513"/>
      <c r="J48" s="513"/>
      <c r="K48" s="513"/>
      <c r="L48" s="513"/>
      <c r="M48" s="513"/>
      <c r="N48" s="513"/>
      <c r="O48" s="513"/>
      <c r="P48" s="513"/>
      <c r="Q48" s="513"/>
      <c r="R48" s="513"/>
    </row>
    <row r="49" spans="1:18" ht="26.25" customHeight="1">
      <c r="A49" s="513"/>
      <c r="B49" s="513"/>
      <c r="C49" s="513"/>
      <c r="D49" s="513"/>
      <c r="E49" s="513"/>
      <c r="F49" s="513"/>
      <c r="G49" s="513"/>
      <c r="H49" s="513"/>
      <c r="J49" s="513"/>
      <c r="K49" s="513"/>
      <c r="L49" s="513"/>
      <c r="M49" s="513"/>
      <c r="N49" s="513"/>
      <c r="O49" s="513"/>
      <c r="P49" s="513"/>
      <c r="Q49" s="513"/>
      <c r="R49" s="513"/>
    </row>
    <row r="50" spans="1:18" ht="26.25" customHeight="1">
      <c r="A50" s="513"/>
      <c r="B50" s="513"/>
      <c r="C50" s="513"/>
      <c r="D50" s="513"/>
      <c r="E50" s="513"/>
      <c r="F50" s="513"/>
      <c r="G50" s="513"/>
      <c r="H50" s="513"/>
      <c r="J50" s="513"/>
      <c r="K50" s="513"/>
      <c r="L50" s="513"/>
      <c r="M50" s="513"/>
      <c r="N50" s="513"/>
      <c r="O50" s="513"/>
      <c r="P50" s="513"/>
      <c r="Q50" s="513"/>
      <c r="R50" s="513"/>
    </row>
    <row r="51" spans="1:18" ht="26.25" customHeight="1">
      <c r="A51" s="513"/>
      <c r="B51" s="513"/>
      <c r="C51" s="513"/>
      <c r="D51" s="513"/>
      <c r="E51" s="513"/>
      <c r="F51" s="513"/>
      <c r="G51" s="513"/>
      <c r="H51" s="513"/>
      <c r="J51" s="513"/>
      <c r="K51" s="513"/>
      <c r="L51" s="513"/>
      <c r="M51" s="513"/>
      <c r="N51" s="513"/>
      <c r="O51" s="513"/>
      <c r="P51" s="513"/>
      <c r="Q51" s="513"/>
      <c r="R51" s="513"/>
    </row>
    <row r="52" spans="1:18" ht="26.25" customHeight="1">
      <c r="A52" s="513"/>
      <c r="B52" s="513"/>
      <c r="C52" s="513"/>
      <c r="D52" s="513"/>
      <c r="E52" s="513"/>
      <c r="F52" s="513"/>
      <c r="G52" s="513"/>
      <c r="H52" s="513"/>
      <c r="J52" s="513"/>
      <c r="K52" s="513"/>
      <c r="L52" s="513"/>
      <c r="M52" s="513"/>
      <c r="N52" s="513"/>
      <c r="O52" s="513"/>
      <c r="P52" s="513"/>
      <c r="Q52" s="513"/>
      <c r="R52" s="513"/>
    </row>
    <row r="53" spans="1:18" ht="26.25" customHeight="1">
      <c r="A53" s="513"/>
      <c r="B53" s="513"/>
      <c r="C53" s="513"/>
      <c r="D53" s="513"/>
      <c r="E53" s="513"/>
      <c r="F53" s="513"/>
      <c r="G53" s="513"/>
      <c r="H53" s="513"/>
      <c r="J53" s="513"/>
      <c r="K53" s="513"/>
      <c r="L53" s="513"/>
      <c r="M53" s="513"/>
      <c r="N53" s="513"/>
      <c r="O53" s="513"/>
      <c r="P53" s="513"/>
      <c r="Q53" s="513"/>
      <c r="R53" s="513"/>
    </row>
    <row r="54" spans="1:18" ht="26.25" customHeight="1">
      <c r="A54" s="513"/>
      <c r="B54" s="513"/>
      <c r="C54" s="513"/>
      <c r="D54" s="513"/>
      <c r="E54" s="513"/>
      <c r="F54" s="513"/>
      <c r="G54" s="513"/>
      <c r="H54" s="513"/>
      <c r="J54" s="513"/>
      <c r="K54" s="513"/>
      <c r="L54" s="513"/>
      <c r="M54" s="513"/>
      <c r="N54" s="513"/>
      <c r="O54" s="513"/>
      <c r="P54" s="513"/>
      <c r="Q54" s="513"/>
      <c r="R54" s="513"/>
    </row>
    <row r="55" spans="1:18" ht="26.25" customHeight="1">
      <c r="A55" s="513"/>
      <c r="B55" s="513"/>
      <c r="C55" s="513"/>
      <c r="D55" s="513"/>
      <c r="E55" s="513"/>
      <c r="F55" s="513"/>
      <c r="G55" s="513"/>
      <c r="H55" s="513"/>
      <c r="J55" s="513"/>
      <c r="K55" s="513"/>
      <c r="L55" s="513"/>
      <c r="M55" s="513"/>
      <c r="N55" s="513"/>
      <c r="O55" s="513"/>
      <c r="P55" s="513"/>
      <c r="Q55" s="513"/>
      <c r="R55" s="513"/>
    </row>
    <row r="56" spans="1:18" ht="26.25" customHeight="1">
      <c r="A56" s="513"/>
      <c r="B56" s="513"/>
      <c r="C56" s="513"/>
      <c r="D56" s="513"/>
      <c r="E56" s="513"/>
      <c r="F56" s="513"/>
      <c r="G56" s="513"/>
      <c r="H56" s="513"/>
      <c r="J56" s="513"/>
      <c r="K56" s="513"/>
      <c r="L56" s="513"/>
      <c r="M56" s="513"/>
      <c r="N56" s="513"/>
      <c r="O56" s="513"/>
      <c r="P56" s="513"/>
      <c r="Q56" s="513"/>
      <c r="R56" s="513"/>
    </row>
    <row r="57" spans="1:18" ht="26.25" customHeight="1">
      <c r="A57" s="513"/>
      <c r="B57" s="513"/>
      <c r="C57" s="513"/>
      <c r="D57" s="513"/>
      <c r="E57" s="513"/>
      <c r="F57" s="513"/>
      <c r="G57" s="513"/>
      <c r="H57" s="513"/>
      <c r="J57" s="513"/>
      <c r="K57" s="513"/>
      <c r="L57" s="513"/>
      <c r="M57" s="513"/>
      <c r="N57" s="513"/>
      <c r="O57" s="513"/>
      <c r="P57" s="513"/>
      <c r="Q57" s="513"/>
      <c r="R57" s="513"/>
    </row>
    <row r="58" spans="1:18" ht="26.25" customHeight="1">
      <c r="A58" s="513"/>
      <c r="B58" s="513"/>
      <c r="C58" s="513"/>
      <c r="D58" s="513"/>
      <c r="E58" s="513"/>
      <c r="F58" s="513"/>
      <c r="G58" s="513"/>
      <c r="H58" s="513"/>
      <c r="J58" s="513"/>
      <c r="K58" s="513"/>
      <c r="L58" s="513"/>
      <c r="M58" s="513"/>
      <c r="N58" s="513"/>
      <c r="O58" s="513"/>
      <c r="P58" s="513"/>
      <c r="Q58" s="513"/>
      <c r="R58" s="513"/>
    </row>
    <row r="59" spans="1:18" ht="26.25" customHeight="1">
      <c r="A59" s="513"/>
      <c r="B59" s="513"/>
      <c r="C59" s="513"/>
      <c r="D59" s="513"/>
      <c r="E59" s="513"/>
      <c r="F59" s="513"/>
      <c r="G59" s="513"/>
      <c r="H59" s="513"/>
      <c r="J59" s="513"/>
      <c r="K59" s="513"/>
      <c r="L59" s="513"/>
      <c r="M59" s="513"/>
      <c r="N59" s="513"/>
      <c r="O59" s="513"/>
      <c r="P59" s="513"/>
      <c r="Q59" s="513"/>
      <c r="R59" s="513"/>
    </row>
    <row r="60" spans="1:18" ht="26.25" customHeight="1">
      <c r="A60" s="513"/>
      <c r="B60" s="513"/>
      <c r="C60" s="513"/>
      <c r="D60" s="513"/>
      <c r="E60" s="513"/>
      <c r="F60" s="513"/>
      <c r="G60" s="513"/>
      <c r="H60" s="513"/>
      <c r="J60" s="513"/>
      <c r="K60" s="513"/>
      <c r="L60" s="513"/>
      <c r="M60" s="513"/>
      <c r="N60" s="513"/>
      <c r="O60" s="513"/>
      <c r="P60" s="513"/>
      <c r="Q60" s="513"/>
      <c r="R60" s="513"/>
    </row>
    <row r="61" spans="1:18" ht="26.25" customHeight="1">
      <c r="A61" s="513"/>
      <c r="B61" s="513"/>
      <c r="C61" s="513"/>
      <c r="D61" s="513"/>
      <c r="E61" s="513"/>
      <c r="F61" s="513"/>
      <c r="G61" s="513"/>
      <c r="H61" s="513"/>
      <c r="J61" s="513"/>
      <c r="K61" s="513"/>
      <c r="L61" s="513"/>
      <c r="M61" s="513"/>
      <c r="N61" s="513"/>
      <c r="O61" s="513"/>
      <c r="P61" s="513"/>
      <c r="Q61" s="513"/>
      <c r="R61" s="513"/>
    </row>
    <row r="62" spans="1:18" ht="26.25" customHeight="1">
      <c r="A62" s="513"/>
      <c r="B62" s="513"/>
      <c r="C62" s="513"/>
      <c r="D62" s="513"/>
      <c r="E62" s="513"/>
      <c r="F62" s="513"/>
      <c r="G62" s="513"/>
      <c r="H62" s="513"/>
      <c r="J62" s="513"/>
      <c r="K62" s="513"/>
      <c r="L62" s="513"/>
      <c r="M62" s="513"/>
      <c r="N62" s="513"/>
      <c r="O62" s="513"/>
      <c r="P62" s="513"/>
      <c r="Q62" s="513"/>
      <c r="R62" s="513"/>
    </row>
    <row r="63" spans="1:18" ht="26.25" customHeight="1">
      <c r="A63" s="513"/>
      <c r="B63" s="513"/>
      <c r="C63" s="513"/>
      <c r="D63" s="513"/>
      <c r="E63" s="513"/>
      <c r="F63" s="513"/>
      <c r="G63" s="513"/>
      <c r="H63" s="513"/>
      <c r="J63" s="513"/>
      <c r="K63" s="513"/>
      <c r="L63" s="513"/>
      <c r="M63" s="513"/>
      <c r="N63" s="513"/>
      <c r="O63" s="513"/>
      <c r="P63" s="513"/>
      <c r="Q63" s="513"/>
      <c r="R63" s="513"/>
    </row>
    <row r="64" spans="1:18" ht="26.25" customHeight="1">
      <c r="A64" s="513"/>
      <c r="B64" s="513"/>
      <c r="C64" s="513"/>
      <c r="D64" s="513"/>
      <c r="E64" s="513"/>
      <c r="F64" s="513"/>
      <c r="G64" s="513"/>
      <c r="H64" s="513"/>
      <c r="J64" s="513"/>
      <c r="K64" s="513"/>
      <c r="L64" s="513"/>
      <c r="M64" s="513"/>
      <c r="N64" s="513"/>
      <c r="O64" s="513"/>
      <c r="P64" s="513"/>
      <c r="Q64" s="513"/>
      <c r="R64" s="513"/>
    </row>
    <row r="65" spans="1:18">
      <c r="A65" s="513"/>
      <c r="B65" s="513"/>
      <c r="C65" s="513"/>
      <c r="D65" s="513"/>
      <c r="E65" s="513"/>
      <c r="F65" s="513"/>
      <c r="G65" s="513"/>
      <c r="H65" s="513"/>
      <c r="J65" s="513"/>
      <c r="K65" s="513"/>
      <c r="L65" s="513"/>
      <c r="M65" s="513"/>
      <c r="N65" s="513"/>
      <c r="O65" s="513"/>
      <c r="P65" s="513"/>
      <c r="Q65" s="513"/>
      <c r="R65" s="513"/>
    </row>
    <row r="66" spans="1:18">
      <c r="A66" s="513"/>
      <c r="B66" s="513"/>
      <c r="C66" s="513"/>
      <c r="D66" s="513"/>
      <c r="E66" s="513"/>
      <c r="F66" s="513"/>
      <c r="G66" s="513"/>
      <c r="H66" s="513"/>
      <c r="J66" s="513"/>
      <c r="K66" s="513"/>
      <c r="L66" s="513"/>
      <c r="M66" s="513"/>
      <c r="N66" s="513"/>
      <c r="O66" s="513"/>
      <c r="P66" s="513"/>
      <c r="Q66" s="513"/>
      <c r="R66" s="513"/>
    </row>
    <row r="67" spans="1:18">
      <c r="A67" s="513"/>
      <c r="B67" s="513"/>
      <c r="C67" s="513"/>
      <c r="D67" s="513"/>
      <c r="E67" s="513"/>
      <c r="F67" s="513"/>
      <c r="G67" s="513"/>
      <c r="H67" s="513"/>
      <c r="J67" s="513"/>
      <c r="K67" s="513"/>
      <c r="L67" s="513"/>
      <c r="M67" s="513"/>
      <c r="N67" s="513"/>
      <c r="O67" s="513"/>
      <c r="P67" s="513"/>
      <c r="Q67" s="513"/>
      <c r="R67" s="513"/>
    </row>
    <row r="68" spans="1:18">
      <c r="A68" s="513"/>
      <c r="B68" s="513"/>
      <c r="C68" s="513"/>
      <c r="D68" s="513"/>
      <c r="E68" s="513"/>
      <c r="F68" s="513"/>
      <c r="G68" s="513"/>
      <c r="H68" s="513"/>
      <c r="J68" s="513"/>
      <c r="K68" s="513"/>
      <c r="L68" s="513"/>
      <c r="M68" s="513"/>
      <c r="N68" s="513"/>
      <c r="O68" s="513"/>
      <c r="P68" s="513"/>
      <c r="Q68" s="513"/>
      <c r="R68" s="513"/>
    </row>
    <row r="69" spans="1:18">
      <c r="A69" s="513"/>
      <c r="B69" s="513"/>
      <c r="C69" s="513"/>
      <c r="D69" s="513"/>
      <c r="E69" s="513"/>
      <c r="F69" s="513"/>
      <c r="G69" s="513"/>
      <c r="H69" s="513"/>
      <c r="J69" s="513"/>
      <c r="K69" s="513"/>
      <c r="L69" s="513"/>
      <c r="M69" s="513"/>
      <c r="N69" s="513"/>
      <c r="O69" s="513"/>
      <c r="P69" s="513"/>
      <c r="Q69" s="513"/>
      <c r="R69" s="513"/>
    </row>
    <row r="70" spans="1:18">
      <c r="A70" s="513"/>
      <c r="B70" s="513"/>
      <c r="C70" s="513"/>
      <c r="D70" s="513"/>
      <c r="E70" s="513"/>
      <c r="F70" s="513"/>
      <c r="G70" s="513"/>
      <c r="H70" s="513"/>
      <c r="J70" s="513"/>
      <c r="K70" s="513"/>
      <c r="L70" s="513"/>
      <c r="M70" s="513"/>
      <c r="N70" s="513"/>
      <c r="O70" s="513"/>
      <c r="P70" s="513"/>
      <c r="Q70" s="513"/>
      <c r="R70" s="513"/>
    </row>
    <row r="71" spans="1:18">
      <c r="A71" s="513"/>
      <c r="B71" s="513"/>
      <c r="C71" s="513"/>
      <c r="D71" s="513"/>
      <c r="E71" s="513"/>
      <c r="F71" s="513"/>
      <c r="G71" s="513"/>
      <c r="H71" s="513"/>
      <c r="J71" s="513"/>
      <c r="K71" s="513"/>
      <c r="L71" s="513"/>
      <c r="M71" s="513"/>
      <c r="N71" s="513"/>
      <c r="O71" s="513"/>
      <c r="P71" s="513"/>
      <c r="Q71" s="513"/>
      <c r="R71" s="513"/>
    </row>
    <row r="72" spans="1:18">
      <c r="A72" s="513"/>
      <c r="B72" s="513"/>
      <c r="C72" s="513"/>
      <c r="D72" s="513"/>
      <c r="E72" s="513"/>
      <c r="F72" s="513"/>
      <c r="G72" s="513"/>
      <c r="H72" s="513"/>
      <c r="J72" s="513"/>
      <c r="K72" s="513"/>
      <c r="L72" s="513"/>
      <c r="M72" s="513"/>
      <c r="N72" s="513"/>
      <c r="O72" s="513"/>
      <c r="P72" s="513"/>
      <c r="Q72" s="513"/>
      <c r="R72" s="513"/>
    </row>
    <row r="73" spans="1:18">
      <c r="A73" s="513"/>
      <c r="B73" s="513"/>
      <c r="C73" s="513"/>
      <c r="D73" s="513"/>
      <c r="E73" s="513"/>
      <c r="F73" s="513"/>
      <c r="G73" s="513"/>
      <c r="H73" s="513"/>
      <c r="J73" s="513"/>
      <c r="K73" s="513"/>
      <c r="L73" s="513"/>
      <c r="M73" s="513"/>
      <c r="N73" s="513"/>
      <c r="O73" s="513"/>
      <c r="P73" s="513"/>
      <c r="Q73" s="513"/>
      <c r="R73" s="513"/>
    </row>
    <row r="74" spans="1:18">
      <c r="A74" s="513"/>
      <c r="B74" s="513"/>
      <c r="C74" s="513"/>
      <c r="D74" s="513"/>
      <c r="E74" s="513"/>
      <c r="F74" s="513"/>
      <c r="G74" s="513"/>
      <c r="H74" s="513"/>
      <c r="J74" s="513"/>
      <c r="K74" s="513"/>
      <c r="L74" s="513"/>
      <c r="M74" s="513"/>
      <c r="N74" s="513"/>
      <c r="O74" s="513"/>
      <c r="P74" s="513"/>
      <c r="Q74" s="513"/>
      <c r="R74" s="513"/>
    </row>
    <row r="75" spans="1:18">
      <c r="A75" s="513"/>
      <c r="B75" s="513"/>
      <c r="C75" s="513"/>
      <c r="D75" s="513"/>
      <c r="E75" s="513"/>
      <c r="F75" s="513"/>
      <c r="G75" s="513"/>
      <c r="H75" s="513"/>
      <c r="J75" s="513"/>
      <c r="K75" s="513"/>
      <c r="L75" s="513"/>
      <c r="M75" s="513"/>
      <c r="N75" s="513"/>
      <c r="O75" s="513"/>
      <c r="P75" s="513"/>
      <c r="Q75" s="513"/>
      <c r="R75" s="513"/>
    </row>
    <row r="76" spans="1:18">
      <c r="A76" s="513"/>
      <c r="B76" s="513"/>
      <c r="C76" s="513"/>
      <c r="D76" s="513"/>
      <c r="E76" s="513"/>
      <c r="F76" s="513"/>
      <c r="G76" s="513"/>
      <c r="H76" s="513"/>
      <c r="J76" s="513"/>
      <c r="K76" s="513"/>
      <c r="L76" s="513"/>
      <c r="M76" s="513"/>
      <c r="N76" s="513"/>
      <c r="O76" s="513"/>
      <c r="P76" s="513"/>
      <c r="Q76" s="513"/>
      <c r="R76" s="513"/>
    </row>
    <row r="77" spans="1:18">
      <c r="A77" s="513"/>
      <c r="B77" s="513"/>
      <c r="C77" s="513"/>
      <c r="D77" s="513"/>
      <c r="E77" s="513"/>
      <c r="F77" s="513"/>
      <c r="G77" s="513"/>
      <c r="H77" s="513"/>
      <c r="J77" s="513"/>
      <c r="K77" s="513"/>
      <c r="L77" s="513"/>
      <c r="M77" s="513"/>
      <c r="N77" s="513"/>
      <c r="O77" s="513"/>
      <c r="P77" s="513"/>
      <c r="Q77" s="513"/>
      <c r="R77" s="513"/>
    </row>
    <row r="78" spans="1:18">
      <c r="A78" s="513"/>
      <c r="B78" s="513"/>
      <c r="C78" s="513"/>
      <c r="D78" s="513"/>
      <c r="E78" s="513"/>
      <c r="F78" s="513"/>
      <c r="G78" s="513"/>
      <c r="H78" s="513"/>
      <c r="J78" s="513"/>
      <c r="K78" s="513"/>
      <c r="L78" s="513"/>
      <c r="M78" s="513"/>
      <c r="N78" s="513"/>
      <c r="O78" s="513"/>
      <c r="P78" s="513"/>
      <c r="Q78" s="513"/>
      <c r="R78" s="513"/>
    </row>
    <row r="79" spans="1:18">
      <c r="A79" s="513"/>
      <c r="B79" s="513"/>
      <c r="C79" s="513"/>
      <c r="D79" s="513"/>
      <c r="E79" s="513"/>
      <c r="F79" s="513"/>
      <c r="G79" s="513"/>
      <c r="H79" s="513"/>
      <c r="J79" s="513"/>
      <c r="K79" s="513"/>
      <c r="L79" s="513"/>
      <c r="M79" s="513"/>
      <c r="N79" s="513"/>
      <c r="O79" s="513"/>
      <c r="P79" s="513"/>
      <c r="Q79" s="513"/>
      <c r="R79" s="513"/>
    </row>
    <row r="80" spans="1:18">
      <c r="A80" s="513"/>
      <c r="B80" s="513"/>
      <c r="C80" s="513"/>
      <c r="D80" s="513"/>
      <c r="E80" s="513"/>
      <c r="F80" s="513"/>
      <c r="G80" s="513"/>
      <c r="H80" s="513"/>
      <c r="J80" s="513"/>
      <c r="K80" s="513"/>
      <c r="L80" s="513"/>
      <c r="M80" s="513"/>
      <c r="N80" s="513"/>
      <c r="O80" s="513"/>
      <c r="P80" s="513"/>
      <c r="Q80" s="513"/>
      <c r="R80" s="513"/>
    </row>
    <row r="81" spans="1:18">
      <c r="A81" s="513"/>
      <c r="B81" s="513"/>
      <c r="C81" s="513"/>
      <c r="D81" s="513"/>
      <c r="E81" s="513"/>
      <c r="F81" s="513"/>
      <c r="G81" s="513"/>
      <c r="H81" s="513"/>
      <c r="J81" s="513"/>
      <c r="K81" s="513"/>
      <c r="L81" s="513"/>
      <c r="M81" s="513"/>
      <c r="N81" s="513"/>
      <c r="O81" s="513"/>
      <c r="P81" s="513"/>
      <c r="Q81" s="513"/>
      <c r="R81" s="513"/>
    </row>
    <row r="82" spans="1:18">
      <c r="A82" s="513"/>
      <c r="B82" s="513"/>
      <c r="C82" s="513"/>
      <c r="D82" s="513"/>
      <c r="E82" s="513"/>
      <c r="F82" s="513"/>
      <c r="G82" s="513"/>
      <c r="H82" s="513"/>
      <c r="J82" s="513"/>
      <c r="K82" s="513"/>
      <c r="L82" s="513"/>
      <c r="M82" s="513"/>
      <c r="N82" s="513"/>
      <c r="O82" s="513"/>
      <c r="P82" s="513"/>
      <c r="Q82" s="513"/>
      <c r="R82" s="513"/>
    </row>
    <row r="83" spans="1:18">
      <c r="A83" s="513"/>
      <c r="B83" s="513"/>
      <c r="C83" s="513"/>
      <c r="D83" s="513"/>
      <c r="E83" s="513"/>
      <c r="F83" s="513"/>
      <c r="G83" s="513"/>
      <c r="H83" s="513"/>
      <c r="J83" s="513"/>
      <c r="K83" s="513"/>
      <c r="L83" s="513"/>
      <c r="M83" s="513"/>
      <c r="N83" s="513"/>
      <c r="O83" s="513"/>
      <c r="P83" s="513"/>
      <c r="Q83" s="513"/>
      <c r="R83" s="513"/>
    </row>
    <row r="84" spans="1:18">
      <c r="A84" s="513"/>
      <c r="B84" s="513"/>
      <c r="C84" s="513"/>
      <c r="D84" s="513"/>
      <c r="E84" s="513"/>
      <c r="F84" s="513"/>
      <c r="G84" s="513"/>
      <c r="H84" s="513"/>
      <c r="J84" s="513"/>
      <c r="K84" s="513"/>
      <c r="L84" s="513"/>
      <c r="M84" s="513"/>
      <c r="N84" s="513"/>
      <c r="O84" s="513"/>
      <c r="P84" s="513"/>
      <c r="Q84" s="513"/>
      <c r="R84" s="513"/>
    </row>
    <row r="85" spans="1:18">
      <c r="A85" s="513"/>
      <c r="B85" s="513"/>
      <c r="C85" s="513"/>
      <c r="D85" s="513"/>
      <c r="E85" s="513"/>
      <c r="F85" s="513"/>
      <c r="G85" s="513"/>
      <c r="H85" s="513"/>
      <c r="J85" s="513"/>
      <c r="K85" s="513"/>
      <c r="L85" s="513"/>
      <c r="M85" s="513"/>
      <c r="N85" s="513"/>
      <c r="O85" s="513"/>
      <c r="P85" s="513"/>
      <c r="Q85" s="513"/>
      <c r="R85" s="513"/>
    </row>
    <row r="86" spans="1:18">
      <c r="A86" s="513"/>
      <c r="B86" s="513"/>
      <c r="C86" s="513"/>
      <c r="D86" s="513"/>
      <c r="E86" s="513"/>
      <c r="F86" s="513"/>
      <c r="G86" s="513"/>
      <c r="H86" s="513"/>
      <c r="J86" s="513"/>
      <c r="K86" s="513"/>
      <c r="L86" s="513"/>
      <c r="M86" s="513"/>
      <c r="N86" s="513"/>
      <c r="O86" s="513"/>
      <c r="P86" s="513"/>
      <c r="Q86" s="513"/>
      <c r="R86" s="513"/>
    </row>
    <row r="87" spans="1:18">
      <c r="A87" s="513"/>
      <c r="B87" s="513"/>
      <c r="C87" s="513"/>
      <c r="D87" s="513"/>
      <c r="E87" s="513"/>
      <c r="F87" s="513"/>
      <c r="G87" s="513"/>
      <c r="H87" s="513"/>
      <c r="J87" s="513"/>
      <c r="K87" s="513"/>
      <c r="L87" s="513"/>
      <c r="M87" s="513"/>
      <c r="N87" s="513"/>
      <c r="O87" s="513"/>
      <c r="P87" s="513"/>
      <c r="Q87" s="513"/>
      <c r="R87" s="513"/>
    </row>
    <row r="88" spans="1:18">
      <c r="A88" s="513"/>
      <c r="B88" s="513"/>
      <c r="C88" s="513"/>
      <c r="D88" s="513"/>
      <c r="E88" s="513"/>
      <c r="F88" s="513"/>
      <c r="G88" s="513"/>
      <c r="H88" s="513"/>
      <c r="J88" s="513"/>
      <c r="K88" s="513"/>
      <c r="L88" s="513"/>
      <c r="M88" s="513"/>
      <c r="N88" s="513"/>
      <c r="O88" s="513"/>
      <c r="P88" s="513"/>
      <c r="Q88" s="513"/>
      <c r="R88" s="513"/>
    </row>
    <row r="89" spans="1:18">
      <c r="A89" s="513"/>
      <c r="B89" s="513"/>
      <c r="C89" s="513"/>
      <c r="D89" s="513"/>
      <c r="E89" s="513"/>
      <c r="F89" s="513"/>
      <c r="G89" s="513"/>
      <c r="H89" s="513"/>
      <c r="J89" s="513"/>
      <c r="K89" s="513"/>
      <c r="L89" s="513"/>
      <c r="M89" s="513"/>
      <c r="N89" s="513"/>
      <c r="O89" s="513"/>
      <c r="P89" s="513"/>
      <c r="Q89" s="513"/>
      <c r="R89" s="513"/>
    </row>
    <row r="90" spans="1:18">
      <c r="A90" s="513"/>
      <c r="B90" s="513"/>
      <c r="C90" s="513"/>
      <c r="D90" s="513"/>
      <c r="E90" s="513"/>
      <c r="F90" s="513"/>
      <c r="G90" s="513"/>
      <c r="H90" s="513"/>
      <c r="J90" s="513"/>
      <c r="K90" s="513"/>
      <c r="L90" s="513"/>
      <c r="M90" s="513"/>
      <c r="N90" s="513"/>
      <c r="O90" s="513"/>
      <c r="P90" s="513"/>
      <c r="Q90" s="513"/>
      <c r="R90" s="513"/>
    </row>
    <row r="91" spans="1:18">
      <c r="A91" s="513"/>
      <c r="B91" s="513"/>
      <c r="C91" s="513"/>
      <c r="D91" s="513"/>
      <c r="E91" s="513"/>
      <c r="F91" s="513"/>
      <c r="G91" s="513"/>
      <c r="H91" s="513"/>
      <c r="J91" s="513"/>
      <c r="K91" s="513"/>
      <c r="L91" s="513"/>
      <c r="M91" s="513"/>
      <c r="N91" s="513"/>
      <c r="O91" s="513"/>
      <c r="P91" s="513"/>
      <c r="Q91" s="513"/>
      <c r="R91" s="513"/>
    </row>
    <row r="92" spans="1:18">
      <c r="A92" s="513"/>
      <c r="B92" s="513"/>
      <c r="C92" s="513"/>
      <c r="D92" s="513"/>
      <c r="E92" s="513"/>
      <c r="F92" s="513"/>
      <c r="G92" s="513"/>
      <c r="H92" s="513"/>
      <c r="J92" s="513"/>
      <c r="K92" s="513"/>
      <c r="L92" s="513"/>
      <c r="M92" s="513"/>
      <c r="N92" s="513"/>
      <c r="O92" s="513"/>
      <c r="P92" s="513"/>
      <c r="Q92" s="513"/>
      <c r="R92" s="513"/>
    </row>
    <row r="93" spans="1:18">
      <c r="A93" s="513"/>
      <c r="B93" s="513"/>
      <c r="C93" s="513"/>
      <c r="D93" s="513"/>
      <c r="E93" s="513"/>
      <c r="F93" s="513"/>
      <c r="G93" s="513"/>
      <c r="H93" s="513"/>
      <c r="J93" s="513"/>
      <c r="K93" s="513"/>
      <c r="L93" s="513"/>
      <c r="M93" s="513"/>
      <c r="N93" s="513"/>
      <c r="O93" s="513"/>
      <c r="P93" s="513"/>
      <c r="Q93" s="513"/>
      <c r="R93" s="513"/>
    </row>
    <row r="94" spans="1:18">
      <c r="A94" s="513"/>
      <c r="B94" s="513"/>
      <c r="C94" s="513"/>
      <c r="D94" s="513"/>
      <c r="E94" s="513"/>
      <c r="F94" s="513"/>
      <c r="G94" s="513"/>
      <c r="H94" s="513"/>
      <c r="J94" s="513"/>
      <c r="K94" s="513"/>
      <c r="L94" s="513"/>
      <c r="M94" s="513"/>
      <c r="N94" s="513"/>
      <c r="O94" s="513"/>
      <c r="P94" s="513"/>
      <c r="Q94" s="513"/>
      <c r="R94" s="513"/>
    </row>
    <row r="95" spans="1:18">
      <c r="A95" s="513"/>
      <c r="B95" s="513"/>
      <c r="C95" s="513"/>
      <c r="D95" s="513"/>
      <c r="E95" s="513"/>
      <c r="F95" s="513"/>
      <c r="G95" s="513"/>
      <c r="H95" s="513"/>
      <c r="J95" s="513"/>
      <c r="K95" s="513"/>
      <c r="L95" s="513"/>
      <c r="M95" s="513"/>
      <c r="N95" s="513"/>
      <c r="O95" s="513"/>
      <c r="P95" s="513"/>
      <c r="Q95" s="513"/>
      <c r="R95" s="513"/>
    </row>
    <row r="96" spans="1:18">
      <c r="A96" s="513"/>
      <c r="B96" s="513"/>
      <c r="C96" s="513"/>
      <c r="D96" s="513"/>
      <c r="E96" s="513"/>
      <c r="F96" s="513"/>
      <c r="G96" s="513"/>
      <c r="H96" s="513"/>
      <c r="J96" s="513"/>
      <c r="K96" s="513"/>
      <c r="L96" s="513"/>
      <c r="M96" s="513"/>
      <c r="N96" s="513"/>
      <c r="O96" s="513"/>
      <c r="P96" s="513"/>
      <c r="Q96" s="513"/>
      <c r="R96" s="513"/>
    </row>
    <row r="97" spans="1:18">
      <c r="A97" s="513"/>
      <c r="B97" s="513"/>
      <c r="C97" s="513"/>
      <c r="D97" s="513"/>
      <c r="E97" s="513"/>
      <c r="F97" s="513"/>
      <c r="G97" s="513"/>
      <c r="H97" s="513"/>
      <c r="J97" s="513"/>
      <c r="K97" s="513"/>
      <c r="L97" s="513"/>
      <c r="M97" s="513"/>
      <c r="N97" s="513"/>
      <c r="O97" s="513"/>
      <c r="P97" s="513"/>
      <c r="Q97" s="513"/>
      <c r="R97" s="513"/>
    </row>
    <row r="98" spans="1:18">
      <c r="A98" s="513"/>
      <c r="B98" s="513"/>
      <c r="C98" s="513"/>
      <c r="D98" s="513"/>
      <c r="E98" s="513"/>
      <c r="F98" s="513"/>
      <c r="G98" s="513"/>
      <c r="H98" s="513"/>
      <c r="J98" s="513"/>
      <c r="K98" s="513"/>
      <c r="L98" s="513"/>
      <c r="M98" s="513"/>
      <c r="N98" s="513"/>
      <c r="O98" s="513"/>
      <c r="P98" s="513"/>
      <c r="Q98" s="513"/>
      <c r="R98" s="513"/>
    </row>
    <row r="99" spans="1:18">
      <c r="A99" s="513"/>
      <c r="B99" s="513"/>
      <c r="C99" s="513"/>
      <c r="D99" s="513"/>
      <c r="E99" s="513"/>
      <c r="F99" s="513"/>
      <c r="G99" s="513"/>
      <c r="H99" s="513"/>
      <c r="J99" s="513"/>
      <c r="K99" s="513"/>
      <c r="L99" s="513"/>
      <c r="M99" s="513"/>
      <c r="N99" s="513"/>
      <c r="O99" s="513"/>
      <c r="P99" s="513"/>
      <c r="Q99" s="513"/>
      <c r="R99" s="513"/>
    </row>
    <row r="100" spans="1:18">
      <c r="A100" s="513"/>
      <c r="B100" s="513"/>
      <c r="C100" s="513"/>
      <c r="D100" s="513"/>
      <c r="E100" s="513"/>
      <c r="F100" s="513"/>
      <c r="G100" s="513"/>
      <c r="H100" s="513"/>
      <c r="J100" s="513"/>
      <c r="K100" s="513"/>
      <c r="L100" s="513"/>
      <c r="M100" s="513"/>
      <c r="N100" s="513"/>
      <c r="O100" s="513"/>
      <c r="P100" s="513"/>
      <c r="Q100" s="513"/>
      <c r="R100" s="513"/>
    </row>
    <row r="101" spans="1:18">
      <c r="A101" s="513"/>
      <c r="B101" s="513"/>
      <c r="C101" s="513"/>
      <c r="D101" s="513"/>
      <c r="E101" s="513"/>
      <c r="F101" s="513"/>
      <c r="G101" s="513"/>
      <c r="H101" s="513"/>
      <c r="J101" s="513"/>
      <c r="K101" s="513"/>
      <c r="L101" s="513"/>
      <c r="M101" s="513"/>
      <c r="N101" s="513"/>
      <c r="O101" s="513"/>
      <c r="P101" s="513"/>
      <c r="Q101" s="513"/>
      <c r="R101" s="513"/>
    </row>
    <row r="102" spans="1:18">
      <c r="A102" s="513"/>
      <c r="B102" s="513"/>
      <c r="C102" s="513"/>
      <c r="D102" s="513"/>
      <c r="E102" s="513"/>
      <c r="F102" s="513"/>
      <c r="G102" s="513"/>
      <c r="H102" s="513"/>
      <c r="J102" s="513"/>
      <c r="K102" s="513"/>
      <c r="L102" s="513"/>
      <c r="M102" s="513"/>
      <c r="N102" s="513"/>
      <c r="O102" s="513"/>
      <c r="P102" s="513"/>
      <c r="Q102" s="513"/>
      <c r="R102" s="513"/>
    </row>
    <row r="103" spans="1:18">
      <c r="A103" s="513"/>
      <c r="B103" s="513"/>
      <c r="C103" s="513"/>
      <c r="D103" s="513"/>
      <c r="E103" s="513"/>
      <c r="F103" s="513"/>
      <c r="G103" s="513"/>
      <c r="H103" s="513"/>
      <c r="J103" s="513"/>
      <c r="K103" s="513"/>
      <c r="L103" s="513"/>
      <c r="M103" s="513"/>
      <c r="N103" s="513"/>
      <c r="O103" s="513"/>
      <c r="P103" s="513"/>
      <c r="Q103" s="513"/>
      <c r="R103" s="513"/>
    </row>
    <row r="104" spans="1:18">
      <c r="A104" s="513"/>
      <c r="B104" s="513"/>
      <c r="C104" s="513"/>
      <c r="D104" s="513"/>
      <c r="E104" s="513"/>
      <c r="F104" s="513"/>
      <c r="G104" s="513"/>
      <c r="H104" s="513"/>
      <c r="J104" s="513"/>
      <c r="K104" s="513"/>
      <c r="L104" s="513"/>
      <c r="M104" s="513"/>
      <c r="N104" s="513"/>
      <c r="O104" s="513"/>
      <c r="P104" s="513"/>
      <c r="Q104" s="513"/>
      <c r="R104" s="513"/>
    </row>
    <row r="105" spans="1:18">
      <c r="A105" s="513"/>
      <c r="B105" s="513"/>
      <c r="C105" s="513"/>
      <c r="D105" s="513"/>
      <c r="E105" s="513"/>
      <c r="F105" s="513"/>
      <c r="G105" s="513"/>
      <c r="H105" s="513"/>
      <c r="J105" s="513"/>
      <c r="K105" s="513"/>
      <c r="L105" s="513"/>
      <c r="M105" s="513"/>
      <c r="N105" s="513"/>
      <c r="O105" s="513"/>
      <c r="P105" s="513"/>
      <c r="Q105" s="513"/>
      <c r="R105" s="513"/>
    </row>
    <row r="106" spans="1:18">
      <c r="A106" s="513"/>
      <c r="B106" s="513"/>
      <c r="C106" s="513"/>
      <c r="D106" s="513"/>
      <c r="E106" s="513"/>
      <c r="F106" s="513"/>
      <c r="G106" s="513"/>
      <c r="H106" s="513"/>
      <c r="J106" s="513"/>
      <c r="K106" s="513"/>
      <c r="L106" s="513"/>
      <c r="M106" s="513"/>
      <c r="N106" s="513"/>
      <c r="O106" s="513"/>
      <c r="P106" s="513"/>
      <c r="Q106" s="513"/>
      <c r="R106" s="513"/>
    </row>
    <row r="107" spans="1:18">
      <c r="A107" s="513"/>
      <c r="B107" s="513"/>
      <c r="C107" s="513"/>
      <c r="D107" s="513"/>
      <c r="E107" s="513"/>
      <c r="F107" s="513"/>
      <c r="G107" s="513"/>
      <c r="H107" s="513"/>
      <c r="J107" s="513"/>
      <c r="K107" s="513"/>
      <c r="L107" s="513"/>
      <c r="M107" s="513"/>
      <c r="N107" s="513"/>
      <c r="O107" s="513"/>
      <c r="P107" s="513"/>
      <c r="Q107" s="513"/>
      <c r="R107" s="513"/>
    </row>
    <row r="108" spans="1:18">
      <c r="A108" s="513"/>
      <c r="B108" s="513"/>
      <c r="C108" s="513"/>
      <c r="D108" s="513"/>
      <c r="E108" s="513"/>
      <c r="F108" s="513"/>
      <c r="G108" s="513"/>
      <c r="H108" s="513"/>
      <c r="J108" s="513"/>
      <c r="K108" s="513"/>
      <c r="L108" s="513"/>
      <c r="M108" s="513"/>
      <c r="N108" s="513"/>
      <c r="O108" s="513"/>
      <c r="P108" s="513"/>
      <c r="Q108" s="513"/>
      <c r="R108" s="513"/>
    </row>
    <row r="109" spans="1:18">
      <c r="A109" s="513"/>
      <c r="B109" s="513"/>
      <c r="C109" s="513"/>
      <c r="D109" s="513"/>
      <c r="E109" s="513"/>
      <c r="F109" s="513"/>
      <c r="G109" s="513"/>
      <c r="H109" s="513"/>
      <c r="J109" s="513"/>
      <c r="K109" s="513"/>
      <c r="L109" s="513"/>
      <c r="M109" s="513"/>
      <c r="N109" s="513"/>
      <c r="O109" s="513"/>
      <c r="P109" s="513"/>
      <c r="Q109" s="513"/>
      <c r="R109" s="513"/>
    </row>
    <row r="110" spans="1:18">
      <c r="A110" s="513"/>
      <c r="B110" s="513"/>
      <c r="C110" s="513"/>
      <c r="D110" s="513"/>
      <c r="E110" s="513"/>
      <c r="F110" s="513"/>
      <c r="G110" s="513"/>
      <c r="H110" s="513"/>
      <c r="J110" s="513"/>
      <c r="K110" s="513"/>
      <c r="L110" s="513"/>
      <c r="M110" s="513"/>
      <c r="N110" s="513"/>
      <c r="O110" s="513"/>
      <c r="P110" s="513"/>
      <c r="Q110" s="513"/>
      <c r="R110" s="513"/>
    </row>
    <row r="111" spans="1:18">
      <c r="A111" s="513"/>
      <c r="B111" s="513"/>
      <c r="C111" s="513"/>
      <c r="D111" s="513"/>
      <c r="E111" s="513"/>
      <c r="F111" s="513"/>
      <c r="G111" s="513"/>
      <c r="H111" s="513"/>
      <c r="J111" s="513"/>
      <c r="K111" s="513"/>
      <c r="L111" s="513"/>
      <c r="M111" s="513"/>
      <c r="N111" s="513"/>
      <c r="O111" s="513"/>
      <c r="P111" s="513"/>
      <c r="Q111" s="513"/>
      <c r="R111" s="513"/>
    </row>
    <row r="112" spans="1:18">
      <c r="A112" s="513"/>
      <c r="B112" s="513"/>
      <c r="C112" s="513"/>
      <c r="D112" s="513"/>
      <c r="E112" s="513"/>
      <c r="F112" s="513"/>
      <c r="G112" s="513"/>
      <c r="H112" s="513"/>
      <c r="J112" s="513"/>
      <c r="K112" s="513"/>
      <c r="L112" s="513"/>
      <c r="M112" s="513"/>
      <c r="N112" s="513"/>
      <c r="O112" s="513"/>
      <c r="P112" s="513"/>
      <c r="Q112" s="513"/>
      <c r="R112" s="513"/>
    </row>
    <row r="113" spans="1:18">
      <c r="A113" s="513"/>
      <c r="B113" s="513"/>
      <c r="C113" s="513"/>
      <c r="D113" s="513"/>
      <c r="E113" s="513"/>
      <c r="F113" s="513"/>
      <c r="G113" s="513"/>
      <c r="H113" s="513"/>
      <c r="J113" s="513"/>
      <c r="K113" s="513"/>
      <c r="L113" s="513"/>
      <c r="M113" s="513"/>
      <c r="N113" s="513"/>
      <c r="O113" s="513"/>
      <c r="P113" s="513"/>
      <c r="Q113" s="513"/>
      <c r="R113" s="513"/>
    </row>
    <row r="114" spans="1:18">
      <c r="A114" s="513"/>
      <c r="B114" s="513"/>
      <c r="C114" s="513"/>
      <c r="D114" s="513"/>
      <c r="E114" s="513"/>
      <c r="F114" s="513"/>
      <c r="G114" s="513"/>
      <c r="H114" s="513"/>
      <c r="J114" s="513"/>
      <c r="K114" s="513"/>
      <c r="L114" s="513"/>
      <c r="M114" s="513"/>
      <c r="N114" s="513"/>
      <c r="O114" s="513"/>
      <c r="P114" s="513"/>
      <c r="Q114" s="513"/>
      <c r="R114" s="513"/>
    </row>
    <row r="115" spans="1:18">
      <c r="A115" s="513"/>
      <c r="B115" s="513"/>
      <c r="C115" s="513"/>
      <c r="D115" s="513"/>
      <c r="E115" s="513"/>
      <c r="F115" s="513"/>
      <c r="G115" s="513"/>
      <c r="H115" s="513"/>
      <c r="J115" s="513"/>
      <c r="K115" s="513"/>
      <c r="L115" s="513"/>
      <c r="M115" s="513"/>
      <c r="N115" s="513"/>
      <c r="O115" s="513"/>
      <c r="P115" s="513"/>
      <c r="Q115" s="513"/>
      <c r="R115" s="513"/>
    </row>
    <row r="116" spans="1:18">
      <c r="A116" s="513"/>
      <c r="B116" s="513"/>
      <c r="C116" s="513"/>
      <c r="D116" s="513"/>
      <c r="E116" s="513"/>
      <c r="F116" s="513"/>
      <c r="G116" s="513"/>
      <c r="H116" s="513"/>
      <c r="J116" s="513"/>
      <c r="K116" s="513"/>
      <c r="L116" s="513"/>
      <c r="M116" s="513"/>
      <c r="N116" s="513"/>
      <c r="O116" s="513"/>
      <c r="P116" s="513"/>
      <c r="Q116" s="513"/>
      <c r="R116" s="513"/>
    </row>
    <row r="117" spans="1:18">
      <c r="A117" s="513"/>
      <c r="B117" s="513"/>
      <c r="C117" s="513"/>
      <c r="D117" s="513"/>
      <c r="E117" s="513"/>
      <c r="F117" s="513"/>
      <c r="G117" s="513"/>
      <c r="H117" s="513"/>
      <c r="J117" s="513"/>
      <c r="K117" s="513"/>
      <c r="L117" s="513"/>
      <c r="M117" s="513"/>
      <c r="N117" s="513"/>
      <c r="O117" s="513"/>
      <c r="P117" s="513"/>
      <c r="Q117" s="513"/>
      <c r="R117" s="513"/>
    </row>
    <row r="118" spans="1:18">
      <c r="A118" s="513"/>
      <c r="B118" s="513"/>
      <c r="C118" s="513"/>
      <c r="D118" s="513"/>
      <c r="E118" s="513"/>
      <c r="F118" s="513"/>
      <c r="G118" s="513"/>
      <c r="H118" s="513"/>
      <c r="J118" s="513"/>
      <c r="K118" s="513"/>
      <c r="L118" s="513"/>
      <c r="M118" s="513"/>
      <c r="N118" s="513"/>
      <c r="O118" s="513"/>
      <c r="P118" s="513"/>
      <c r="Q118" s="513"/>
      <c r="R118" s="513"/>
    </row>
    <row r="119" spans="1:18">
      <c r="A119" s="513"/>
      <c r="B119" s="513"/>
      <c r="C119" s="513"/>
      <c r="D119" s="513"/>
      <c r="E119" s="513"/>
      <c r="F119" s="513"/>
      <c r="G119" s="513"/>
      <c r="H119" s="513"/>
      <c r="J119" s="513"/>
      <c r="K119" s="513"/>
      <c r="L119" s="513"/>
      <c r="M119" s="513"/>
      <c r="N119" s="513"/>
      <c r="O119" s="513"/>
      <c r="P119" s="513"/>
      <c r="Q119" s="513"/>
      <c r="R119" s="513"/>
    </row>
    <row r="120" spans="1:18">
      <c r="A120" s="513"/>
      <c r="B120" s="513"/>
      <c r="C120" s="513"/>
      <c r="D120" s="513"/>
      <c r="E120" s="513"/>
      <c r="F120" s="513"/>
      <c r="G120" s="513"/>
      <c r="H120" s="513"/>
      <c r="J120" s="513"/>
      <c r="K120" s="513"/>
      <c r="L120" s="513"/>
      <c r="M120" s="513"/>
      <c r="N120" s="513"/>
      <c r="O120" s="513"/>
      <c r="P120" s="513"/>
      <c r="Q120" s="513"/>
      <c r="R120" s="513"/>
    </row>
    <row r="121" spans="1:18">
      <c r="A121" s="513"/>
      <c r="B121" s="513"/>
      <c r="C121" s="513"/>
      <c r="D121" s="513"/>
      <c r="E121" s="513"/>
      <c r="F121" s="513"/>
      <c r="G121" s="513"/>
      <c r="H121" s="513"/>
      <c r="J121" s="513"/>
      <c r="K121" s="513"/>
      <c r="L121" s="513"/>
      <c r="M121" s="513"/>
      <c r="N121" s="513"/>
      <c r="O121" s="513"/>
      <c r="P121" s="513"/>
      <c r="Q121" s="513"/>
      <c r="R121" s="513"/>
    </row>
    <row r="122" spans="1:18">
      <c r="A122" s="513"/>
      <c r="B122" s="513"/>
      <c r="C122" s="513"/>
      <c r="D122" s="513"/>
      <c r="E122" s="513"/>
      <c r="F122" s="513"/>
      <c r="G122" s="513"/>
      <c r="H122" s="513"/>
      <c r="J122" s="513"/>
      <c r="K122" s="513"/>
      <c r="L122" s="513"/>
      <c r="M122" s="513"/>
      <c r="N122" s="513"/>
      <c r="O122" s="513"/>
      <c r="P122" s="513"/>
      <c r="Q122" s="513"/>
      <c r="R122" s="513"/>
    </row>
    <row r="123" spans="1:18">
      <c r="A123" s="513"/>
      <c r="B123" s="513"/>
      <c r="C123" s="513"/>
      <c r="D123" s="513"/>
      <c r="E123" s="513"/>
      <c r="F123" s="513"/>
      <c r="G123" s="513"/>
      <c r="H123" s="513"/>
      <c r="J123" s="513"/>
      <c r="K123" s="513"/>
      <c r="L123" s="513"/>
      <c r="M123" s="513"/>
      <c r="N123" s="513"/>
      <c r="O123" s="513"/>
      <c r="P123" s="513"/>
      <c r="Q123" s="513"/>
      <c r="R123" s="513"/>
    </row>
    <row r="124" spans="1:18">
      <c r="A124" s="513"/>
      <c r="B124" s="513"/>
      <c r="C124" s="513"/>
      <c r="D124" s="513"/>
      <c r="E124" s="513"/>
      <c r="F124" s="513"/>
      <c r="G124" s="513"/>
      <c r="H124" s="513"/>
      <c r="J124" s="513"/>
      <c r="K124" s="513"/>
      <c r="L124" s="513"/>
      <c r="M124" s="513"/>
      <c r="N124" s="513"/>
      <c r="O124" s="513"/>
      <c r="P124" s="513"/>
      <c r="Q124" s="513"/>
      <c r="R124" s="513"/>
    </row>
    <row r="125" spans="1:18">
      <c r="A125" s="513"/>
      <c r="B125" s="513"/>
      <c r="C125" s="513"/>
      <c r="D125" s="513"/>
      <c r="E125" s="513"/>
      <c r="F125" s="513"/>
      <c r="G125" s="513"/>
      <c r="H125" s="513"/>
      <c r="J125" s="513"/>
      <c r="K125" s="513"/>
      <c r="L125" s="513"/>
      <c r="M125" s="513"/>
      <c r="N125" s="513"/>
      <c r="O125" s="513"/>
      <c r="P125" s="513"/>
      <c r="Q125" s="513"/>
      <c r="R125" s="513"/>
    </row>
    <row r="126" spans="1:18">
      <c r="A126" s="513"/>
      <c r="B126" s="513"/>
      <c r="C126" s="513"/>
      <c r="D126" s="513"/>
      <c r="E126" s="513"/>
      <c r="F126" s="513"/>
      <c r="G126" s="513"/>
      <c r="H126" s="513"/>
      <c r="J126" s="513"/>
      <c r="K126" s="513"/>
      <c r="L126" s="513"/>
      <c r="M126" s="513"/>
      <c r="N126" s="513"/>
      <c r="O126" s="513"/>
      <c r="P126" s="513"/>
      <c r="Q126" s="513"/>
      <c r="R126" s="513"/>
    </row>
    <row r="127" spans="1:18">
      <c r="A127" s="513"/>
      <c r="B127" s="513"/>
      <c r="C127" s="513"/>
      <c r="D127" s="513"/>
      <c r="E127" s="513"/>
      <c r="F127" s="513"/>
      <c r="G127" s="513"/>
      <c r="H127" s="513"/>
      <c r="J127" s="513"/>
      <c r="K127" s="513"/>
      <c r="L127" s="513"/>
      <c r="M127" s="513"/>
      <c r="N127" s="513"/>
      <c r="O127" s="513"/>
      <c r="P127" s="513"/>
      <c r="Q127" s="513"/>
      <c r="R127" s="513"/>
    </row>
    <row r="128" spans="1:18">
      <c r="A128" s="513"/>
      <c r="B128" s="513"/>
      <c r="C128" s="513"/>
      <c r="D128" s="513"/>
      <c r="E128" s="513"/>
      <c r="F128" s="513"/>
      <c r="G128" s="513"/>
      <c r="H128" s="513"/>
      <c r="J128" s="513"/>
      <c r="K128" s="513"/>
      <c r="L128" s="513"/>
      <c r="M128" s="513"/>
      <c r="N128" s="513"/>
      <c r="O128" s="513"/>
      <c r="P128" s="513"/>
      <c r="Q128" s="513"/>
      <c r="R128" s="513"/>
    </row>
    <row r="129" spans="1:18">
      <c r="A129" s="513"/>
      <c r="B129" s="513"/>
      <c r="C129" s="513"/>
      <c r="D129" s="513"/>
      <c r="E129" s="513"/>
      <c r="F129" s="513"/>
      <c r="G129" s="513"/>
      <c r="H129" s="513"/>
      <c r="J129" s="513"/>
      <c r="K129" s="513"/>
      <c r="L129" s="513"/>
      <c r="M129" s="513"/>
      <c r="N129" s="513"/>
      <c r="O129" s="513"/>
      <c r="P129" s="513"/>
      <c r="Q129" s="513"/>
      <c r="R129" s="513"/>
    </row>
    <row r="130" spans="1:18">
      <c r="A130" s="513"/>
      <c r="B130" s="513"/>
      <c r="C130" s="513"/>
      <c r="D130" s="513"/>
      <c r="E130" s="513"/>
      <c r="F130" s="513"/>
      <c r="G130" s="513"/>
      <c r="H130" s="513"/>
      <c r="J130" s="513"/>
      <c r="K130" s="513"/>
      <c r="L130" s="513"/>
      <c r="M130" s="513"/>
      <c r="N130" s="513"/>
      <c r="O130" s="513"/>
      <c r="P130" s="513"/>
      <c r="Q130" s="513"/>
      <c r="R130" s="513"/>
    </row>
    <row r="131" spans="1:18">
      <c r="A131" s="513"/>
      <c r="B131" s="513"/>
      <c r="C131" s="513"/>
      <c r="D131" s="513"/>
      <c r="E131" s="513"/>
      <c r="F131" s="513"/>
      <c r="G131" s="513"/>
      <c r="H131" s="513"/>
      <c r="J131" s="513"/>
      <c r="K131" s="513"/>
      <c r="L131" s="513"/>
      <c r="M131" s="513"/>
      <c r="N131" s="513"/>
      <c r="O131" s="513"/>
      <c r="P131" s="513"/>
      <c r="Q131" s="513"/>
      <c r="R131" s="513"/>
    </row>
    <row r="132" spans="1:18">
      <c r="A132" s="513"/>
      <c r="B132" s="513"/>
      <c r="C132" s="513"/>
      <c r="D132" s="513"/>
      <c r="E132" s="513"/>
      <c r="F132" s="513"/>
      <c r="G132" s="513"/>
      <c r="H132" s="513"/>
      <c r="J132" s="513"/>
      <c r="K132" s="513"/>
      <c r="L132" s="513"/>
      <c r="M132" s="513"/>
      <c r="N132" s="513"/>
      <c r="O132" s="513"/>
      <c r="P132" s="513"/>
      <c r="Q132" s="513"/>
      <c r="R132" s="513"/>
    </row>
    <row r="133" spans="1:18">
      <c r="A133" s="513"/>
      <c r="B133" s="513"/>
      <c r="C133" s="513"/>
      <c r="D133" s="513"/>
      <c r="E133" s="513"/>
      <c r="F133" s="513"/>
      <c r="G133" s="513"/>
      <c r="H133" s="513"/>
      <c r="J133" s="513"/>
      <c r="K133" s="513"/>
      <c r="L133" s="513"/>
      <c r="M133" s="513"/>
      <c r="N133" s="513"/>
      <c r="O133" s="513"/>
      <c r="P133" s="513"/>
      <c r="Q133" s="513"/>
      <c r="R133" s="513"/>
    </row>
    <row r="134" spans="1:18">
      <c r="A134" s="513"/>
      <c r="B134" s="513"/>
      <c r="C134" s="513"/>
      <c r="D134" s="513"/>
      <c r="E134" s="513"/>
      <c r="F134" s="513"/>
      <c r="G134" s="513"/>
      <c r="H134" s="513"/>
      <c r="J134" s="513"/>
      <c r="K134" s="513"/>
      <c r="L134" s="513"/>
      <c r="M134" s="513"/>
      <c r="N134" s="513"/>
      <c r="O134" s="513"/>
      <c r="P134" s="513"/>
      <c r="Q134" s="513"/>
      <c r="R134" s="513"/>
    </row>
    <row r="135" spans="1:18">
      <c r="A135" s="513"/>
      <c r="B135" s="513"/>
      <c r="C135" s="513"/>
      <c r="D135" s="513"/>
      <c r="E135" s="513"/>
      <c r="F135" s="513"/>
      <c r="G135" s="513"/>
      <c r="H135" s="513"/>
      <c r="J135" s="513"/>
      <c r="K135" s="513"/>
      <c r="L135" s="513"/>
      <c r="M135" s="513"/>
      <c r="N135" s="513"/>
      <c r="O135" s="513"/>
      <c r="P135" s="513"/>
      <c r="Q135" s="513"/>
      <c r="R135" s="513"/>
    </row>
    <row r="136" spans="1:18">
      <c r="A136" s="513"/>
      <c r="B136" s="513"/>
      <c r="C136" s="513"/>
      <c r="D136" s="513"/>
      <c r="E136" s="513"/>
      <c r="F136" s="513"/>
      <c r="G136" s="513"/>
      <c r="H136" s="513"/>
      <c r="J136" s="513"/>
      <c r="K136" s="513"/>
      <c r="L136" s="513"/>
      <c r="M136" s="513"/>
      <c r="N136" s="513"/>
      <c r="O136" s="513"/>
      <c r="P136" s="513"/>
      <c r="Q136" s="513"/>
      <c r="R136" s="513"/>
    </row>
    <row r="137" spans="1:18">
      <c r="A137" s="513"/>
      <c r="B137" s="513"/>
      <c r="C137" s="513"/>
      <c r="D137" s="513"/>
      <c r="E137" s="513"/>
      <c r="F137" s="513"/>
      <c r="G137" s="513"/>
      <c r="H137" s="513"/>
      <c r="J137" s="513"/>
      <c r="K137" s="513"/>
      <c r="L137" s="513"/>
      <c r="M137" s="513"/>
      <c r="N137" s="513"/>
      <c r="O137" s="513"/>
      <c r="P137" s="513"/>
      <c r="Q137" s="513"/>
      <c r="R137" s="513"/>
    </row>
    <row r="138" spans="1:18">
      <c r="A138" s="513"/>
      <c r="B138" s="513"/>
      <c r="C138" s="513"/>
      <c r="D138" s="513"/>
      <c r="E138" s="513"/>
      <c r="F138" s="513"/>
      <c r="G138" s="513"/>
      <c r="H138" s="513"/>
      <c r="J138" s="513"/>
      <c r="K138" s="513"/>
      <c r="L138" s="513"/>
      <c r="M138" s="513"/>
      <c r="N138" s="513"/>
      <c r="O138" s="513"/>
      <c r="P138" s="513"/>
      <c r="Q138" s="513"/>
      <c r="R138" s="513"/>
    </row>
    <row r="139" spans="1:18">
      <c r="A139" s="513"/>
      <c r="B139" s="513"/>
      <c r="C139" s="513"/>
      <c r="D139" s="513"/>
      <c r="E139" s="513"/>
      <c r="F139" s="513"/>
      <c r="G139" s="513"/>
      <c r="H139" s="513"/>
      <c r="J139" s="513"/>
      <c r="K139" s="513"/>
      <c r="L139" s="513"/>
      <c r="M139" s="513"/>
      <c r="N139" s="513"/>
      <c r="O139" s="513"/>
      <c r="P139" s="513"/>
      <c r="Q139" s="513"/>
      <c r="R139" s="513"/>
    </row>
    <row r="140" spans="1:18">
      <c r="A140" s="513"/>
      <c r="B140" s="513"/>
      <c r="C140" s="513"/>
      <c r="D140" s="513"/>
      <c r="E140" s="513"/>
      <c r="F140" s="513"/>
      <c r="G140" s="513"/>
      <c r="H140" s="513"/>
      <c r="J140" s="513"/>
      <c r="K140" s="513"/>
      <c r="L140" s="513"/>
      <c r="M140" s="513"/>
      <c r="N140" s="513"/>
      <c r="O140" s="513"/>
      <c r="P140" s="513"/>
      <c r="Q140" s="513"/>
      <c r="R140" s="513"/>
    </row>
    <row r="141" spans="1:18">
      <c r="A141" s="513"/>
      <c r="B141" s="513"/>
      <c r="C141" s="513"/>
      <c r="D141" s="513"/>
      <c r="E141" s="513"/>
      <c r="F141" s="513"/>
      <c r="G141" s="513"/>
      <c r="H141" s="513"/>
      <c r="J141" s="513"/>
      <c r="K141" s="513"/>
      <c r="L141" s="513"/>
      <c r="M141" s="513"/>
      <c r="N141" s="513"/>
      <c r="O141" s="513"/>
      <c r="P141" s="513"/>
      <c r="Q141" s="513"/>
      <c r="R141" s="513"/>
    </row>
    <row r="142" spans="1:18">
      <c r="A142" s="513"/>
      <c r="B142" s="513"/>
      <c r="C142" s="513"/>
      <c r="D142" s="513"/>
      <c r="E142" s="513"/>
      <c r="F142" s="513"/>
      <c r="G142" s="513"/>
      <c r="H142" s="513"/>
      <c r="J142" s="513"/>
      <c r="K142" s="513"/>
      <c r="L142" s="513"/>
      <c r="M142" s="513"/>
      <c r="N142" s="513"/>
      <c r="O142" s="513"/>
      <c r="P142" s="513"/>
      <c r="Q142" s="513"/>
      <c r="R142" s="513"/>
    </row>
    <row r="143" spans="1:18">
      <c r="A143" s="513"/>
      <c r="B143" s="513"/>
      <c r="C143" s="513"/>
      <c r="D143" s="513"/>
      <c r="E143" s="513"/>
      <c r="F143" s="513"/>
      <c r="G143" s="513"/>
      <c r="H143" s="513"/>
      <c r="J143" s="513"/>
      <c r="K143" s="513"/>
      <c r="L143" s="513"/>
      <c r="M143" s="513"/>
      <c r="N143" s="513"/>
      <c r="O143" s="513"/>
      <c r="P143" s="513"/>
      <c r="Q143" s="513"/>
      <c r="R143" s="513"/>
    </row>
    <row r="144" spans="1:18">
      <c r="A144" s="513"/>
      <c r="B144" s="513"/>
      <c r="C144" s="513"/>
      <c r="D144" s="513"/>
      <c r="E144" s="513"/>
      <c r="F144" s="513"/>
      <c r="G144" s="513"/>
      <c r="H144" s="513"/>
      <c r="J144" s="513"/>
      <c r="K144" s="513"/>
      <c r="L144" s="513"/>
      <c r="M144" s="513"/>
      <c r="N144" s="513"/>
      <c r="O144" s="513"/>
      <c r="P144" s="513"/>
      <c r="Q144" s="513"/>
      <c r="R144" s="513"/>
    </row>
    <row r="145" spans="1:18">
      <c r="A145" s="513"/>
      <c r="B145" s="513"/>
      <c r="C145" s="513"/>
      <c r="D145" s="513"/>
      <c r="E145" s="513"/>
      <c r="F145" s="513"/>
      <c r="G145" s="513"/>
      <c r="H145" s="513"/>
      <c r="J145" s="513"/>
      <c r="K145" s="513"/>
      <c r="L145" s="513"/>
      <c r="M145" s="513"/>
      <c r="N145" s="513"/>
      <c r="O145" s="513"/>
      <c r="P145" s="513"/>
      <c r="Q145" s="513"/>
      <c r="R145" s="513"/>
    </row>
    <row r="146" spans="1:18">
      <c r="A146" s="513"/>
      <c r="B146" s="513"/>
      <c r="C146" s="513"/>
      <c r="D146" s="513"/>
      <c r="E146" s="513"/>
      <c r="F146" s="513"/>
      <c r="G146" s="513"/>
      <c r="H146" s="513"/>
      <c r="J146" s="513"/>
      <c r="K146" s="513"/>
      <c r="L146" s="513"/>
      <c r="M146" s="513"/>
      <c r="N146" s="513"/>
      <c r="O146" s="513"/>
      <c r="P146" s="513"/>
      <c r="Q146" s="513"/>
      <c r="R146" s="513"/>
    </row>
    <row r="147" spans="1:18">
      <c r="A147" s="513"/>
      <c r="B147" s="513"/>
      <c r="C147" s="513"/>
      <c r="D147" s="513"/>
      <c r="E147" s="513"/>
      <c r="F147" s="513"/>
      <c r="G147" s="513"/>
      <c r="H147" s="513"/>
      <c r="J147" s="513"/>
      <c r="K147" s="513"/>
      <c r="L147" s="513"/>
      <c r="M147" s="513"/>
      <c r="N147" s="513"/>
      <c r="O147" s="513"/>
      <c r="P147" s="513"/>
      <c r="Q147" s="513"/>
      <c r="R147" s="513"/>
    </row>
    <row r="148" spans="1:18">
      <c r="A148" s="513"/>
      <c r="B148" s="513"/>
      <c r="C148" s="513"/>
      <c r="D148" s="513"/>
      <c r="E148" s="513"/>
      <c r="F148" s="513"/>
      <c r="G148" s="513"/>
      <c r="H148" s="513"/>
      <c r="J148" s="513"/>
      <c r="K148" s="513"/>
      <c r="L148" s="513"/>
      <c r="M148" s="513"/>
      <c r="N148" s="513"/>
      <c r="O148" s="513"/>
      <c r="P148" s="513"/>
      <c r="Q148" s="513"/>
      <c r="R148" s="513"/>
    </row>
    <row r="149" spans="1:18">
      <c r="A149" s="513"/>
      <c r="B149" s="513"/>
      <c r="C149" s="513"/>
      <c r="D149" s="513"/>
      <c r="E149" s="513"/>
      <c r="F149" s="513"/>
      <c r="G149" s="513"/>
      <c r="H149" s="513"/>
      <c r="J149" s="513"/>
      <c r="K149" s="513"/>
      <c r="L149" s="513"/>
      <c r="M149" s="513"/>
      <c r="N149" s="513"/>
      <c r="O149" s="513"/>
      <c r="P149" s="513"/>
      <c r="Q149" s="513"/>
      <c r="R149" s="513"/>
    </row>
    <row r="150" spans="1:18">
      <c r="A150" s="513"/>
      <c r="B150" s="513"/>
      <c r="C150" s="513"/>
      <c r="D150" s="513"/>
      <c r="E150" s="513"/>
      <c r="F150" s="513"/>
      <c r="G150" s="513"/>
      <c r="H150" s="513"/>
      <c r="J150" s="513"/>
      <c r="K150" s="513"/>
      <c r="L150" s="513"/>
      <c r="M150" s="513"/>
      <c r="N150" s="513"/>
      <c r="O150" s="513"/>
      <c r="P150" s="513"/>
      <c r="Q150" s="513"/>
      <c r="R150" s="513"/>
    </row>
    <row r="151" spans="1:18">
      <c r="A151" s="513"/>
      <c r="B151" s="513"/>
      <c r="C151" s="513"/>
      <c r="D151" s="513"/>
      <c r="E151" s="513"/>
      <c r="F151" s="513"/>
      <c r="G151" s="513"/>
      <c r="H151" s="513"/>
      <c r="J151" s="513"/>
      <c r="K151" s="513"/>
      <c r="L151" s="513"/>
      <c r="M151" s="513"/>
      <c r="N151" s="513"/>
      <c r="O151" s="513"/>
      <c r="P151" s="513"/>
      <c r="Q151" s="513"/>
      <c r="R151" s="513"/>
    </row>
    <row r="152" spans="1:18">
      <c r="A152" s="513"/>
      <c r="B152" s="513"/>
      <c r="C152" s="513"/>
      <c r="D152" s="513"/>
      <c r="E152" s="513"/>
      <c r="F152" s="513"/>
      <c r="G152" s="513"/>
      <c r="H152" s="513"/>
      <c r="J152" s="513"/>
      <c r="K152" s="513"/>
      <c r="L152" s="513"/>
      <c r="M152" s="513"/>
      <c r="N152" s="513"/>
      <c r="O152" s="513"/>
      <c r="P152" s="513"/>
      <c r="Q152" s="513"/>
      <c r="R152" s="513"/>
    </row>
    <row r="153" spans="1:18">
      <c r="A153" s="513"/>
      <c r="B153" s="513"/>
      <c r="C153" s="513"/>
      <c r="D153" s="513"/>
      <c r="E153" s="513"/>
      <c r="F153" s="513"/>
      <c r="G153" s="513"/>
      <c r="H153" s="513"/>
      <c r="J153" s="513"/>
      <c r="K153" s="513"/>
      <c r="L153" s="513"/>
      <c r="M153" s="513"/>
      <c r="N153" s="513"/>
      <c r="O153" s="513"/>
      <c r="P153" s="513"/>
      <c r="Q153" s="513"/>
      <c r="R153" s="513"/>
    </row>
    <row r="154" spans="1:18">
      <c r="A154" s="513"/>
      <c r="B154" s="513"/>
      <c r="C154" s="513"/>
      <c r="D154" s="513"/>
      <c r="E154" s="513"/>
      <c r="F154" s="513"/>
      <c r="G154" s="513"/>
      <c r="H154" s="513"/>
      <c r="J154" s="513"/>
      <c r="K154" s="513"/>
      <c r="L154" s="513"/>
      <c r="M154" s="513"/>
      <c r="N154" s="513"/>
      <c r="O154" s="513"/>
      <c r="P154" s="513"/>
      <c r="Q154" s="513"/>
      <c r="R154" s="513"/>
    </row>
    <row r="155" spans="1:18">
      <c r="A155" s="513"/>
      <c r="B155" s="513"/>
      <c r="C155" s="513"/>
      <c r="D155" s="513"/>
      <c r="E155" s="513"/>
      <c r="F155" s="513"/>
      <c r="G155" s="513"/>
      <c r="H155" s="513"/>
      <c r="J155" s="513"/>
      <c r="K155" s="513"/>
      <c r="L155" s="513"/>
      <c r="M155" s="513"/>
      <c r="N155" s="513"/>
      <c r="O155" s="513"/>
      <c r="P155" s="513"/>
      <c r="Q155" s="513"/>
      <c r="R155" s="513"/>
    </row>
    <row r="156" spans="1:18">
      <c r="A156" s="513"/>
      <c r="B156" s="513"/>
      <c r="C156" s="513"/>
      <c r="D156" s="513"/>
      <c r="E156" s="513"/>
      <c r="F156" s="513"/>
      <c r="G156" s="513"/>
      <c r="H156" s="513"/>
      <c r="J156" s="513"/>
      <c r="K156" s="513"/>
      <c r="L156" s="513"/>
      <c r="M156" s="513"/>
      <c r="N156" s="513"/>
      <c r="O156" s="513"/>
      <c r="P156" s="513"/>
      <c r="Q156" s="513"/>
      <c r="R156" s="513"/>
    </row>
    <row r="157" spans="1:18">
      <c r="A157" s="513"/>
      <c r="B157" s="513"/>
      <c r="C157" s="513"/>
      <c r="D157" s="513"/>
      <c r="E157" s="513"/>
      <c r="F157" s="513"/>
      <c r="G157" s="513"/>
      <c r="H157" s="513"/>
      <c r="J157" s="513"/>
      <c r="K157" s="513"/>
      <c r="L157" s="513"/>
      <c r="M157" s="513"/>
      <c r="N157" s="513"/>
      <c r="O157" s="513"/>
      <c r="P157" s="513"/>
      <c r="Q157" s="513"/>
      <c r="R157" s="513"/>
    </row>
    <row r="158" spans="1:18">
      <c r="A158" s="513"/>
      <c r="B158" s="513"/>
      <c r="C158" s="513"/>
      <c r="D158" s="513"/>
      <c r="E158" s="513"/>
      <c r="F158" s="513"/>
      <c r="G158" s="513"/>
      <c r="H158" s="513"/>
      <c r="J158" s="513"/>
      <c r="K158" s="513"/>
      <c r="L158" s="513"/>
      <c r="M158" s="513"/>
      <c r="N158" s="513"/>
      <c r="O158" s="513"/>
      <c r="P158" s="513"/>
      <c r="Q158" s="513"/>
      <c r="R158" s="513"/>
    </row>
    <row r="159" spans="1:18">
      <c r="A159" s="513"/>
      <c r="B159" s="513"/>
      <c r="C159" s="513"/>
      <c r="D159" s="513"/>
      <c r="E159" s="513"/>
      <c r="F159" s="513"/>
      <c r="G159" s="513"/>
      <c r="H159" s="513"/>
      <c r="J159" s="513"/>
      <c r="K159" s="513"/>
      <c r="L159" s="513"/>
      <c r="M159" s="513"/>
      <c r="N159" s="513"/>
      <c r="O159" s="513"/>
      <c r="P159" s="513"/>
      <c r="Q159" s="513"/>
      <c r="R159" s="513"/>
    </row>
    <row r="160" spans="1:18">
      <c r="A160" s="513"/>
      <c r="B160" s="513"/>
      <c r="C160" s="513"/>
      <c r="D160" s="513"/>
      <c r="E160" s="513"/>
      <c r="F160" s="513"/>
      <c r="G160" s="513"/>
      <c r="H160" s="513"/>
      <c r="J160" s="513"/>
      <c r="K160" s="513"/>
      <c r="L160" s="513"/>
      <c r="M160" s="513"/>
      <c r="N160" s="513"/>
      <c r="O160" s="513"/>
      <c r="P160" s="513"/>
      <c r="Q160" s="513"/>
      <c r="R160" s="513"/>
    </row>
    <row r="161" spans="1:18">
      <c r="A161" s="513"/>
      <c r="B161" s="513"/>
      <c r="C161" s="513"/>
      <c r="D161" s="513"/>
      <c r="E161" s="513"/>
      <c r="F161" s="513"/>
      <c r="G161" s="513"/>
      <c r="H161" s="513"/>
      <c r="J161" s="513"/>
      <c r="K161" s="513"/>
      <c r="L161" s="513"/>
      <c r="M161" s="513"/>
      <c r="N161" s="513"/>
      <c r="O161" s="513"/>
      <c r="P161" s="513"/>
      <c r="Q161" s="513"/>
      <c r="R161" s="513"/>
    </row>
    <row r="162" spans="1:18">
      <c r="A162" s="513"/>
      <c r="B162" s="513"/>
      <c r="C162" s="513"/>
      <c r="D162" s="513"/>
      <c r="E162" s="513"/>
      <c r="F162" s="513"/>
      <c r="G162" s="513"/>
      <c r="H162" s="513"/>
      <c r="J162" s="513"/>
      <c r="K162" s="513"/>
      <c r="L162" s="513"/>
      <c r="M162" s="513"/>
      <c r="N162" s="513"/>
      <c r="O162" s="513"/>
      <c r="P162" s="513"/>
      <c r="Q162" s="513"/>
      <c r="R162" s="513"/>
    </row>
    <row r="163" spans="1:18">
      <c r="A163" s="513"/>
      <c r="B163" s="513"/>
      <c r="C163" s="513"/>
      <c r="D163" s="513"/>
      <c r="E163" s="513"/>
      <c r="F163" s="513"/>
      <c r="G163" s="513"/>
      <c r="H163" s="513"/>
      <c r="J163" s="513"/>
      <c r="K163" s="513"/>
      <c r="L163" s="513"/>
      <c r="M163" s="513"/>
      <c r="N163" s="513"/>
      <c r="O163" s="513"/>
      <c r="P163" s="513"/>
      <c r="Q163" s="513"/>
      <c r="R163" s="513"/>
    </row>
    <row r="164" spans="1:18">
      <c r="A164" s="513"/>
      <c r="B164" s="513"/>
      <c r="C164" s="513"/>
      <c r="D164" s="513"/>
      <c r="E164" s="513"/>
      <c r="F164" s="513"/>
      <c r="G164" s="513"/>
      <c r="H164" s="513"/>
      <c r="J164" s="513"/>
      <c r="K164" s="513"/>
      <c r="L164" s="513"/>
      <c r="M164" s="513"/>
      <c r="N164" s="513"/>
      <c r="O164" s="513"/>
      <c r="P164" s="513"/>
      <c r="Q164" s="513"/>
      <c r="R164" s="513"/>
    </row>
    <row r="165" spans="1:18">
      <c r="A165" s="513"/>
      <c r="B165" s="513"/>
      <c r="C165" s="513"/>
      <c r="D165" s="513"/>
      <c r="E165" s="513"/>
      <c r="F165" s="513"/>
      <c r="G165" s="513"/>
      <c r="H165" s="513"/>
      <c r="J165" s="513"/>
      <c r="K165" s="513"/>
      <c r="L165" s="513"/>
      <c r="M165" s="513"/>
      <c r="N165" s="513"/>
      <c r="O165" s="513"/>
      <c r="P165" s="513"/>
      <c r="Q165" s="513"/>
      <c r="R165" s="513"/>
    </row>
    <row r="166" spans="1:18">
      <c r="A166" s="513"/>
      <c r="B166" s="513"/>
      <c r="C166" s="513"/>
      <c r="D166" s="513"/>
      <c r="E166" s="513"/>
      <c r="F166" s="513"/>
      <c r="G166" s="513"/>
      <c r="H166" s="513"/>
      <c r="J166" s="513"/>
      <c r="K166" s="513"/>
      <c r="L166" s="513"/>
      <c r="M166" s="513"/>
      <c r="N166" s="513"/>
      <c r="O166" s="513"/>
      <c r="P166" s="513"/>
      <c r="Q166" s="513"/>
      <c r="R166" s="513"/>
    </row>
    <row r="167" spans="1:18">
      <c r="A167" s="513"/>
      <c r="B167" s="513"/>
      <c r="C167" s="513"/>
      <c r="D167" s="513"/>
      <c r="E167" s="513"/>
      <c r="F167" s="513"/>
      <c r="G167" s="513"/>
      <c r="H167" s="513"/>
      <c r="J167" s="513"/>
      <c r="K167" s="513"/>
      <c r="L167" s="513"/>
      <c r="M167" s="513"/>
      <c r="N167" s="513"/>
      <c r="O167" s="513"/>
      <c r="P167" s="513"/>
      <c r="Q167" s="513"/>
      <c r="R167" s="513"/>
    </row>
    <row r="168" spans="1:18">
      <c r="A168" s="513"/>
      <c r="B168" s="513"/>
      <c r="C168" s="513"/>
      <c r="D168" s="513"/>
      <c r="E168" s="513"/>
      <c r="F168" s="513"/>
      <c r="G168" s="513"/>
      <c r="H168" s="513"/>
      <c r="J168" s="513"/>
      <c r="K168" s="513"/>
      <c r="L168" s="513"/>
      <c r="M168" s="513"/>
      <c r="N168" s="513"/>
      <c r="O168" s="513"/>
      <c r="P168" s="513"/>
      <c r="Q168" s="513"/>
      <c r="R168" s="513"/>
    </row>
    <row r="169" spans="1:18">
      <c r="A169" s="513"/>
      <c r="B169" s="513"/>
      <c r="C169" s="513"/>
      <c r="D169" s="513"/>
      <c r="E169" s="513"/>
      <c r="F169" s="513"/>
      <c r="G169" s="513"/>
      <c r="H169" s="513"/>
      <c r="J169" s="513"/>
      <c r="K169" s="513"/>
      <c r="L169" s="513"/>
      <c r="M169" s="513"/>
      <c r="N169" s="513"/>
      <c r="O169" s="513"/>
      <c r="P169" s="513"/>
      <c r="Q169" s="513"/>
      <c r="R169" s="513"/>
    </row>
    <row r="170" spans="1:18">
      <c r="A170" s="513"/>
      <c r="B170" s="513"/>
      <c r="C170" s="513"/>
      <c r="D170" s="513"/>
      <c r="E170" s="513"/>
      <c r="F170" s="513"/>
      <c r="G170" s="513"/>
      <c r="H170" s="513"/>
      <c r="J170" s="513"/>
      <c r="K170" s="513"/>
      <c r="L170" s="513"/>
      <c r="M170" s="513"/>
      <c r="N170" s="513"/>
      <c r="O170" s="513"/>
      <c r="P170" s="513"/>
      <c r="Q170" s="513"/>
      <c r="R170" s="513"/>
    </row>
    <row r="171" spans="1:18">
      <c r="A171" s="513"/>
      <c r="B171" s="513"/>
      <c r="C171" s="513"/>
      <c r="D171" s="513"/>
      <c r="E171" s="513"/>
      <c r="F171" s="513"/>
      <c r="G171" s="513"/>
      <c r="H171" s="513"/>
      <c r="J171" s="513"/>
      <c r="K171" s="513"/>
      <c r="L171" s="513"/>
      <c r="M171" s="513"/>
      <c r="N171" s="513"/>
      <c r="O171" s="513"/>
      <c r="P171" s="513"/>
      <c r="Q171" s="513"/>
      <c r="R171" s="513"/>
    </row>
    <row r="172" spans="1:18">
      <c r="A172" s="513"/>
      <c r="B172" s="513"/>
      <c r="C172" s="513"/>
      <c r="D172" s="513"/>
      <c r="E172" s="513"/>
      <c r="F172" s="513"/>
      <c r="G172" s="513"/>
      <c r="H172" s="513"/>
      <c r="J172" s="513"/>
      <c r="K172" s="513"/>
      <c r="L172" s="513"/>
      <c r="M172" s="513"/>
      <c r="N172" s="513"/>
      <c r="O172" s="513"/>
      <c r="P172" s="513"/>
      <c r="Q172" s="513"/>
      <c r="R172" s="513"/>
    </row>
    <row r="173" spans="1:18">
      <c r="A173" s="513"/>
      <c r="B173" s="513"/>
      <c r="C173" s="513"/>
      <c r="D173" s="513"/>
      <c r="E173" s="513"/>
      <c r="F173" s="513"/>
      <c r="G173" s="513"/>
      <c r="H173" s="513"/>
      <c r="J173" s="513"/>
      <c r="K173" s="513"/>
      <c r="L173" s="513"/>
      <c r="M173" s="513"/>
      <c r="N173" s="513"/>
      <c r="O173" s="513"/>
      <c r="P173" s="513"/>
      <c r="Q173" s="513"/>
      <c r="R173" s="513"/>
    </row>
    <row r="174" spans="1:18">
      <c r="A174" s="513"/>
      <c r="B174" s="513"/>
      <c r="C174" s="513"/>
      <c r="D174" s="513"/>
      <c r="E174" s="513"/>
      <c r="F174" s="513"/>
      <c r="G174" s="513"/>
      <c r="H174" s="513"/>
      <c r="J174" s="513"/>
      <c r="K174" s="513"/>
      <c r="L174" s="513"/>
      <c r="M174" s="513"/>
      <c r="N174" s="513"/>
      <c r="O174" s="513"/>
      <c r="P174" s="513"/>
      <c r="Q174" s="513"/>
      <c r="R174" s="513"/>
    </row>
    <row r="175" spans="1:18">
      <c r="A175" s="513"/>
      <c r="B175" s="513"/>
      <c r="C175" s="513"/>
      <c r="D175" s="513"/>
      <c r="E175" s="513"/>
      <c r="F175" s="513"/>
      <c r="G175" s="513"/>
      <c r="H175" s="513"/>
      <c r="J175" s="513"/>
      <c r="K175" s="513"/>
      <c r="L175" s="513"/>
      <c r="M175" s="513"/>
      <c r="N175" s="513"/>
      <c r="O175" s="513"/>
      <c r="P175" s="513"/>
      <c r="Q175" s="513"/>
      <c r="R175" s="513"/>
    </row>
    <row r="176" spans="1:18">
      <c r="A176" s="513"/>
      <c r="B176" s="513"/>
      <c r="C176" s="513"/>
      <c r="D176" s="513"/>
      <c r="E176" s="513"/>
      <c r="F176" s="513"/>
      <c r="G176" s="513"/>
      <c r="H176" s="513"/>
      <c r="J176" s="513"/>
      <c r="K176" s="513"/>
      <c r="L176" s="513"/>
      <c r="M176" s="513"/>
      <c r="N176" s="513"/>
      <c r="O176" s="513"/>
      <c r="P176" s="513"/>
      <c r="Q176" s="513"/>
      <c r="R176" s="513"/>
    </row>
    <row r="177" spans="1:18">
      <c r="A177" s="513"/>
      <c r="B177" s="513"/>
      <c r="C177" s="513"/>
      <c r="D177" s="513"/>
      <c r="E177" s="513"/>
      <c r="F177" s="513"/>
      <c r="G177" s="513"/>
      <c r="H177" s="513"/>
      <c r="J177" s="513"/>
      <c r="K177" s="513"/>
      <c r="L177" s="513"/>
      <c r="M177" s="513"/>
      <c r="N177" s="513"/>
      <c r="O177" s="513"/>
      <c r="P177" s="513"/>
      <c r="Q177" s="513"/>
      <c r="R177" s="513"/>
    </row>
    <row r="178" spans="1:18">
      <c r="A178" s="513"/>
      <c r="B178" s="513"/>
      <c r="C178" s="513"/>
      <c r="D178" s="513"/>
      <c r="E178" s="513"/>
      <c r="F178" s="513"/>
      <c r="G178" s="513"/>
      <c r="H178" s="513"/>
      <c r="J178" s="513"/>
      <c r="K178" s="513"/>
      <c r="L178" s="513"/>
      <c r="M178" s="513"/>
      <c r="N178" s="513"/>
      <c r="O178" s="513"/>
      <c r="P178" s="513"/>
      <c r="Q178" s="513"/>
      <c r="R178" s="513"/>
    </row>
    <row r="179" spans="1:18">
      <c r="A179" s="513"/>
      <c r="B179" s="513"/>
      <c r="C179" s="513"/>
      <c r="D179" s="513"/>
      <c r="E179" s="513"/>
      <c r="F179" s="513"/>
      <c r="G179" s="513"/>
      <c r="H179" s="513"/>
      <c r="J179" s="513"/>
      <c r="K179" s="513"/>
      <c r="L179" s="513"/>
      <c r="M179" s="513"/>
      <c r="N179" s="513"/>
      <c r="O179" s="513"/>
      <c r="P179" s="513"/>
      <c r="Q179" s="513"/>
      <c r="R179" s="513"/>
    </row>
    <row r="180" spans="1:18">
      <c r="A180" s="513"/>
      <c r="B180" s="513"/>
      <c r="C180" s="513"/>
      <c r="D180" s="513"/>
      <c r="E180" s="513"/>
      <c r="F180" s="513"/>
      <c r="G180" s="513"/>
      <c r="H180" s="513"/>
      <c r="J180" s="513"/>
      <c r="K180" s="513"/>
      <c r="L180" s="513"/>
      <c r="M180" s="513"/>
      <c r="N180" s="513"/>
      <c r="O180" s="513"/>
      <c r="P180" s="513"/>
      <c r="Q180" s="513"/>
      <c r="R180" s="513"/>
    </row>
    <row r="181" spans="1:18">
      <c r="A181" s="513"/>
      <c r="B181" s="513"/>
      <c r="C181" s="513"/>
      <c r="D181" s="513"/>
      <c r="E181" s="513"/>
      <c r="F181" s="513"/>
      <c r="G181" s="513"/>
      <c r="H181" s="513"/>
      <c r="J181" s="513"/>
      <c r="K181" s="513"/>
      <c r="L181" s="513"/>
      <c r="M181" s="513"/>
      <c r="N181" s="513"/>
      <c r="O181" s="513"/>
      <c r="P181" s="513"/>
      <c r="Q181" s="513"/>
      <c r="R181" s="513"/>
    </row>
    <row r="182" spans="1:18">
      <c r="A182" s="513"/>
      <c r="B182" s="513"/>
      <c r="C182" s="513"/>
      <c r="D182" s="513"/>
      <c r="E182" s="513"/>
      <c r="F182" s="513"/>
      <c r="G182" s="513"/>
      <c r="H182" s="513"/>
      <c r="J182" s="513"/>
      <c r="K182" s="513"/>
      <c r="L182" s="513"/>
      <c r="M182" s="513"/>
      <c r="N182" s="513"/>
      <c r="O182" s="513"/>
      <c r="P182" s="513"/>
      <c r="Q182" s="513"/>
      <c r="R182" s="513"/>
    </row>
    <row r="183" spans="1:18">
      <c r="A183" s="513"/>
      <c r="B183" s="513"/>
      <c r="C183" s="513"/>
      <c r="D183" s="513"/>
      <c r="E183" s="513"/>
      <c r="F183" s="513"/>
      <c r="G183" s="513"/>
      <c r="H183" s="513"/>
      <c r="J183" s="513"/>
      <c r="K183" s="513"/>
      <c r="L183" s="513"/>
      <c r="M183" s="513"/>
      <c r="N183" s="513"/>
      <c r="O183" s="513"/>
      <c r="P183" s="513"/>
      <c r="Q183" s="513"/>
      <c r="R183" s="513"/>
    </row>
    <row r="184" spans="1:18">
      <c r="A184" s="513"/>
      <c r="B184" s="513"/>
      <c r="C184" s="513"/>
      <c r="D184" s="513"/>
      <c r="E184" s="513"/>
      <c r="F184" s="513"/>
      <c r="G184" s="513"/>
      <c r="H184" s="513"/>
      <c r="J184" s="513"/>
      <c r="K184" s="513"/>
      <c r="L184" s="513"/>
      <c r="M184" s="513"/>
      <c r="N184" s="513"/>
      <c r="O184" s="513"/>
      <c r="P184" s="513"/>
      <c r="Q184" s="513"/>
      <c r="R184" s="513"/>
    </row>
    <row r="185" spans="1:18">
      <c r="A185" s="513"/>
      <c r="B185" s="513"/>
      <c r="C185" s="513"/>
      <c r="D185" s="513"/>
      <c r="E185" s="513"/>
      <c r="F185" s="513"/>
      <c r="G185" s="513"/>
      <c r="H185" s="513"/>
      <c r="J185" s="513"/>
      <c r="K185" s="513"/>
      <c r="L185" s="513"/>
      <c r="M185" s="513"/>
      <c r="N185" s="513"/>
      <c r="O185" s="513"/>
      <c r="P185" s="513"/>
      <c r="Q185" s="513"/>
      <c r="R185" s="513"/>
    </row>
    <row r="186" spans="1:18">
      <c r="A186" s="513"/>
      <c r="B186" s="513"/>
      <c r="C186" s="513"/>
      <c r="D186" s="513"/>
      <c r="E186" s="513"/>
      <c r="F186" s="513"/>
      <c r="G186" s="513"/>
      <c r="H186" s="513"/>
      <c r="J186" s="513"/>
      <c r="K186" s="513"/>
      <c r="L186" s="513"/>
      <c r="M186" s="513"/>
      <c r="N186" s="513"/>
      <c r="O186" s="513"/>
      <c r="P186" s="513"/>
      <c r="Q186" s="513"/>
      <c r="R186" s="513"/>
    </row>
    <row r="187" spans="1:18">
      <c r="A187" s="513"/>
      <c r="B187" s="513"/>
      <c r="C187" s="513"/>
      <c r="D187" s="513"/>
      <c r="E187" s="513"/>
      <c r="F187" s="513"/>
      <c r="G187" s="513"/>
      <c r="H187" s="513"/>
      <c r="J187" s="513"/>
      <c r="K187" s="513"/>
      <c r="L187" s="513"/>
      <c r="M187" s="513"/>
      <c r="N187" s="513"/>
      <c r="O187" s="513"/>
      <c r="P187" s="513"/>
      <c r="Q187" s="513"/>
      <c r="R187" s="513"/>
    </row>
    <row r="188" spans="1:18">
      <c r="A188" s="513"/>
      <c r="B188" s="513"/>
      <c r="C188" s="513"/>
      <c r="D188" s="513"/>
      <c r="E188" s="513"/>
      <c r="F188" s="513"/>
      <c r="G188" s="513"/>
      <c r="H188" s="513"/>
      <c r="J188" s="513"/>
      <c r="K188" s="513"/>
      <c r="L188" s="513"/>
      <c r="M188" s="513"/>
      <c r="N188" s="513"/>
      <c r="O188" s="513"/>
      <c r="P188" s="513"/>
      <c r="Q188" s="513"/>
      <c r="R188" s="513"/>
    </row>
    <row r="189" spans="1:18">
      <c r="A189" s="513"/>
      <c r="B189" s="513"/>
      <c r="C189" s="513"/>
      <c r="D189" s="513"/>
      <c r="E189" s="513"/>
      <c r="F189" s="513"/>
      <c r="G189" s="513"/>
      <c r="H189" s="513"/>
      <c r="J189" s="513"/>
      <c r="K189" s="513"/>
      <c r="L189" s="513"/>
      <c r="M189" s="513"/>
      <c r="N189" s="513"/>
      <c r="O189" s="513"/>
      <c r="P189" s="513"/>
      <c r="Q189" s="513"/>
      <c r="R189" s="513"/>
    </row>
    <row r="190" spans="1:18">
      <c r="A190" s="513"/>
      <c r="B190" s="513"/>
      <c r="C190" s="513"/>
      <c r="D190" s="513"/>
      <c r="E190" s="513"/>
      <c r="F190" s="513"/>
      <c r="G190" s="513"/>
      <c r="H190" s="513"/>
      <c r="J190" s="513"/>
      <c r="K190" s="513"/>
      <c r="L190" s="513"/>
      <c r="M190" s="513"/>
      <c r="N190" s="513"/>
      <c r="O190" s="513"/>
      <c r="P190" s="513"/>
      <c r="Q190" s="513"/>
      <c r="R190" s="513"/>
    </row>
    <row r="191" spans="1:18">
      <c r="A191" s="513"/>
      <c r="B191" s="513"/>
      <c r="C191" s="513"/>
      <c r="D191" s="513"/>
      <c r="E191" s="513"/>
      <c r="F191" s="513"/>
      <c r="G191" s="513"/>
      <c r="H191" s="513"/>
      <c r="J191" s="513"/>
      <c r="K191" s="513"/>
      <c r="L191" s="513"/>
      <c r="M191" s="513"/>
      <c r="N191" s="513"/>
      <c r="O191" s="513"/>
      <c r="P191" s="513"/>
      <c r="Q191" s="513"/>
      <c r="R191" s="513"/>
    </row>
    <row r="192" spans="1:18">
      <c r="A192" s="513"/>
      <c r="B192" s="513"/>
      <c r="C192" s="513"/>
      <c r="D192" s="513"/>
      <c r="E192" s="513"/>
      <c r="F192" s="513"/>
      <c r="G192" s="513"/>
      <c r="H192" s="513"/>
      <c r="J192" s="513"/>
      <c r="K192" s="513"/>
      <c r="L192" s="513"/>
      <c r="M192" s="513"/>
      <c r="N192" s="513"/>
      <c r="O192" s="513"/>
      <c r="P192" s="513"/>
      <c r="Q192" s="513"/>
      <c r="R192" s="513"/>
    </row>
    <row r="193" spans="1:18">
      <c r="A193" s="513"/>
      <c r="B193" s="513"/>
      <c r="C193" s="513"/>
      <c r="D193" s="513"/>
      <c r="E193" s="513"/>
      <c r="F193" s="513"/>
      <c r="G193" s="513"/>
      <c r="H193" s="513"/>
      <c r="J193" s="513"/>
      <c r="K193" s="513"/>
      <c r="L193" s="513"/>
      <c r="M193" s="513"/>
      <c r="N193" s="513"/>
      <c r="O193" s="513"/>
      <c r="P193" s="513"/>
      <c r="Q193" s="513"/>
      <c r="R193" s="513"/>
    </row>
    <row r="194" spans="1:18">
      <c r="A194" s="513"/>
      <c r="B194" s="513"/>
      <c r="C194" s="513"/>
      <c r="D194" s="513"/>
      <c r="E194" s="513"/>
      <c r="F194" s="513"/>
      <c r="G194" s="513"/>
      <c r="H194" s="513"/>
      <c r="J194" s="513"/>
      <c r="K194" s="513"/>
      <c r="L194" s="513"/>
      <c r="M194" s="513"/>
      <c r="N194" s="513"/>
      <c r="O194" s="513"/>
      <c r="P194" s="513"/>
      <c r="Q194" s="513"/>
      <c r="R194" s="513"/>
    </row>
    <row r="195" spans="1:18">
      <c r="A195" s="513"/>
      <c r="B195" s="513"/>
      <c r="C195" s="513"/>
      <c r="D195" s="513"/>
      <c r="E195" s="513"/>
      <c r="F195" s="513"/>
      <c r="G195" s="513"/>
      <c r="H195" s="513"/>
      <c r="J195" s="513"/>
      <c r="K195" s="513"/>
      <c r="L195" s="513"/>
      <c r="M195" s="513"/>
      <c r="N195" s="513"/>
      <c r="O195" s="513"/>
      <c r="P195" s="513"/>
      <c r="Q195" s="513"/>
      <c r="R195" s="513"/>
    </row>
    <row r="196" spans="1:18">
      <c r="A196" s="513"/>
      <c r="B196" s="513"/>
      <c r="C196" s="513"/>
      <c r="D196" s="513"/>
      <c r="E196" s="513"/>
      <c r="F196" s="513"/>
      <c r="G196" s="513"/>
      <c r="H196" s="513"/>
      <c r="J196" s="513"/>
      <c r="K196" s="513"/>
      <c r="L196" s="513"/>
      <c r="M196" s="513"/>
      <c r="N196" s="513"/>
      <c r="O196" s="513"/>
      <c r="P196" s="513"/>
      <c r="Q196" s="513"/>
      <c r="R196" s="513"/>
    </row>
    <row r="197" spans="1:18">
      <c r="A197" s="513"/>
      <c r="B197" s="513"/>
      <c r="C197" s="513"/>
      <c r="D197" s="513"/>
      <c r="E197" s="513"/>
      <c r="F197" s="513"/>
      <c r="G197" s="513"/>
      <c r="H197" s="513"/>
      <c r="J197" s="513"/>
      <c r="K197" s="513"/>
      <c r="L197" s="513"/>
      <c r="M197" s="513"/>
      <c r="N197" s="513"/>
      <c r="O197" s="513"/>
      <c r="P197" s="513"/>
      <c r="Q197" s="513"/>
      <c r="R197" s="513"/>
    </row>
    <row r="198" spans="1:18">
      <c r="A198" s="513"/>
      <c r="B198" s="513"/>
      <c r="C198" s="513"/>
      <c r="D198" s="513"/>
      <c r="E198" s="513"/>
      <c r="F198" s="513"/>
      <c r="G198" s="513"/>
      <c r="H198" s="513"/>
      <c r="J198" s="513"/>
      <c r="K198" s="513"/>
      <c r="L198" s="513"/>
      <c r="M198" s="513"/>
      <c r="N198" s="513"/>
      <c r="O198" s="513"/>
      <c r="P198" s="513"/>
      <c r="Q198" s="513"/>
      <c r="R198" s="513"/>
    </row>
    <row r="199" spans="1:18">
      <c r="A199" s="513"/>
      <c r="B199" s="513"/>
      <c r="C199" s="513"/>
      <c r="D199" s="513"/>
      <c r="E199" s="513"/>
      <c r="F199" s="513"/>
      <c r="G199" s="513"/>
      <c r="H199" s="513"/>
      <c r="J199" s="513"/>
      <c r="K199" s="513"/>
      <c r="L199" s="513"/>
      <c r="M199" s="513"/>
      <c r="N199" s="513"/>
      <c r="O199" s="513"/>
      <c r="P199" s="513"/>
      <c r="Q199" s="513"/>
      <c r="R199" s="513"/>
    </row>
    <row r="200" spans="1:18">
      <c r="A200" s="513"/>
      <c r="B200" s="513"/>
      <c r="C200" s="513"/>
      <c r="D200" s="513"/>
      <c r="E200" s="513"/>
      <c r="F200" s="513"/>
      <c r="G200" s="513"/>
      <c r="H200" s="513"/>
      <c r="J200" s="513"/>
      <c r="K200" s="513"/>
      <c r="L200" s="513"/>
      <c r="M200" s="513"/>
      <c r="N200" s="513"/>
      <c r="O200" s="513"/>
      <c r="P200" s="513"/>
      <c r="Q200" s="513"/>
      <c r="R200" s="513"/>
    </row>
    <row r="201" spans="1:18">
      <c r="A201" s="513"/>
      <c r="B201" s="513"/>
      <c r="C201" s="513"/>
      <c r="D201" s="513"/>
      <c r="E201" s="513"/>
      <c r="F201" s="513"/>
      <c r="G201" s="513"/>
      <c r="H201" s="513"/>
      <c r="J201" s="513"/>
      <c r="K201" s="513"/>
      <c r="L201" s="513"/>
      <c r="M201" s="513"/>
      <c r="N201" s="513"/>
      <c r="O201" s="513"/>
      <c r="P201" s="513"/>
      <c r="Q201" s="513"/>
      <c r="R201" s="513"/>
    </row>
    <row r="202" spans="1:18">
      <c r="A202" s="513"/>
      <c r="B202" s="513"/>
      <c r="C202" s="513"/>
      <c r="D202" s="513"/>
      <c r="E202" s="513"/>
      <c r="F202" s="513"/>
      <c r="G202" s="513"/>
      <c r="H202" s="513"/>
      <c r="J202" s="513"/>
      <c r="K202" s="513"/>
      <c r="L202" s="513"/>
      <c r="M202" s="513"/>
      <c r="N202" s="513"/>
      <c r="O202" s="513"/>
      <c r="P202" s="513"/>
      <c r="Q202" s="513"/>
      <c r="R202" s="513"/>
    </row>
    <row r="203" spans="1:18">
      <c r="A203" s="513"/>
      <c r="B203" s="513"/>
      <c r="C203" s="513"/>
      <c r="D203" s="513"/>
      <c r="E203" s="513"/>
      <c r="F203" s="513"/>
      <c r="G203" s="513"/>
      <c r="H203" s="513"/>
      <c r="J203" s="513"/>
      <c r="K203" s="513"/>
      <c r="L203" s="513"/>
      <c r="M203" s="513"/>
      <c r="N203" s="513"/>
      <c r="O203" s="513"/>
      <c r="P203" s="513"/>
      <c r="Q203" s="513"/>
      <c r="R203" s="513"/>
    </row>
    <row r="204" spans="1:18">
      <c r="A204" s="513"/>
      <c r="B204" s="513"/>
      <c r="C204" s="513"/>
      <c r="D204" s="513"/>
      <c r="E204" s="513"/>
      <c r="F204" s="513"/>
      <c r="G204" s="513"/>
      <c r="H204" s="513"/>
      <c r="J204" s="513"/>
      <c r="K204" s="513"/>
      <c r="L204" s="513"/>
      <c r="M204" s="513"/>
      <c r="N204" s="513"/>
      <c r="O204" s="513"/>
      <c r="P204" s="513"/>
      <c r="Q204" s="513"/>
      <c r="R204" s="513"/>
    </row>
    <row r="205" spans="1:18">
      <c r="A205" s="513"/>
      <c r="B205" s="513"/>
      <c r="C205" s="513"/>
      <c r="D205" s="513"/>
      <c r="E205" s="513"/>
      <c r="F205" s="513"/>
      <c r="G205" s="513"/>
      <c r="H205" s="513"/>
      <c r="J205" s="513"/>
      <c r="K205" s="513"/>
      <c r="L205" s="513"/>
      <c r="M205" s="513"/>
      <c r="N205" s="513"/>
      <c r="O205" s="513"/>
      <c r="P205" s="513"/>
      <c r="Q205" s="513"/>
      <c r="R205" s="513"/>
    </row>
    <row r="206" spans="1:18">
      <c r="A206" s="513"/>
      <c r="B206" s="513"/>
      <c r="C206" s="513"/>
      <c r="D206" s="513"/>
      <c r="E206" s="513"/>
      <c r="F206" s="513"/>
      <c r="G206" s="513"/>
      <c r="H206" s="513"/>
      <c r="J206" s="513"/>
      <c r="K206" s="513"/>
      <c r="L206" s="513"/>
      <c r="M206" s="513"/>
      <c r="N206" s="513"/>
      <c r="O206" s="513"/>
      <c r="P206" s="513"/>
      <c r="Q206" s="513"/>
      <c r="R206" s="513"/>
    </row>
    <row r="207" spans="1:18">
      <c r="A207" s="513"/>
      <c r="B207" s="513"/>
      <c r="C207" s="513"/>
      <c r="D207" s="513"/>
      <c r="E207" s="513"/>
      <c r="F207" s="513"/>
      <c r="G207" s="513"/>
      <c r="H207" s="513"/>
      <c r="J207" s="513"/>
      <c r="K207" s="513"/>
      <c r="L207" s="513"/>
      <c r="M207" s="513"/>
      <c r="N207" s="513"/>
      <c r="O207" s="513"/>
      <c r="P207" s="513"/>
      <c r="Q207" s="513"/>
      <c r="R207" s="513"/>
    </row>
    <row r="208" spans="1:18">
      <c r="A208" s="513"/>
      <c r="B208" s="513"/>
      <c r="C208" s="513"/>
      <c r="D208" s="513"/>
      <c r="E208" s="513"/>
      <c r="F208" s="513"/>
      <c r="G208" s="513"/>
      <c r="H208" s="513"/>
      <c r="J208" s="513"/>
      <c r="K208" s="513"/>
      <c r="L208" s="513"/>
      <c r="M208" s="513"/>
      <c r="N208" s="513"/>
      <c r="O208" s="513"/>
      <c r="P208" s="513"/>
      <c r="Q208" s="513"/>
      <c r="R208" s="513"/>
    </row>
    <row r="209" spans="1:18">
      <c r="A209" s="513"/>
      <c r="B209" s="513"/>
      <c r="C209" s="513"/>
      <c r="D209" s="513"/>
      <c r="E209" s="513"/>
      <c r="F209" s="513"/>
      <c r="G209" s="513"/>
      <c r="H209" s="513"/>
      <c r="J209" s="513"/>
      <c r="K209" s="513"/>
      <c r="L209" s="513"/>
      <c r="M209" s="513"/>
      <c r="N209" s="513"/>
      <c r="O209" s="513"/>
      <c r="P209" s="513"/>
      <c r="Q209" s="513"/>
      <c r="R209" s="513"/>
    </row>
    <row r="210" spans="1:18">
      <c r="A210" s="513"/>
      <c r="B210" s="513"/>
      <c r="C210" s="513"/>
      <c r="D210" s="513"/>
      <c r="E210" s="513"/>
      <c r="F210" s="513"/>
      <c r="G210" s="513"/>
      <c r="H210" s="513"/>
      <c r="J210" s="513"/>
      <c r="K210" s="513"/>
      <c r="L210" s="513"/>
      <c r="M210" s="513"/>
      <c r="N210" s="513"/>
      <c r="O210" s="513"/>
      <c r="P210" s="513"/>
      <c r="Q210" s="513"/>
      <c r="R210" s="513"/>
    </row>
    <row r="211" spans="1:18">
      <c r="A211" s="513"/>
      <c r="B211" s="513"/>
      <c r="C211" s="513"/>
      <c r="D211" s="513"/>
      <c r="E211" s="513"/>
      <c r="F211" s="513"/>
      <c r="G211" s="513"/>
      <c r="H211" s="513"/>
      <c r="J211" s="513"/>
      <c r="K211" s="513"/>
      <c r="L211" s="513"/>
      <c r="M211" s="513"/>
      <c r="N211" s="513"/>
      <c r="O211" s="513"/>
      <c r="P211" s="513"/>
      <c r="Q211" s="513"/>
      <c r="R211" s="513"/>
    </row>
    <row r="212" spans="1:18">
      <c r="A212" s="513"/>
      <c r="B212" s="513"/>
      <c r="C212" s="513"/>
      <c r="D212" s="513"/>
      <c r="E212" s="513"/>
      <c r="F212" s="513"/>
      <c r="G212" s="513"/>
      <c r="H212" s="513"/>
      <c r="J212" s="513"/>
      <c r="K212" s="513"/>
      <c r="L212" s="513"/>
      <c r="M212" s="513"/>
      <c r="N212" s="513"/>
      <c r="O212" s="513"/>
      <c r="P212" s="513"/>
      <c r="Q212" s="513"/>
      <c r="R212" s="513"/>
    </row>
    <row r="213" spans="1:18">
      <c r="A213" s="513"/>
      <c r="B213" s="513"/>
      <c r="C213" s="513"/>
      <c r="D213" s="513"/>
      <c r="E213" s="513"/>
      <c r="F213" s="513"/>
      <c r="G213" s="513"/>
      <c r="H213" s="513"/>
      <c r="J213" s="513"/>
      <c r="K213" s="513"/>
      <c r="L213" s="513"/>
      <c r="M213" s="513"/>
      <c r="N213" s="513"/>
      <c r="O213" s="513"/>
      <c r="P213" s="513"/>
      <c r="Q213" s="513"/>
      <c r="R213" s="513"/>
    </row>
    <row r="214" spans="1:18">
      <c r="A214" s="513"/>
      <c r="B214" s="513"/>
      <c r="C214" s="513"/>
      <c r="D214" s="513"/>
      <c r="E214" s="513"/>
      <c r="F214" s="513"/>
      <c r="G214" s="513"/>
      <c r="H214" s="513"/>
      <c r="J214" s="513"/>
      <c r="K214" s="513"/>
      <c r="L214" s="513"/>
      <c r="M214" s="513"/>
      <c r="N214" s="513"/>
      <c r="O214" s="513"/>
      <c r="P214" s="513"/>
      <c r="Q214" s="513"/>
      <c r="R214" s="513"/>
    </row>
    <row r="215" spans="1:18">
      <c r="A215" s="513"/>
      <c r="B215" s="513"/>
      <c r="C215" s="513"/>
      <c r="D215" s="513"/>
      <c r="E215" s="513"/>
      <c r="F215" s="513"/>
      <c r="G215" s="513"/>
      <c r="H215" s="513"/>
      <c r="J215" s="513"/>
      <c r="K215" s="513"/>
      <c r="L215" s="513"/>
      <c r="M215" s="513"/>
      <c r="N215" s="513"/>
      <c r="O215" s="513"/>
      <c r="P215" s="513"/>
      <c r="Q215" s="513"/>
      <c r="R215" s="513"/>
    </row>
    <row r="216" spans="1:18">
      <c r="A216" s="513"/>
      <c r="B216" s="513"/>
      <c r="C216" s="513"/>
      <c r="D216" s="513"/>
      <c r="E216" s="513"/>
      <c r="F216" s="513"/>
      <c r="G216" s="513"/>
      <c r="H216" s="513"/>
      <c r="J216" s="513"/>
      <c r="K216" s="513"/>
      <c r="L216" s="513"/>
      <c r="M216" s="513"/>
      <c r="N216" s="513"/>
      <c r="O216" s="513"/>
      <c r="P216" s="513"/>
      <c r="Q216" s="513"/>
      <c r="R216" s="513"/>
    </row>
    <row r="217" spans="1:18">
      <c r="A217" s="513"/>
      <c r="B217" s="513"/>
      <c r="C217" s="513"/>
      <c r="D217" s="513"/>
      <c r="E217" s="513"/>
      <c r="F217" s="513"/>
      <c r="G217" s="513"/>
      <c r="H217" s="513"/>
      <c r="J217" s="513"/>
      <c r="K217" s="513"/>
      <c r="L217" s="513"/>
      <c r="M217" s="513"/>
      <c r="N217" s="513"/>
      <c r="O217" s="513"/>
      <c r="P217" s="513"/>
      <c r="Q217" s="513"/>
      <c r="R217" s="513"/>
    </row>
    <row r="218" spans="1:18">
      <c r="A218" s="513"/>
      <c r="B218" s="513"/>
      <c r="C218" s="513"/>
      <c r="D218" s="513"/>
      <c r="E218" s="513"/>
      <c r="F218" s="513"/>
      <c r="G218" s="513"/>
      <c r="H218" s="513"/>
      <c r="J218" s="513"/>
      <c r="K218" s="513"/>
      <c r="L218" s="513"/>
      <c r="M218" s="513"/>
      <c r="N218" s="513"/>
      <c r="O218" s="513"/>
      <c r="P218" s="513"/>
      <c r="Q218" s="513"/>
      <c r="R218" s="513"/>
    </row>
    <row r="219" spans="1:18">
      <c r="A219" s="513"/>
      <c r="B219" s="513"/>
      <c r="C219" s="513"/>
      <c r="D219" s="513"/>
      <c r="E219" s="513"/>
      <c r="F219" s="513"/>
      <c r="G219" s="513"/>
      <c r="H219" s="513"/>
      <c r="J219" s="513"/>
      <c r="K219" s="513"/>
      <c r="L219" s="513"/>
      <c r="M219" s="513"/>
      <c r="N219" s="513"/>
      <c r="O219" s="513"/>
      <c r="P219" s="513"/>
      <c r="Q219" s="513"/>
      <c r="R219" s="513"/>
    </row>
    <row r="220" spans="1:18">
      <c r="A220" s="513"/>
      <c r="B220" s="513"/>
      <c r="C220" s="513"/>
      <c r="D220" s="513"/>
      <c r="E220" s="513"/>
      <c r="F220" s="513"/>
      <c r="G220" s="513"/>
      <c r="H220" s="513"/>
      <c r="J220" s="513"/>
      <c r="K220" s="513"/>
      <c r="L220" s="513"/>
      <c r="M220" s="513"/>
      <c r="N220" s="513"/>
      <c r="O220" s="513"/>
      <c r="P220" s="513"/>
      <c r="Q220" s="513"/>
      <c r="R220" s="513"/>
    </row>
    <row r="221" spans="1:18">
      <c r="A221" s="513"/>
      <c r="B221" s="513"/>
      <c r="C221" s="513"/>
      <c r="D221" s="513"/>
      <c r="E221" s="513"/>
      <c r="F221" s="513"/>
      <c r="G221" s="513"/>
      <c r="H221" s="513"/>
      <c r="J221" s="513"/>
      <c r="K221" s="513"/>
      <c r="L221" s="513"/>
      <c r="M221" s="513"/>
      <c r="N221" s="513"/>
      <c r="O221" s="513"/>
      <c r="P221" s="513"/>
      <c r="Q221" s="513"/>
      <c r="R221" s="513"/>
    </row>
    <row r="222" spans="1:18">
      <c r="A222" s="513"/>
      <c r="B222" s="513"/>
      <c r="C222" s="513"/>
      <c r="D222" s="513"/>
      <c r="E222" s="513"/>
      <c r="F222" s="513"/>
      <c r="G222" s="513"/>
      <c r="H222" s="513"/>
      <c r="J222" s="513"/>
      <c r="K222" s="513"/>
      <c r="L222" s="513"/>
      <c r="M222" s="513"/>
      <c r="N222" s="513"/>
      <c r="O222" s="513"/>
      <c r="P222" s="513"/>
      <c r="Q222" s="513"/>
      <c r="R222" s="513"/>
    </row>
    <row r="223" spans="1:18">
      <c r="A223" s="513"/>
      <c r="B223" s="513"/>
      <c r="C223" s="513"/>
      <c r="D223" s="513"/>
      <c r="E223" s="513"/>
      <c r="F223" s="513"/>
      <c r="G223" s="513"/>
      <c r="H223" s="513"/>
      <c r="J223" s="513"/>
      <c r="K223" s="513"/>
      <c r="L223" s="513"/>
      <c r="M223" s="513"/>
      <c r="N223" s="513"/>
      <c r="O223" s="513"/>
      <c r="P223" s="513"/>
      <c r="Q223" s="513"/>
      <c r="R223" s="513"/>
    </row>
    <row r="224" spans="1:18">
      <c r="A224" s="513"/>
      <c r="B224" s="513"/>
      <c r="C224" s="513"/>
      <c r="D224" s="513"/>
      <c r="E224" s="513"/>
      <c r="F224" s="513"/>
      <c r="G224" s="513"/>
      <c r="H224" s="513"/>
      <c r="J224" s="513"/>
      <c r="K224" s="513"/>
      <c r="L224" s="513"/>
      <c r="M224" s="513"/>
      <c r="N224" s="513"/>
      <c r="O224" s="513"/>
      <c r="P224" s="513"/>
      <c r="Q224" s="513"/>
      <c r="R224" s="513"/>
    </row>
    <row r="225" spans="1:18">
      <c r="A225" s="513"/>
      <c r="B225" s="513"/>
      <c r="C225" s="513"/>
      <c r="D225" s="513"/>
      <c r="E225" s="513"/>
      <c r="F225" s="513"/>
      <c r="G225" s="513"/>
      <c r="H225" s="513"/>
      <c r="J225" s="513"/>
      <c r="K225" s="513"/>
      <c r="L225" s="513"/>
      <c r="M225" s="513"/>
      <c r="N225" s="513"/>
      <c r="O225" s="513"/>
      <c r="P225" s="513"/>
      <c r="Q225" s="513"/>
      <c r="R225" s="513"/>
    </row>
    <row r="226" spans="1:18">
      <c r="A226" s="513"/>
      <c r="B226" s="513"/>
      <c r="C226" s="513"/>
      <c r="D226" s="513"/>
      <c r="E226" s="513"/>
      <c r="F226" s="513"/>
      <c r="G226" s="513"/>
      <c r="H226" s="513"/>
      <c r="J226" s="513"/>
      <c r="K226" s="513"/>
      <c r="L226" s="513"/>
      <c r="M226" s="513"/>
      <c r="N226" s="513"/>
      <c r="O226" s="513"/>
      <c r="P226" s="513"/>
      <c r="Q226" s="513"/>
      <c r="R226" s="513"/>
    </row>
    <row r="227" spans="1:18">
      <c r="A227" s="513"/>
      <c r="B227" s="513"/>
      <c r="C227" s="513"/>
      <c r="D227" s="513"/>
      <c r="E227" s="513"/>
      <c r="F227" s="513"/>
      <c r="G227" s="513"/>
      <c r="H227" s="513"/>
      <c r="J227" s="513"/>
      <c r="K227" s="513"/>
      <c r="L227" s="513"/>
      <c r="M227" s="513"/>
      <c r="N227" s="513"/>
      <c r="O227" s="513"/>
      <c r="P227" s="513"/>
      <c r="Q227" s="513"/>
      <c r="R227" s="513"/>
    </row>
    <row r="228" spans="1:18">
      <c r="A228" s="513"/>
      <c r="B228" s="513"/>
      <c r="C228" s="513"/>
      <c r="D228" s="513"/>
      <c r="E228" s="513"/>
      <c r="F228" s="513"/>
      <c r="G228" s="513"/>
      <c r="H228" s="513"/>
      <c r="J228" s="513"/>
      <c r="K228" s="513"/>
      <c r="L228" s="513"/>
      <c r="M228" s="513"/>
      <c r="N228" s="513"/>
      <c r="O228" s="513"/>
      <c r="P228" s="513"/>
      <c r="Q228" s="513"/>
      <c r="R228" s="513"/>
    </row>
    <row r="229" spans="1:18">
      <c r="A229" s="513"/>
      <c r="B229" s="513"/>
      <c r="C229" s="513"/>
      <c r="D229" s="513"/>
      <c r="E229" s="513"/>
      <c r="F229" s="513"/>
      <c r="G229" s="513"/>
      <c r="H229" s="513"/>
      <c r="J229" s="513"/>
      <c r="K229" s="513"/>
      <c r="L229" s="513"/>
      <c r="M229" s="513"/>
      <c r="N229" s="513"/>
      <c r="O229" s="513"/>
      <c r="P229" s="513"/>
      <c r="Q229" s="513"/>
      <c r="R229" s="513"/>
    </row>
    <row r="230" spans="1:18">
      <c r="A230" s="513"/>
      <c r="B230" s="513"/>
      <c r="C230" s="513"/>
      <c r="D230" s="513"/>
      <c r="E230" s="513"/>
      <c r="F230" s="513"/>
      <c r="G230" s="513"/>
      <c r="H230" s="513"/>
      <c r="J230" s="513"/>
      <c r="K230" s="513"/>
      <c r="L230" s="513"/>
      <c r="M230" s="513"/>
      <c r="N230" s="513"/>
      <c r="O230" s="513"/>
      <c r="P230" s="513"/>
      <c r="Q230" s="513"/>
      <c r="R230" s="513"/>
    </row>
    <row r="231" spans="1:18">
      <c r="A231" s="513"/>
      <c r="B231" s="513"/>
      <c r="C231" s="513"/>
      <c r="D231" s="513"/>
      <c r="E231" s="513"/>
      <c r="F231" s="513"/>
      <c r="G231" s="513"/>
      <c r="H231" s="513"/>
      <c r="J231" s="513"/>
      <c r="K231" s="513"/>
      <c r="L231" s="513"/>
      <c r="M231" s="513"/>
      <c r="N231" s="513"/>
      <c r="O231" s="513"/>
      <c r="P231" s="513"/>
      <c r="Q231" s="513"/>
      <c r="R231" s="513"/>
    </row>
    <row r="232" spans="1:18">
      <c r="A232" s="513"/>
      <c r="B232" s="513"/>
      <c r="C232" s="513"/>
      <c r="D232" s="513"/>
      <c r="E232" s="513"/>
      <c r="F232" s="513"/>
      <c r="G232" s="513"/>
      <c r="H232" s="513"/>
      <c r="J232" s="513"/>
      <c r="K232" s="513"/>
      <c r="L232" s="513"/>
      <c r="M232" s="513"/>
      <c r="N232" s="513"/>
      <c r="O232" s="513"/>
      <c r="P232" s="513"/>
      <c r="Q232" s="513"/>
      <c r="R232" s="513"/>
    </row>
    <row r="233" spans="1:18">
      <c r="A233" s="513"/>
      <c r="B233" s="513"/>
      <c r="C233" s="513"/>
      <c r="D233" s="513"/>
      <c r="E233" s="513"/>
      <c r="F233" s="513"/>
      <c r="G233" s="513"/>
      <c r="H233" s="513"/>
      <c r="J233" s="513"/>
      <c r="K233" s="513"/>
      <c r="L233" s="513"/>
      <c r="M233" s="513"/>
      <c r="N233" s="513"/>
      <c r="O233" s="513"/>
      <c r="P233" s="513"/>
      <c r="Q233" s="513"/>
      <c r="R233" s="513"/>
    </row>
    <row r="234" spans="1:18">
      <c r="A234" s="513"/>
      <c r="B234" s="513"/>
      <c r="C234" s="513"/>
      <c r="D234" s="513"/>
      <c r="E234" s="513"/>
      <c r="F234" s="513"/>
      <c r="G234" s="513"/>
      <c r="H234" s="513"/>
      <c r="J234" s="513"/>
      <c r="K234" s="513"/>
      <c r="L234" s="513"/>
      <c r="M234" s="513"/>
      <c r="N234" s="513"/>
      <c r="O234" s="513"/>
      <c r="P234" s="513"/>
      <c r="Q234" s="513"/>
      <c r="R234" s="513"/>
    </row>
    <row r="235" spans="1:18">
      <c r="A235" s="513"/>
      <c r="B235" s="513"/>
      <c r="C235" s="513"/>
      <c r="D235" s="513"/>
      <c r="E235" s="513"/>
      <c r="F235" s="513"/>
      <c r="G235" s="513"/>
      <c r="H235" s="513"/>
      <c r="J235" s="513"/>
      <c r="K235" s="513"/>
      <c r="L235" s="513"/>
      <c r="M235" s="513"/>
      <c r="N235" s="513"/>
      <c r="O235" s="513"/>
      <c r="P235" s="513"/>
      <c r="Q235" s="513"/>
      <c r="R235" s="513"/>
    </row>
    <row r="236" spans="1:18">
      <c r="A236" s="513"/>
      <c r="B236" s="513"/>
      <c r="C236" s="513"/>
      <c r="D236" s="513"/>
      <c r="E236" s="513"/>
      <c r="F236" s="513"/>
      <c r="G236" s="513"/>
      <c r="H236" s="513"/>
      <c r="J236" s="513"/>
      <c r="K236" s="513"/>
      <c r="L236" s="513"/>
      <c r="M236" s="513"/>
      <c r="N236" s="513"/>
      <c r="O236" s="513"/>
      <c r="P236" s="513"/>
      <c r="Q236" s="513"/>
      <c r="R236" s="513"/>
    </row>
    <row r="237" spans="1:18">
      <c r="A237" s="513"/>
      <c r="B237" s="513"/>
      <c r="C237" s="513"/>
      <c r="D237" s="513"/>
      <c r="E237" s="513"/>
      <c r="F237" s="513"/>
      <c r="G237" s="513"/>
      <c r="H237" s="513"/>
      <c r="J237" s="513"/>
      <c r="K237" s="513"/>
      <c r="L237" s="513"/>
      <c r="M237" s="513"/>
      <c r="N237" s="513"/>
      <c r="O237" s="513"/>
      <c r="P237" s="513"/>
      <c r="Q237" s="513"/>
      <c r="R237" s="513"/>
    </row>
    <row r="238" spans="1:18">
      <c r="A238" s="513"/>
      <c r="B238" s="513"/>
      <c r="C238" s="513"/>
      <c r="D238" s="513"/>
      <c r="E238" s="513"/>
      <c r="F238" s="513"/>
      <c r="G238" s="513"/>
      <c r="H238" s="513"/>
      <c r="J238" s="513"/>
      <c r="K238" s="513"/>
      <c r="L238" s="513"/>
      <c r="M238" s="513"/>
      <c r="N238" s="513"/>
      <c r="O238" s="513"/>
      <c r="P238" s="513"/>
      <c r="Q238" s="513"/>
      <c r="R238" s="513"/>
    </row>
    <row r="239" spans="1:18">
      <c r="A239" s="513"/>
      <c r="B239" s="513"/>
      <c r="C239" s="513"/>
      <c r="D239" s="513"/>
      <c r="E239" s="513"/>
      <c r="F239" s="513"/>
      <c r="G239" s="513"/>
      <c r="H239" s="513"/>
      <c r="J239" s="513"/>
      <c r="K239" s="513"/>
      <c r="L239" s="513"/>
      <c r="M239" s="513"/>
      <c r="N239" s="513"/>
      <c r="O239" s="513"/>
      <c r="P239" s="513"/>
      <c r="Q239" s="513"/>
      <c r="R239" s="513"/>
    </row>
    <row r="240" spans="1:18">
      <c r="A240" s="513"/>
      <c r="B240" s="513"/>
      <c r="C240" s="513"/>
      <c r="D240" s="513"/>
      <c r="E240" s="513"/>
      <c r="F240" s="513"/>
      <c r="G240" s="513"/>
      <c r="H240" s="513"/>
      <c r="J240" s="513"/>
      <c r="K240" s="513"/>
      <c r="L240" s="513"/>
      <c r="M240" s="513"/>
      <c r="N240" s="513"/>
      <c r="O240" s="513"/>
      <c r="P240" s="513"/>
      <c r="Q240" s="513"/>
      <c r="R240" s="513"/>
    </row>
    <row r="241" spans="1:18">
      <c r="A241" s="513"/>
      <c r="B241" s="513"/>
      <c r="C241" s="513"/>
      <c r="D241" s="513"/>
      <c r="E241" s="513"/>
      <c r="F241" s="513"/>
      <c r="G241" s="513"/>
      <c r="H241" s="513"/>
      <c r="J241" s="513"/>
      <c r="K241" s="513"/>
      <c r="L241" s="513"/>
      <c r="M241" s="513"/>
      <c r="N241" s="513"/>
      <c r="O241" s="513"/>
      <c r="P241" s="513"/>
      <c r="Q241" s="513"/>
      <c r="R241" s="513"/>
    </row>
    <row r="242" spans="1:18">
      <c r="A242" s="513"/>
      <c r="B242" s="513"/>
      <c r="C242" s="513"/>
      <c r="D242" s="513"/>
      <c r="E242" s="513"/>
      <c r="F242" s="513"/>
      <c r="G242" s="513"/>
      <c r="H242" s="513"/>
      <c r="J242" s="513"/>
      <c r="K242" s="513"/>
      <c r="L242" s="513"/>
      <c r="M242" s="513"/>
      <c r="N242" s="513"/>
      <c r="O242" s="513"/>
      <c r="P242" s="513"/>
      <c r="Q242" s="513"/>
      <c r="R242" s="513"/>
    </row>
    <row r="243" spans="1:18">
      <c r="A243" s="513"/>
      <c r="B243" s="513"/>
      <c r="C243" s="513"/>
      <c r="D243" s="513"/>
      <c r="E243" s="513"/>
      <c r="F243" s="513"/>
      <c r="G243" s="513"/>
      <c r="H243" s="513"/>
      <c r="J243" s="513"/>
      <c r="K243" s="513"/>
      <c r="L243" s="513"/>
      <c r="M243" s="513"/>
      <c r="N243" s="513"/>
      <c r="O243" s="513"/>
      <c r="P243" s="513"/>
      <c r="Q243" s="513"/>
      <c r="R243" s="513"/>
    </row>
    <row r="244" spans="1:18">
      <c r="A244" s="513"/>
      <c r="B244" s="513"/>
      <c r="C244" s="513"/>
      <c r="D244" s="513"/>
      <c r="E244" s="513"/>
      <c r="F244" s="513"/>
      <c r="G244" s="513"/>
      <c r="H244" s="513"/>
      <c r="J244" s="513"/>
      <c r="K244" s="513"/>
      <c r="L244" s="513"/>
      <c r="M244" s="513"/>
      <c r="N244" s="513"/>
      <c r="O244" s="513"/>
      <c r="P244" s="513"/>
      <c r="Q244" s="513"/>
      <c r="R244" s="513"/>
    </row>
    <row r="245" spans="1:18">
      <c r="A245" s="513"/>
      <c r="B245" s="513"/>
      <c r="C245" s="513"/>
      <c r="D245" s="513"/>
      <c r="E245" s="513"/>
      <c r="F245" s="513"/>
      <c r="G245" s="513"/>
      <c r="H245" s="513"/>
      <c r="J245" s="513"/>
      <c r="K245" s="513"/>
      <c r="L245" s="513"/>
      <c r="M245" s="513"/>
      <c r="N245" s="513"/>
      <c r="O245" s="513"/>
      <c r="P245" s="513"/>
      <c r="Q245" s="513"/>
      <c r="R245" s="513"/>
    </row>
    <row r="246" spans="1:18">
      <c r="A246" s="513"/>
      <c r="B246" s="513"/>
      <c r="C246" s="513"/>
      <c r="D246" s="513"/>
      <c r="E246" s="513"/>
      <c r="F246" s="513"/>
      <c r="G246" s="513"/>
      <c r="H246" s="513"/>
      <c r="J246" s="513"/>
      <c r="K246" s="513"/>
      <c r="L246" s="513"/>
      <c r="M246" s="513"/>
      <c r="N246" s="513"/>
      <c r="O246" s="513"/>
      <c r="P246" s="513"/>
      <c r="Q246" s="513"/>
      <c r="R246" s="513"/>
    </row>
    <row r="247" spans="1:18">
      <c r="A247" s="513"/>
      <c r="B247" s="513"/>
      <c r="C247" s="513"/>
      <c r="D247" s="513"/>
      <c r="E247" s="513"/>
      <c r="F247" s="513"/>
      <c r="G247" s="513"/>
      <c r="H247" s="513"/>
      <c r="J247" s="513"/>
      <c r="K247" s="513"/>
      <c r="L247" s="513"/>
      <c r="M247" s="513"/>
      <c r="N247" s="513"/>
      <c r="O247" s="513"/>
      <c r="P247" s="513"/>
      <c r="Q247" s="513"/>
      <c r="R247" s="513"/>
    </row>
    <row r="248" spans="1:18">
      <c r="A248" s="513"/>
      <c r="B248" s="513"/>
      <c r="C248" s="513"/>
      <c r="D248" s="513"/>
      <c r="E248" s="513"/>
      <c r="F248" s="513"/>
      <c r="G248" s="513"/>
      <c r="H248" s="513"/>
      <c r="J248" s="513"/>
      <c r="K248" s="513"/>
      <c r="L248" s="513"/>
      <c r="M248" s="513"/>
      <c r="N248" s="513"/>
      <c r="O248" s="513"/>
      <c r="P248" s="513"/>
      <c r="Q248" s="513"/>
      <c r="R248" s="513"/>
    </row>
    <row r="249" spans="1:18">
      <c r="A249" s="513"/>
      <c r="B249" s="513"/>
      <c r="C249" s="513"/>
      <c r="D249" s="513"/>
      <c r="E249" s="513"/>
      <c r="F249" s="513"/>
      <c r="G249" s="513"/>
      <c r="H249" s="513"/>
      <c r="J249" s="513"/>
      <c r="K249" s="513"/>
      <c r="L249" s="513"/>
      <c r="M249" s="513"/>
      <c r="N249" s="513"/>
      <c r="O249" s="513"/>
      <c r="P249" s="513"/>
      <c r="Q249" s="513"/>
      <c r="R249" s="513"/>
    </row>
    <row r="250" spans="1:18">
      <c r="A250" s="513"/>
      <c r="B250" s="513"/>
      <c r="C250" s="513"/>
      <c r="D250" s="513"/>
      <c r="E250" s="513"/>
      <c r="F250" s="513"/>
      <c r="G250" s="513"/>
      <c r="H250" s="513"/>
      <c r="J250" s="513"/>
      <c r="K250" s="513"/>
      <c r="L250" s="513"/>
      <c r="M250" s="513"/>
      <c r="N250" s="513"/>
      <c r="O250" s="513"/>
      <c r="P250" s="513"/>
      <c r="Q250" s="513"/>
      <c r="R250" s="513"/>
    </row>
    <row r="251" spans="1:18">
      <c r="A251" s="513"/>
      <c r="B251" s="513"/>
      <c r="C251" s="513"/>
      <c r="D251" s="513"/>
      <c r="E251" s="513"/>
      <c r="F251" s="513"/>
      <c r="G251" s="513"/>
      <c r="H251" s="513"/>
      <c r="J251" s="513"/>
      <c r="K251" s="513"/>
      <c r="L251" s="513"/>
      <c r="M251" s="513"/>
      <c r="N251" s="513"/>
      <c r="O251" s="513"/>
      <c r="P251" s="513"/>
      <c r="Q251" s="513"/>
      <c r="R251" s="513"/>
    </row>
    <row r="252" spans="1:18">
      <c r="A252" s="513"/>
      <c r="B252" s="513"/>
      <c r="C252" s="513"/>
      <c r="D252" s="513"/>
      <c r="E252" s="513"/>
      <c r="F252" s="513"/>
      <c r="G252" s="513"/>
      <c r="H252" s="513"/>
      <c r="J252" s="513"/>
      <c r="K252" s="513"/>
      <c r="L252" s="513"/>
      <c r="M252" s="513"/>
      <c r="N252" s="513"/>
      <c r="O252" s="513"/>
      <c r="P252" s="513"/>
      <c r="Q252" s="513"/>
      <c r="R252" s="513"/>
    </row>
    <row r="253" spans="1:18">
      <c r="A253" s="513"/>
      <c r="B253" s="513"/>
      <c r="C253" s="513"/>
      <c r="D253" s="513"/>
      <c r="E253" s="513"/>
      <c r="F253" s="513"/>
      <c r="G253" s="513"/>
      <c r="H253" s="513"/>
      <c r="J253" s="513"/>
      <c r="K253" s="513"/>
      <c r="L253" s="513"/>
      <c r="M253" s="513"/>
      <c r="N253" s="513"/>
      <c r="O253" s="513"/>
      <c r="P253" s="513"/>
      <c r="Q253" s="513"/>
      <c r="R253" s="513"/>
    </row>
    <row r="254" spans="1:18">
      <c r="A254" s="513"/>
      <c r="B254" s="513"/>
      <c r="C254" s="513"/>
      <c r="D254" s="513"/>
      <c r="E254" s="513"/>
      <c r="F254" s="513"/>
      <c r="G254" s="513"/>
      <c r="H254" s="513"/>
      <c r="J254" s="513"/>
      <c r="K254" s="513"/>
      <c r="L254" s="513"/>
      <c r="M254" s="513"/>
      <c r="N254" s="513"/>
      <c r="O254" s="513"/>
      <c r="P254" s="513"/>
      <c r="Q254" s="513"/>
      <c r="R254" s="513"/>
    </row>
    <row r="255" spans="1:18">
      <c r="A255" s="513"/>
      <c r="B255" s="513"/>
      <c r="C255" s="513"/>
      <c r="D255" s="513"/>
      <c r="E255" s="513"/>
      <c r="F255" s="513"/>
      <c r="G255" s="513"/>
      <c r="H255" s="513"/>
      <c r="J255" s="513"/>
      <c r="K255" s="513"/>
      <c r="L255" s="513"/>
      <c r="M255" s="513"/>
      <c r="N255" s="513"/>
      <c r="O255" s="513"/>
      <c r="P255" s="513"/>
      <c r="Q255" s="513"/>
      <c r="R255" s="513"/>
    </row>
    <row r="256" spans="1:18">
      <c r="A256" s="513"/>
      <c r="B256" s="513"/>
      <c r="C256" s="513"/>
      <c r="D256" s="513"/>
      <c r="E256" s="513"/>
      <c r="F256" s="513"/>
      <c r="G256" s="513"/>
      <c r="H256" s="513"/>
      <c r="J256" s="513"/>
      <c r="K256" s="513"/>
      <c r="L256" s="513"/>
      <c r="M256" s="513"/>
      <c r="N256" s="513"/>
      <c r="O256" s="513"/>
      <c r="P256" s="513"/>
      <c r="Q256" s="513"/>
      <c r="R256" s="513"/>
    </row>
    <row r="257" spans="1:18">
      <c r="A257" s="513"/>
      <c r="B257" s="513"/>
      <c r="C257" s="513"/>
      <c r="D257" s="513"/>
      <c r="E257" s="513"/>
      <c r="F257" s="513"/>
      <c r="G257" s="513"/>
      <c r="H257" s="513"/>
      <c r="J257" s="513"/>
      <c r="K257" s="513"/>
      <c r="L257" s="513"/>
      <c r="M257" s="513"/>
      <c r="N257" s="513"/>
      <c r="O257" s="513"/>
      <c r="P257" s="513"/>
      <c r="Q257" s="513"/>
      <c r="R257" s="513"/>
    </row>
    <row r="258" spans="1:18">
      <c r="A258" s="513"/>
      <c r="B258" s="513"/>
      <c r="C258" s="513"/>
      <c r="D258" s="513"/>
      <c r="E258" s="513"/>
      <c r="F258" s="513"/>
      <c r="G258" s="513"/>
      <c r="H258" s="513"/>
      <c r="J258" s="513"/>
      <c r="K258" s="513"/>
      <c r="L258" s="513"/>
      <c r="M258" s="513"/>
      <c r="N258" s="513"/>
      <c r="O258" s="513"/>
      <c r="P258" s="513"/>
      <c r="Q258" s="513"/>
      <c r="R258" s="513"/>
    </row>
    <row r="259" spans="1:18">
      <c r="A259" s="513"/>
      <c r="B259" s="513"/>
      <c r="C259" s="513"/>
      <c r="D259" s="513"/>
      <c r="E259" s="513"/>
      <c r="F259" s="513"/>
      <c r="G259" s="513"/>
      <c r="H259" s="513"/>
      <c r="J259" s="513"/>
      <c r="K259" s="513"/>
      <c r="L259" s="513"/>
      <c r="M259" s="513"/>
      <c r="N259" s="513"/>
      <c r="O259" s="513"/>
      <c r="P259" s="513"/>
      <c r="Q259" s="513"/>
      <c r="R259" s="513"/>
    </row>
    <row r="260" spans="1:18">
      <c r="A260" s="513"/>
      <c r="B260" s="513"/>
      <c r="C260" s="513"/>
      <c r="D260" s="513"/>
      <c r="E260" s="513"/>
      <c r="F260" s="513"/>
      <c r="G260" s="513"/>
      <c r="H260" s="513"/>
      <c r="J260" s="513"/>
      <c r="K260" s="513"/>
      <c r="L260" s="513"/>
      <c r="M260" s="513"/>
      <c r="N260" s="513"/>
      <c r="O260" s="513"/>
      <c r="P260" s="513"/>
      <c r="Q260" s="513"/>
      <c r="R260" s="513"/>
    </row>
    <row r="261" spans="1:18">
      <c r="A261" s="513"/>
      <c r="B261" s="513"/>
      <c r="C261" s="513"/>
      <c r="D261" s="513"/>
      <c r="E261" s="513"/>
      <c r="F261" s="513"/>
      <c r="G261" s="513"/>
      <c r="H261" s="513"/>
      <c r="J261" s="513"/>
      <c r="K261" s="513"/>
      <c r="L261" s="513"/>
      <c r="M261" s="513"/>
      <c r="N261" s="513"/>
      <c r="O261" s="513"/>
      <c r="P261" s="513"/>
      <c r="Q261" s="513"/>
      <c r="R261" s="513"/>
    </row>
    <row r="262" spans="1:18">
      <c r="A262" s="513"/>
      <c r="B262" s="513"/>
      <c r="C262" s="513"/>
      <c r="D262" s="513"/>
      <c r="E262" s="513"/>
      <c r="F262" s="513"/>
      <c r="G262" s="513"/>
      <c r="H262" s="513"/>
      <c r="J262" s="513"/>
      <c r="K262" s="513"/>
      <c r="L262" s="513"/>
      <c r="M262" s="513"/>
      <c r="N262" s="513"/>
      <c r="O262" s="513"/>
      <c r="P262" s="513"/>
      <c r="Q262" s="513"/>
      <c r="R262" s="513"/>
    </row>
    <row r="263" spans="1:18">
      <c r="A263" s="513"/>
      <c r="B263" s="513"/>
      <c r="C263" s="513"/>
      <c r="D263" s="513"/>
      <c r="E263" s="513"/>
      <c r="F263" s="513"/>
      <c r="G263" s="513"/>
      <c r="H263" s="513"/>
      <c r="J263" s="513"/>
      <c r="K263" s="513"/>
      <c r="L263" s="513"/>
      <c r="M263" s="513"/>
      <c r="N263" s="513"/>
      <c r="O263" s="513"/>
      <c r="P263" s="513"/>
      <c r="Q263" s="513"/>
      <c r="R263" s="513"/>
    </row>
    <row r="264" spans="1:18">
      <c r="A264" s="513"/>
      <c r="B264" s="513"/>
      <c r="C264" s="513"/>
      <c r="D264" s="513"/>
      <c r="E264" s="513"/>
      <c r="F264" s="513"/>
      <c r="G264" s="513"/>
      <c r="H264" s="513"/>
      <c r="J264" s="513"/>
      <c r="K264" s="513"/>
      <c r="L264" s="513"/>
      <c r="M264" s="513"/>
      <c r="N264" s="513"/>
      <c r="O264" s="513"/>
      <c r="P264" s="513"/>
      <c r="Q264" s="513"/>
      <c r="R264" s="513"/>
    </row>
    <row r="265" spans="1:18">
      <c r="A265" s="513"/>
      <c r="B265" s="513"/>
      <c r="C265" s="513"/>
      <c r="D265" s="513"/>
      <c r="E265" s="513"/>
      <c r="F265" s="513"/>
      <c r="G265" s="513"/>
      <c r="H265" s="513"/>
      <c r="J265" s="513"/>
      <c r="K265" s="513"/>
      <c r="L265" s="513"/>
      <c r="M265" s="513"/>
      <c r="N265" s="513"/>
      <c r="O265" s="513"/>
      <c r="P265" s="513"/>
      <c r="Q265" s="513"/>
      <c r="R265" s="513"/>
    </row>
    <row r="266" spans="1:18">
      <c r="A266" s="513"/>
      <c r="B266" s="513"/>
      <c r="C266" s="513"/>
      <c r="D266" s="513"/>
      <c r="E266" s="513"/>
      <c r="F266" s="513"/>
      <c r="G266" s="513"/>
      <c r="H266" s="513"/>
      <c r="J266" s="513"/>
      <c r="K266" s="513"/>
      <c r="L266" s="513"/>
      <c r="M266" s="513"/>
      <c r="N266" s="513"/>
      <c r="O266" s="513"/>
      <c r="P266" s="513"/>
      <c r="Q266" s="513"/>
      <c r="R266" s="513"/>
    </row>
    <row r="267" spans="1:18">
      <c r="A267" s="513"/>
      <c r="B267" s="513"/>
      <c r="C267" s="513"/>
      <c r="D267" s="513"/>
      <c r="E267" s="513"/>
      <c r="F267" s="513"/>
      <c r="G267" s="513"/>
      <c r="H267" s="513"/>
      <c r="J267" s="513"/>
      <c r="K267" s="513"/>
      <c r="L267" s="513"/>
      <c r="M267" s="513"/>
      <c r="N267" s="513"/>
      <c r="O267" s="513"/>
      <c r="P267" s="513"/>
      <c r="Q267" s="513"/>
      <c r="R267" s="513"/>
    </row>
    <row r="268" spans="1:18">
      <c r="A268" s="513"/>
      <c r="B268" s="513"/>
      <c r="C268" s="513"/>
      <c r="D268" s="513"/>
      <c r="E268" s="513"/>
      <c r="F268" s="513"/>
      <c r="G268" s="513"/>
      <c r="H268" s="513"/>
      <c r="J268" s="513"/>
      <c r="K268" s="513"/>
      <c r="L268" s="513"/>
      <c r="M268" s="513"/>
      <c r="N268" s="513"/>
      <c r="O268" s="513"/>
      <c r="P268" s="513"/>
      <c r="Q268" s="513"/>
      <c r="R268" s="513"/>
    </row>
    <row r="269" spans="1:18">
      <c r="A269" s="513"/>
      <c r="B269" s="513"/>
      <c r="C269" s="513"/>
      <c r="D269" s="513"/>
      <c r="E269" s="513"/>
      <c r="F269" s="513"/>
      <c r="G269" s="513"/>
      <c r="H269" s="513"/>
      <c r="J269" s="513"/>
      <c r="K269" s="513"/>
      <c r="L269" s="513"/>
      <c r="M269" s="513"/>
      <c r="N269" s="513"/>
      <c r="O269" s="513"/>
      <c r="P269" s="513"/>
      <c r="Q269" s="513"/>
      <c r="R269" s="513"/>
    </row>
    <row r="270" spans="1:18">
      <c r="A270" s="513"/>
      <c r="B270" s="513"/>
      <c r="C270" s="513"/>
      <c r="D270" s="513"/>
      <c r="E270" s="513"/>
      <c r="F270" s="513"/>
      <c r="G270" s="513"/>
      <c r="H270" s="513"/>
      <c r="J270" s="513"/>
      <c r="K270" s="513"/>
      <c r="L270" s="513"/>
      <c r="M270" s="513"/>
      <c r="N270" s="513"/>
      <c r="O270" s="513"/>
      <c r="P270" s="513"/>
      <c r="Q270" s="513"/>
      <c r="R270" s="513"/>
    </row>
    <row r="271" spans="1:18">
      <c r="A271" s="513"/>
      <c r="B271" s="513"/>
      <c r="C271" s="513"/>
      <c r="D271" s="513"/>
      <c r="E271" s="513"/>
      <c r="F271" s="513"/>
      <c r="G271" s="513"/>
      <c r="H271" s="513"/>
      <c r="J271" s="513"/>
      <c r="K271" s="513"/>
      <c r="L271" s="513"/>
      <c r="M271" s="513"/>
      <c r="N271" s="513"/>
      <c r="O271" s="513"/>
      <c r="P271" s="513"/>
      <c r="Q271" s="513"/>
      <c r="R271" s="513"/>
    </row>
    <row r="272" spans="1:18">
      <c r="A272" s="513"/>
      <c r="B272" s="513"/>
      <c r="C272" s="513"/>
      <c r="D272" s="513"/>
      <c r="E272" s="513"/>
      <c r="F272" s="513"/>
      <c r="G272" s="513"/>
      <c r="H272" s="513"/>
      <c r="J272" s="513"/>
      <c r="K272" s="513"/>
      <c r="L272" s="513"/>
      <c r="M272" s="513"/>
      <c r="N272" s="513"/>
      <c r="O272" s="513"/>
      <c r="P272" s="513"/>
      <c r="Q272" s="513"/>
      <c r="R272" s="513"/>
    </row>
    <row r="273" spans="1:18">
      <c r="A273" s="513"/>
      <c r="B273" s="513"/>
      <c r="C273" s="513"/>
      <c r="D273" s="513"/>
      <c r="E273" s="513"/>
      <c r="F273" s="513"/>
      <c r="G273" s="513"/>
      <c r="H273" s="513"/>
      <c r="J273" s="513"/>
      <c r="K273" s="513"/>
      <c r="L273" s="513"/>
      <c r="M273" s="513"/>
      <c r="N273" s="513"/>
      <c r="O273" s="513"/>
      <c r="P273" s="513"/>
      <c r="Q273" s="513"/>
      <c r="R273" s="513"/>
    </row>
    <row r="274" spans="1:18">
      <c r="A274" s="513"/>
      <c r="B274" s="513"/>
      <c r="C274" s="513"/>
      <c r="D274" s="513"/>
      <c r="E274" s="513"/>
      <c r="F274" s="513"/>
      <c r="G274" s="513"/>
      <c r="H274" s="513"/>
      <c r="J274" s="513"/>
      <c r="K274" s="513"/>
      <c r="L274" s="513"/>
      <c r="M274" s="513"/>
      <c r="N274" s="513"/>
      <c r="O274" s="513"/>
      <c r="P274" s="513"/>
      <c r="Q274" s="513"/>
      <c r="R274" s="513"/>
    </row>
    <row r="275" spans="1:18">
      <c r="A275" s="513"/>
      <c r="B275" s="513"/>
      <c r="C275" s="513"/>
      <c r="D275" s="513"/>
      <c r="E275" s="513"/>
      <c r="F275" s="513"/>
      <c r="G275" s="513"/>
      <c r="H275" s="513"/>
      <c r="J275" s="513"/>
      <c r="K275" s="513"/>
      <c r="L275" s="513"/>
      <c r="M275" s="513"/>
      <c r="N275" s="513"/>
      <c r="O275" s="513"/>
      <c r="P275" s="513"/>
      <c r="Q275" s="513"/>
      <c r="R275" s="513"/>
    </row>
    <row r="276" spans="1:18">
      <c r="A276" s="513"/>
      <c r="B276" s="513"/>
      <c r="C276" s="513"/>
      <c r="D276" s="513"/>
      <c r="E276" s="513"/>
      <c r="F276" s="513"/>
      <c r="G276" s="513"/>
      <c r="H276" s="513"/>
      <c r="J276" s="513"/>
      <c r="K276" s="513"/>
      <c r="L276" s="513"/>
      <c r="M276" s="513"/>
      <c r="N276" s="513"/>
      <c r="O276" s="513"/>
      <c r="P276" s="513"/>
      <c r="Q276" s="513"/>
      <c r="R276" s="513"/>
    </row>
    <row r="277" spans="1:18">
      <c r="A277" s="513"/>
      <c r="B277" s="513"/>
      <c r="C277" s="513"/>
      <c r="D277" s="513"/>
      <c r="E277" s="513"/>
      <c r="F277" s="513"/>
      <c r="G277" s="513"/>
      <c r="H277" s="513"/>
      <c r="J277" s="513"/>
      <c r="K277" s="513"/>
      <c r="L277" s="513"/>
      <c r="M277" s="513"/>
      <c r="N277" s="513"/>
      <c r="O277" s="513"/>
      <c r="P277" s="513"/>
      <c r="Q277" s="513"/>
      <c r="R277" s="513"/>
    </row>
    <row r="278" spans="1:18">
      <c r="A278" s="513"/>
      <c r="B278" s="513"/>
      <c r="C278" s="513"/>
      <c r="D278" s="513"/>
      <c r="E278" s="513"/>
      <c r="F278" s="513"/>
      <c r="G278" s="513"/>
      <c r="H278" s="513"/>
      <c r="J278" s="513"/>
      <c r="K278" s="513"/>
      <c r="L278" s="513"/>
      <c r="M278" s="513"/>
      <c r="N278" s="513"/>
      <c r="O278" s="513"/>
      <c r="P278" s="513"/>
      <c r="Q278" s="513"/>
      <c r="R278" s="513"/>
    </row>
    <row r="279" spans="1:18">
      <c r="A279" s="513"/>
      <c r="B279" s="513"/>
      <c r="C279" s="513"/>
      <c r="D279" s="513"/>
      <c r="E279" s="513"/>
      <c r="F279" s="513"/>
      <c r="G279" s="513"/>
      <c r="H279" s="513"/>
      <c r="J279" s="513"/>
      <c r="K279" s="513"/>
      <c r="L279" s="513"/>
      <c r="M279" s="513"/>
      <c r="N279" s="513"/>
      <c r="O279" s="513"/>
      <c r="P279" s="513"/>
      <c r="Q279" s="513"/>
      <c r="R279" s="513"/>
    </row>
    <row r="280" spans="1:18">
      <c r="A280" s="513"/>
      <c r="B280" s="513"/>
      <c r="C280" s="513"/>
      <c r="D280" s="513"/>
      <c r="E280" s="513"/>
      <c r="F280" s="513"/>
      <c r="G280" s="513"/>
      <c r="H280" s="513"/>
      <c r="J280" s="513"/>
      <c r="K280" s="513"/>
      <c r="L280" s="513"/>
      <c r="M280" s="513"/>
      <c r="N280" s="513"/>
      <c r="O280" s="513"/>
      <c r="P280" s="513"/>
      <c r="Q280" s="513"/>
      <c r="R280" s="513"/>
    </row>
    <row r="281" spans="1:18">
      <c r="A281" s="513"/>
      <c r="B281" s="513"/>
      <c r="C281" s="513"/>
      <c r="D281" s="513"/>
      <c r="E281" s="513"/>
      <c r="F281" s="513"/>
      <c r="G281" s="513"/>
      <c r="H281" s="513"/>
      <c r="J281" s="513"/>
      <c r="K281" s="513"/>
      <c r="L281" s="513"/>
      <c r="M281" s="513"/>
      <c r="N281" s="513"/>
      <c r="O281" s="513"/>
      <c r="P281" s="513"/>
      <c r="Q281" s="513"/>
      <c r="R281" s="513"/>
    </row>
    <row r="282" spans="1:18">
      <c r="A282" s="513"/>
      <c r="B282" s="513"/>
      <c r="C282" s="513"/>
      <c r="D282" s="513"/>
      <c r="E282" s="513"/>
      <c r="F282" s="513"/>
      <c r="G282" s="513"/>
      <c r="H282" s="513"/>
      <c r="J282" s="513"/>
      <c r="K282" s="513"/>
      <c r="L282" s="513"/>
      <c r="M282" s="513"/>
      <c r="N282" s="513"/>
      <c r="O282" s="513"/>
      <c r="P282" s="513"/>
      <c r="Q282" s="513"/>
      <c r="R282" s="513"/>
    </row>
    <row r="283" spans="1:18">
      <c r="A283" s="513"/>
      <c r="B283" s="513"/>
      <c r="C283" s="513"/>
      <c r="D283" s="513"/>
      <c r="E283" s="513"/>
      <c r="F283" s="513"/>
      <c r="G283" s="513"/>
      <c r="H283" s="513"/>
      <c r="J283" s="513"/>
      <c r="K283" s="513"/>
      <c r="L283" s="513"/>
      <c r="M283" s="513"/>
      <c r="N283" s="513"/>
      <c r="O283" s="513"/>
      <c r="P283" s="513"/>
      <c r="Q283" s="513"/>
      <c r="R283" s="513"/>
    </row>
    <row r="284" spans="1:18">
      <c r="A284" s="513"/>
      <c r="B284" s="513"/>
      <c r="C284" s="513"/>
      <c r="D284" s="513"/>
      <c r="E284" s="513"/>
      <c r="F284" s="513"/>
      <c r="G284" s="513"/>
      <c r="H284" s="513"/>
      <c r="J284" s="513"/>
      <c r="K284" s="513"/>
      <c r="L284" s="513"/>
      <c r="M284" s="513"/>
      <c r="N284" s="513"/>
      <c r="O284" s="513"/>
      <c r="P284" s="513"/>
      <c r="Q284" s="513"/>
      <c r="R284" s="513"/>
    </row>
    <row r="285" spans="1:18">
      <c r="A285" s="513"/>
      <c r="B285" s="513"/>
      <c r="C285" s="513"/>
      <c r="D285" s="513"/>
      <c r="E285" s="513"/>
      <c r="F285" s="513"/>
      <c r="G285" s="513"/>
      <c r="H285" s="513"/>
      <c r="J285" s="513"/>
      <c r="K285" s="513"/>
      <c r="L285" s="513"/>
      <c r="M285" s="513"/>
      <c r="N285" s="513"/>
      <c r="O285" s="513"/>
      <c r="P285" s="513"/>
      <c r="Q285" s="513"/>
      <c r="R285" s="513"/>
    </row>
    <row r="286" spans="1:18">
      <c r="A286" s="513"/>
      <c r="B286" s="513"/>
      <c r="C286" s="513"/>
      <c r="D286" s="513"/>
      <c r="E286" s="513"/>
      <c r="F286" s="513"/>
      <c r="G286" s="513"/>
      <c r="H286" s="513"/>
      <c r="J286" s="513"/>
      <c r="K286" s="513"/>
      <c r="L286" s="513"/>
      <c r="M286" s="513"/>
      <c r="N286" s="513"/>
      <c r="O286" s="513"/>
      <c r="P286" s="513"/>
      <c r="Q286" s="513"/>
      <c r="R286" s="513"/>
    </row>
    <row r="287" spans="1:18">
      <c r="A287" s="513"/>
      <c r="B287" s="513"/>
      <c r="C287" s="513"/>
      <c r="D287" s="513"/>
      <c r="E287" s="513"/>
      <c r="F287" s="513"/>
      <c r="G287" s="513"/>
      <c r="H287" s="513"/>
      <c r="J287" s="513"/>
      <c r="K287" s="513"/>
      <c r="L287" s="513"/>
      <c r="M287" s="513"/>
      <c r="N287" s="513"/>
      <c r="O287" s="513"/>
      <c r="P287" s="513"/>
      <c r="Q287" s="513"/>
      <c r="R287" s="513"/>
    </row>
    <row r="288" spans="1:18">
      <c r="A288" s="513"/>
      <c r="B288" s="513"/>
      <c r="C288" s="513"/>
      <c r="D288" s="513"/>
      <c r="E288" s="513"/>
      <c r="F288" s="513"/>
      <c r="G288" s="513"/>
      <c r="H288" s="513"/>
      <c r="J288" s="513"/>
      <c r="K288" s="513"/>
      <c r="L288" s="513"/>
      <c r="M288" s="513"/>
      <c r="N288" s="513"/>
      <c r="O288" s="513"/>
      <c r="P288" s="513"/>
      <c r="Q288" s="513"/>
      <c r="R288" s="513"/>
    </row>
    <row r="289" spans="1:18">
      <c r="A289" s="513"/>
      <c r="B289" s="513"/>
      <c r="C289" s="513"/>
      <c r="D289" s="513"/>
      <c r="E289" s="513"/>
      <c r="F289" s="513"/>
      <c r="G289" s="513"/>
      <c r="H289" s="513"/>
      <c r="J289" s="513"/>
      <c r="K289" s="513"/>
      <c r="L289" s="513"/>
      <c r="M289" s="513"/>
      <c r="N289" s="513"/>
      <c r="O289" s="513"/>
      <c r="P289" s="513"/>
      <c r="Q289" s="513"/>
      <c r="R289" s="513"/>
    </row>
    <row r="290" spans="1:18">
      <c r="A290" s="513"/>
      <c r="B290" s="513"/>
      <c r="C290" s="513"/>
      <c r="D290" s="513"/>
      <c r="E290" s="513"/>
      <c r="F290" s="513"/>
      <c r="G290" s="513"/>
      <c r="H290" s="513"/>
      <c r="J290" s="513"/>
      <c r="K290" s="513"/>
      <c r="L290" s="513"/>
      <c r="M290" s="513"/>
      <c r="N290" s="513"/>
      <c r="O290" s="513"/>
      <c r="P290" s="513"/>
      <c r="Q290" s="513"/>
      <c r="R290" s="513"/>
    </row>
    <row r="291" spans="1:18">
      <c r="A291" s="513"/>
      <c r="B291" s="513"/>
      <c r="C291" s="513"/>
      <c r="D291" s="513"/>
      <c r="E291" s="513"/>
      <c r="F291" s="513"/>
      <c r="G291" s="513"/>
      <c r="H291" s="513"/>
      <c r="J291" s="513"/>
      <c r="K291" s="513"/>
      <c r="L291" s="513"/>
      <c r="M291" s="513"/>
      <c r="N291" s="513"/>
      <c r="O291" s="513"/>
      <c r="P291" s="513"/>
      <c r="Q291" s="513"/>
      <c r="R291" s="513"/>
    </row>
    <row r="292" spans="1:18">
      <c r="A292" s="513"/>
      <c r="B292" s="513"/>
      <c r="C292" s="513"/>
      <c r="D292" s="513"/>
      <c r="E292" s="513"/>
      <c r="F292" s="513"/>
      <c r="G292" s="513"/>
      <c r="H292" s="513"/>
      <c r="J292" s="513"/>
      <c r="K292" s="513"/>
      <c r="L292" s="513"/>
      <c r="M292" s="513"/>
      <c r="N292" s="513"/>
      <c r="O292" s="513"/>
      <c r="P292" s="513"/>
      <c r="Q292" s="513"/>
      <c r="R292" s="513"/>
    </row>
    <row r="293" spans="1:18">
      <c r="A293" s="513"/>
      <c r="B293" s="513"/>
      <c r="C293" s="513"/>
      <c r="D293" s="513"/>
      <c r="E293" s="513"/>
      <c r="F293" s="513"/>
      <c r="G293" s="513"/>
      <c r="H293" s="513"/>
      <c r="J293" s="513"/>
      <c r="K293" s="513"/>
      <c r="L293" s="513"/>
      <c r="M293" s="513"/>
      <c r="N293" s="513"/>
      <c r="O293" s="513"/>
      <c r="P293" s="513"/>
      <c r="Q293" s="513"/>
      <c r="R293" s="513"/>
    </row>
    <row r="294" spans="1:18">
      <c r="A294" s="513"/>
      <c r="B294" s="513"/>
      <c r="C294" s="513"/>
      <c r="D294" s="513"/>
      <c r="E294" s="513"/>
      <c r="F294" s="513"/>
      <c r="G294" s="513"/>
      <c r="H294" s="513"/>
      <c r="J294" s="513"/>
      <c r="K294" s="513"/>
      <c r="L294" s="513"/>
      <c r="M294" s="513"/>
      <c r="N294" s="513"/>
      <c r="O294" s="513"/>
      <c r="P294" s="513"/>
      <c r="Q294" s="513"/>
      <c r="R294" s="513"/>
    </row>
    <row r="295" spans="1:18">
      <c r="A295" s="513"/>
      <c r="B295" s="513"/>
      <c r="C295" s="513"/>
      <c r="D295" s="513"/>
      <c r="E295" s="513"/>
      <c r="F295" s="513"/>
      <c r="G295" s="513"/>
      <c r="H295" s="513"/>
      <c r="J295" s="513"/>
      <c r="K295" s="513"/>
      <c r="L295" s="513"/>
      <c r="M295" s="513"/>
      <c r="N295" s="513"/>
      <c r="O295" s="513"/>
      <c r="P295" s="513"/>
      <c r="Q295" s="513"/>
      <c r="R295" s="513"/>
    </row>
    <row r="296" spans="1:18">
      <c r="A296" s="513"/>
      <c r="B296" s="513"/>
      <c r="C296" s="513"/>
      <c r="D296" s="513"/>
      <c r="E296" s="513"/>
      <c r="F296" s="513"/>
      <c r="G296" s="513"/>
      <c r="H296" s="513"/>
      <c r="J296" s="513"/>
      <c r="K296" s="513"/>
      <c r="L296" s="513"/>
      <c r="M296" s="513"/>
      <c r="N296" s="513"/>
      <c r="O296" s="513"/>
      <c r="P296" s="513"/>
      <c r="Q296" s="513"/>
      <c r="R296" s="513"/>
    </row>
    <row r="297" spans="1:18">
      <c r="A297" s="513"/>
      <c r="B297" s="513"/>
      <c r="C297" s="513"/>
      <c r="D297" s="513"/>
      <c r="E297" s="513"/>
      <c r="F297" s="513"/>
      <c r="G297" s="513"/>
      <c r="H297" s="513"/>
      <c r="J297" s="513"/>
      <c r="K297" s="513"/>
      <c r="L297" s="513"/>
      <c r="M297" s="513"/>
      <c r="N297" s="513"/>
      <c r="O297" s="513"/>
      <c r="P297" s="513"/>
      <c r="Q297" s="513"/>
      <c r="R297" s="513"/>
    </row>
    <row r="298" spans="1:18">
      <c r="A298" s="513"/>
      <c r="B298" s="513"/>
      <c r="C298" s="513"/>
      <c r="D298" s="513"/>
      <c r="E298" s="513"/>
      <c r="F298" s="513"/>
      <c r="G298" s="513"/>
      <c r="H298" s="513"/>
      <c r="J298" s="513"/>
      <c r="K298" s="513"/>
      <c r="L298" s="513"/>
      <c r="M298" s="513"/>
      <c r="N298" s="513"/>
      <c r="O298" s="513"/>
      <c r="P298" s="513"/>
      <c r="Q298" s="513"/>
      <c r="R298" s="513"/>
    </row>
    <row r="299" spans="1:18">
      <c r="A299" s="513"/>
      <c r="B299" s="513"/>
      <c r="C299" s="513"/>
      <c r="D299" s="513"/>
      <c r="E299" s="513"/>
      <c r="F299" s="513"/>
      <c r="G299" s="513"/>
      <c r="H299" s="513"/>
      <c r="J299" s="513"/>
      <c r="K299" s="513"/>
      <c r="L299" s="513"/>
      <c r="M299" s="513"/>
      <c r="N299" s="513"/>
      <c r="O299" s="513"/>
      <c r="P299" s="513"/>
      <c r="Q299" s="513"/>
      <c r="R299" s="513"/>
    </row>
    <row r="300" spans="1:18">
      <c r="A300" s="513"/>
      <c r="B300" s="513"/>
      <c r="C300" s="513"/>
      <c r="D300" s="513"/>
      <c r="E300" s="513"/>
      <c r="F300" s="513"/>
      <c r="G300" s="513"/>
      <c r="H300" s="513"/>
      <c r="J300" s="513"/>
      <c r="K300" s="513"/>
      <c r="L300" s="513"/>
      <c r="M300" s="513"/>
      <c r="N300" s="513"/>
      <c r="O300" s="513"/>
      <c r="P300" s="513"/>
      <c r="Q300" s="513"/>
      <c r="R300" s="513"/>
    </row>
    <row r="301" spans="1:18">
      <c r="A301" s="513"/>
      <c r="B301" s="513"/>
      <c r="C301" s="513"/>
      <c r="D301" s="513"/>
      <c r="E301" s="513"/>
      <c r="F301" s="513"/>
      <c r="G301" s="513"/>
      <c r="H301" s="513"/>
      <c r="J301" s="513"/>
      <c r="K301" s="513"/>
      <c r="L301" s="513"/>
      <c r="M301" s="513"/>
      <c r="N301" s="513"/>
      <c r="O301" s="513"/>
      <c r="P301" s="513"/>
      <c r="Q301" s="513"/>
      <c r="R301" s="513"/>
    </row>
    <row r="302" spans="1:18">
      <c r="A302" s="513"/>
      <c r="B302" s="513"/>
      <c r="C302" s="513"/>
      <c r="D302" s="513"/>
      <c r="E302" s="513"/>
      <c r="F302" s="513"/>
      <c r="G302" s="513"/>
      <c r="H302" s="513"/>
      <c r="J302" s="513"/>
      <c r="K302" s="513"/>
      <c r="L302" s="513"/>
      <c r="M302" s="513"/>
      <c r="N302" s="513"/>
      <c r="O302" s="513"/>
      <c r="P302" s="513"/>
      <c r="Q302" s="513"/>
      <c r="R302" s="513"/>
    </row>
    <row r="303" spans="1:18">
      <c r="A303" s="513"/>
      <c r="B303" s="513"/>
      <c r="C303" s="513"/>
      <c r="D303" s="513"/>
      <c r="E303" s="513"/>
      <c r="F303" s="513"/>
      <c r="G303" s="513"/>
      <c r="H303" s="513"/>
      <c r="J303" s="513"/>
      <c r="K303" s="513"/>
      <c r="L303" s="513"/>
      <c r="M303" s="513"/>
      <c r="N303" s="513"/>
      <c r="O303" s="513"/>
      <c r="P303" s="513"/>
      <c r="Q303" s="513"/>
      <c r="R303" s="513"/>
    </row>
    <row r="304" spans="1:18">
      <c r="A304" s="513"/>
      <c r="B304" s="513"/>
      <c r="C304" s="513"/>
      <c r="D304" s="513"/>
      <c r="E304" s="513"/>
      <c r="F304" s="513"/>
      <c r="G304" s="513"/>
      <c r="H304" s="513"/>
      <c r="J304" s="513"/>
      <c r="K304" s="513"/>
      <c r="L304" s="513"/>
      <c r="M304" s="513"/>
      <c r="N304" s="513"/>
      <c r="O304" s="513"/>
      <c r="P304" s="513"/>
      <c r="Q304" s="513"/>
      <c r="R304" s="513"/>
    </row>
    <row r="305" spans="1:18">
      <c r="A305" s="513"/>
      <c r="B305" s="513"/>
      <c r="C305" s="513"/>
      <c r="D305" s="513"/>
      <c r="E305" s="513"/>
      <c r="F305" s="513"/>
      <c r="G305" s="513"/>
      <c r="H305" s="513"/>
      <c r="J305" s="513"/>
      <c r="K305" s="513"/>
      <c r="L305" s="513"/>
      <c r="M305" s="513"/>
      <c r="N305" s="513"/>
      <c r="O305" s="513"/>
      <c r="P305" s="513"/>
      <c r="Q305" s="513"/>
      <c r="R305" s="513"/>
    </row>
    <row r="306" spans="1:18">
      <c r="A306" s="513"/>
      <c r="B306" s="513"/>
      <c r="C306" s="513"/>
      <c r="D306" s="513"/>
      <c r="E306" s="513"/>
      <c r="F306" s="513"/>
      <c r="G306" s="513"/>
      <c r="H306" s="513"/>
      <c r="J306" s="513"/>
      <c r="K306" s="513"/>
      <c r="L306" s="513"/>
      <c r="M306" s="513"/>
      <c r="N306" s="513"/>
      <c r="O306" s="513"/>
      <c r="P306" s="513"/>
      <c r="Q306" s="513"/>
      <c r="R306" s="513"/>
    </row>
    <row r="307" spans="1:18">
      <c r="A307" s="513"/>
      <c r="B307" s="513"/>
      <c r="C307" s="513"/>
      <c r="D307" s="513"/>
      <c r="E307" s="513"/>
      <c r="F307" s="513"/>
      <c r="G307" s="513"/>
      <c r="H307" s="513"/>
      <c r="J307" s="513"/>
      <c r="K307" s="513"/>
      <c r="L307" s="513"/>
      <c r="M307" s="513"/>
      <c r="N307" s="513"/>
      <c r="O307" s="513"/>
      <c r="P307" s="513"/>
      <c r="Q307" s="513"/>
      <c r="R307" s="513"/>
    </row>
    <row r="308" spans="1:18">
      <c r="A308" s="513"/>
      <c r="B308" s="513"/>
      <c r="C308" s="513"/>
      <c r="D308" s="513"/>
      <c r="E308" s="513"/>
      <c r="F308" s="513"/>
      <c r="G308" s="513"/>
      <c r="H308" s="513"/>
      <c r="J308" s="513"/>
      <c r="K308" s="513"/>
      <c r="L308" s="513"/>
      <c r="M308" s="513"/>
      <c r="N308" s="513"/>
      <c r="O308" s="513"/>
      <c r="P308" s="513"/>
      <c r="Q308" s="513"/>
      <c r="R308" s="513"/>
    </row>
    <row r="309" spans="1:18">
      <c r="A309" s="513"/>
      <c r="B309" s="513"/>
      <c r="C309" s="513"/>
      <c r="D309" s="513"/>
      <c r="E309" s="513"/>
      <c r="F309" s="513"/>
      <c r="G309" s="513"/>
      <c r="H309" s="513"/>
      <c r="J309" s="513"/>
      <c r="K309" s="513"/>
      <c r="L309" s="513"/>
      <c r="M309" s="513"/>
      <c r="N309" s="513"/>
      <c r="O309" s="513"/>
      <c r="P309" s="513"/>
      <c r="Q309" s="513"/>
      <c r="R309" s="513"/>
    </row>
    <row r="310" spans="1:18">
      <c r="A310" s="513"/>
      <c r="B310" s="513"/>
      <c r="C310" s="513"/>
      <c r="D310" s="513"/>
      <c r="E310" s="513"/>
      <c r="F310" s="513"/>
      <c r="G310" s="513"/>
      <c r="H310" s="513"/>
      <c r="J310" s="513"/>
      <c r="K310" s="513"/>
      <c r="L310" s="513"/>
      <c r="M310" s="513"/>
      <c r="N310" s="513"/>
      <c r="O310" s="513"/>
      <c r="P310" s="513"/>
      <c r="Q310" s="513"/>
      <c r="R310" s="513"/>
    </row>
    <row r="311" spans="1:18">
      <c r="A311" s="513"/>
      <c r="B311" s="513"/>
      <c r="C311" s="513"/>
      <c r="D311" s="513"/>
      <c r="E311" s="513"/>
      <c r="F311" s="513"/>
      <c r="G311" s="513"/>
      <c r="H311" s="513"/>
      <c r="J311" s="513"/>
      <c r="K311" s="513"/>
      <c r="L311" s="513"/>
      <c r="M311" s="513"/>
      <c r="N311" s="513"/>
      <c r="O311" s="513"/>
      <c r="P311" s="513"/>
      <c r="Q311" s="513"/>
      <c r="R311" s="513"/>
    </row>
    <row r="312" spans="1:18">
      <c r="A312" s="513"/>
      <c r="B312" s="513"/>
      <c r="C312" s="513"/>
      <c r="D312" s="513"/>
      <c r="E312" s="513"/>
      <c r="F312" s="513"/>
      <c r="G312" s="513"/>
      <c r="H312" s="513"/>
      <c r="J312" s="513"/>
      <c r="K312" s="513"/>
      <c r="L312" s="513"/>
      <c r="M312" s="513"/>
      <c r="N312" s="513"/>
      <c r="O312" s="513"/>
      <c r="P312" s="513"/>
      <c r="Q312" s="513"/>
      <c r="R312" s="513"/>
    </row>
    <row r="313" spans="1:18">
      <c r="A313" s="513"/>
      <c r="B313" s="513"/>
      <c r="C313" s="513"/>
      <c r="D313" s="513"/>
      <c r="E313" s="513"/>
      <c r="F313" s="513"/>
      <c r="G313" s="513"/>
      <c r="H313" s="513"/>
      <c r="J313" s="513"/>
      <c r="K313" s="513"/>
      <c r="L313" s="513"/>
      <c r="M313" s="513"/>
      <c r="N313" s="513"/>
      <c r="O313" s="513"/>
      <c r="P313" s="513"/>
      <c r="Q313" s="513"/>
      <c r="R313" s="513"/>
    </row>
    <row r="314" spans="1:18">
      <c r="A314" s="513"/>
      <c r="B314" s="513"/>
      <c r="C314" s="513"/>
      <c r="D314" s="513"/>
      <c r="E314" s="513"/>
      <c r="F314" s="513"/>
      <c r="G314" s="513"/>
      <c r="H314" s="513"/>
      <c r="J314" s="513"/>
      <c r="K314" s="513"/>
      <c r="L314" s="513"/>
      <c r="M314" s="513"/>
      <c r="N314" s="513"/>
      <c r="O314" s="513"/>
      <c r="P314" s="513"/>
      <c r="Q314" s="513"/>
      <c r="R314" s="513"/>
    </row>
    <row r="315" spans="1:18">
      <c r="A315" s="513"/>
      <c r="B315" s="513"/>
      <c r="C315" s="513"/>
      <c r="D315" s="513"/>
      <c r="E315" s="513"/>
      <c r="F315" s="513"/>
      <c r="G315" s="513"/>
      <c r="H315" s="513"/>
      <c r="J315" s="513"/>
      <c r="K315" s="513"/>
      <c r="L315" s="513"/>
      <c r="M315" s="513"/>
      <c r="N315" s="513"/>
      <c r="O315" s="513"/>
      <c r="P315" s="513"/>
      <c r="Q315" s="513"/>
      <c r="R315" s="513"/>
    </row>
    <row r="316" spans="1:18">
      <c r="A316" s="513"/>
      <c r="B316" s="513"/>
      <c r="C316" s="513"/>
      <c r="D316" s="513"/>
      <c r="E316" s="513"/>
      <c r="F316" s="513"/>
      <c r="G316" s="513"/>
      <c r="H316" s="513"/>
      <c r="J316" s="513"/>
      <c r="K316" s="513"/>
      <c r="L316" s="513"/>
      <c r="M316" s="513"/>
      <c r="N316" s="513"/>
      <c r="O316" s="513"/>
      <c r="P316" s="513"/>
      <c r="Q316" s="513"/>
      <c r="R316" s="513"/>
    </row>
    <row r="317" spans="1:18">
      <c r="A317" s="513"/>
      <c r="B317" s="513"/>
      <c r="C317" s="513"/>
      <c r="D317" s="513"/>
      <c r="E317" s="513"/>
      <c r="F317" s="513"/>
      <c r="G317" s="513"/>
      <c r="H317" s="513"/>
      <c r="J317" s="513"/>
      <c r="K317" s="513"/>
      <c r="L317" s="513"/>
      <c r="M317" s="513"/>
      <c r="N317" s="513"/>
      <c r="O317" s="513"/>
      <c r="P317" s="513"/>
      <c r="Q317" s="513"/>
      <c r="R317" s="513"/>
    </row>
    <row r="318" spans="1:18">
      <c r="A318" s="513"/>
      <c r="B318" s="513"/>
      <c r="C318" s="513"/>
      <c r="D318" s="513"/>
      <c r="E318" s="513"/>
      <c r="F318" s="513"/>
      <c r="G318" s="513"/>
      <c r="H318" s="513"/>
      <c r="J318" s="513"/>
      <c r="K318" s="513"/>
      <c r="L318" s="513"/>
      <c r="M318" s="513"/>
      <c r="N318" s="513"/>
      <c r="O318" s="513"/>
      <c r="P318" s="513"/>
      <c r="Q318" s="513"/>
      <c r="R318" s="513"/>
    </row>
    <row r="319" spans="1:18">
      <c r="A319" s="513"/>
      <c r="B319" s="513"/>
      <c r="C319" s="513"/>
      <c r="D319" s="513"/>
      <c r="E319" s="513"/>
      <c r="F319" s="513"/>
      <c r="G319" s="513"/>
      <c r="H319" s="513"/>
      <c r="J319" s="513"/>
      <c r="K319" s="513"/>
      <c r="L319" s="513"/>
      <c r="M319" s="513"/>
      <c r="N319" s="513"/>
      <c r="O319" s="513"/>
      <c r="P319" s="513"/>
      <c r="Q319" s="513"/>
      <c r="R319" s="513"/>
    </row>
    <row r="320" spans="1:18">
      <c r="A320" s="513"/>
      <c r="B320" s="513"/>
      <c r="C320" s="513"/>
      <c r="D320" s="513"/>
      <c r="E320" s="513"/>
      <c r="F320" s="513"/>
      <c r="G320" s="513"/>
      <c r="H320" s="513"/>
      <c r="J320" s="513"/>
      <c r="K320" s="513"/>
      <c r="L320" s="513"/>
      <c r="M320" s="513"/>
      <c r="N320" s="513"/>
      <c r="O320" s="513"/>
      <c r="P320" s="513"/>
      <c r="Q320" s="513"/>
      <c r="R320" s="513"/>
    </row>
    <row r="321" spans="1:18">
      <c r="A321" s="513"/>
      <c r="B321" s="513"/>
      <c r="C321" s="513"/>
      <c r="D321" s="513"/>
      <c r="E321" s="513"/>
      <c r="F321" s="513"/>
      <c r="G321" s="513"/>
      <c r="H321" s="513"/>
      <c r="J321" s="513"/>
      <c r="K321" s="513"/>
      <c r="L321" s="513"/>
      <c r="M321" s="513"/>
      <c r="N321" s="513"/>
      <c r="O321" s="513"/>
      <c r="P321" s="513"/>
      <c r="Q321" s="513"/>
      <c r="R321" s="513"/>
    </row>
    <row r="322" spans="1:18">
      <c r="A322" s="513"/>
      <c r="B322" s="513"/>
      <c r="C322" s="513"/>
      <c r="D322" s="513"/>
      <c r="E322" s="513"/>
      <c r="F322" s="513"/>
      <c r="G322" s="513"/>
      <c r="H322" s="513"/>
      <c r="J322" s="513"/>
      <c r="K322" s="513"/>
      <c r="L322" s="513"/>
      <c r="M322" s="513"/>
      <c r="N322" s="513"/>
      <c r="O322" s="513"/>
      <c r="P322" s="513"/>
      <c r="Q322" s="513"/>
      <c r="R322" s="513"/>
    </row>
    <row r="323" spans="1:18">
      <c r="A323" s="513"/>
      <c r="B323" s="513"/>
      <c r="C323" s="513"/>
      <c r="D323" s="513"/>
      <c r="E323" s="513"/>
      <c r="F323" s="513"/>
      <c r="G323" s="513"/>
      <c r="H323" s="513"/>
      <c r="J323" s="513"/>
      <c r="K323" s="513"/>
      <c r="L323" s="513"/>
      <c r="M323" s="513"/>
      <c r="N323" s="513"/>
      <c r="O323" s="513"/>
      <c r="P323" s="513"/>
      <c r="Q323" s="513"/>
      <c r="R323" s="513"/>
    </row>
    <row r="324" spans="1:18">
      <c r="A324" s="513"/>
      <c r="B324" s="513"/>
      <c r="C324" s="513"/>
      <c r="D324" s="513"/>
      <c r="E324" s="513"/>
      <c r="F324" s="513"/>
      <c r="G324" s="513"/>
      <c r="H324" s="513"/>
      <c r="J324" s="513"/>
      <c r="K324" s="513"/>
      <c r="L324" s="513"/>
      <c r="M324" s="513"/>
      <c r="N324" s="513"/>
      <c r="O324" s="513"/>
      <c r="P324" s="513"/>
      <c r="Q324" s="513"/>
      <c r="R324" s="513"/>
    </row>
    <row r="325" spans="1:18">
      <c r="A325" s="513"/>
      <c r="B325" s="513"/>
      <c r="C325" s="513"/>
      <c r="D325" s="513"/>
      <c r="E325" s="513"/>
      <c r="F325" s="513"/>
      <c r="G325" s="513"/>
      <c r="H325" s="513"/>
      <c r="J325" s="513"/>
      <c r="K325" s="513"/>
      <c r="L325" s="513"/>
      <c r="M325" s="513"/>
      <c r="N325" s="513"/>
      <c r="O325" s="513"/>
      <c r="P325" s="513"/>
      <c r="Q325" s="513"/>
      <c r="R325" s="513"/>
    </row>
    <row r="326" spans="1:18">
      <c r="A326" s="513"/>
      <c r="B326" s="513"/>
      <c r="C326" s="513"/>
      <c r="D326" s="513"/>
      <c r="E326" s="513"/>
      <c r="F326" s="513"/>
      <c r="G326" s="513"/>
      <c r="H326" s="513"/>
      <c r="J326" s="513"/>
      <c r="K326" s="513"/>
      <c r="L326" s="513"/>
      <c r="M326" s="513"/>
      <c r="N326" s="513"/>
      <c r="O326" s="513"/>
      <c r="P326" s="513"/>
      <c r="Q326" s="513"/>
      <c r="R326" s="513"/>
    </row>
    <row r="327" spans="1:18">
      <c r="A327" s="513"/>
      <c r="B327" s="513"/>
      <c r="C327" s="513"/>
      <c r="D327" s="513"/>
      <c r="E327" s="513"/>
      <c r="F327" s="513"/>
      <c r="G327" s="513"/>
      <c r="H327" s="513"/>
      <c r="J327" s="513"/>
      <c r="K327" s="513"/>
      <c r="L327" s="513"/>
      <c r="M327" s="513"/>
      <c r="N327" s="513"/>
      <c r="O327" s="513"/>
      <c r="P327" s="513"/>
      <c r="Q327" s="513"/>
      <c r="R327" s="513"/>
    </row>
    <row r="328" spans="1:18">
      <c r="A328" s="513"/>
      <c r="B328" s="513"/>
      <c r="C328" s="513"/>
      <c r="D328" s="513"/>
      <c r="E328" s="513"/>
      <c r="F328" s="513"/>
      <c r="G328" s="513"/>
      <c r="H328" s="513"/>
      <c r="J328" s="513"/>
      <c r="K328" s="513"/>
      <c r="L328" s="513"/>
      <c r="M328" s="513"/>
      <c r="N328" s="513"/>
      <c r="O328" s="513"/>
      <c r="P328" s="513"/>
      <c r="Q328" s="513"/>
      <c r="R328" s="513"/>
    </row>
    <row r="329" spans="1:18">
      <c r="A329" s="513"/>
      <c r="B329" s="513"/>
      <c r="C329" s="513"/>
      <c r="D329" s="513"/>
      <c r="E329" s="513"/>
      <c r="F329" s="513"/>
      <c r="G329" s="513"/>
      <c r="H329" s="513"/>
      <c r="J329" s="513"/>
      <c r="K329" s="513"/>
      <c r="L329" s="513"/>
      <c r="M329" s="513"/>
      <c r="N329" s="513"/>
      <c r="O329" s="513"/>
      <c r="P329" s="513"/>
      <c r="Q329" s="513"/>
      <c r="R329" s="513"/>
    </row>
    <row r="330" spans="1:18">
      <c r="A330" s="513"/>
      <c r="B330" s="513"/>
      <c r="C330" s="513"/>
      <c r="D330" s="513"/>
      <c r="E330" s="513"/>
      <c r="F330" s="513"/>
      <c r="G330" s="513"/>
      <c r="H330" s="513"/>
      <c r="J330" s="513"/>
      <c r="K330" s="513"/>
      <c r="L330" s="513"/>
      <c r="M330" s="513"/>
      <c r="N330" s="513"/>
      <c r="O330" s="513"/>
      <c r="P330" s="513"/>
      <c r="Q330" s="513"/>
      <c r="R330" s="513"/>
    </row>
    <row r="331" spans="1:18">
      <c r="A331" s="513"/>
      <c r="B331" s="513"/>
      <c r="C331" s="513"/>
      <c r="D331" s="513"/>
      <c r="E331" s="513"/>
      <c r="F331" s="513"/>
      <c r="G331" s="513"/>
      <c r="H331" s="513"/>
      <c r="J331" s="513"/>
      <c r="K331" s="513"/>
      <c r="L331" s="513"/>
      <c r="M331" s="513"/>
      <c r="N331" s="513"/>
      <c r="O331" s="513"/>
      <c r="P331" s="513"/>
      <c r="Q331" s="513"/>
      <c r="R331" s="513"/>
    </row>
    <row r="332" spans="1:18">
      <c r="A332" s="513"/>
      <c r="B332" s="513"/>
      <c r="C332" s="513"/>
      <c r="D332" s="513"/>
      <c r="E332" s="513"/>
      <c r="F332" s="513"/>
      <c r="G332" s="513"/>
      <c r="H332" s="513"/>
      <c r="J332" s="513"/>
      <c r="K332" s="513"/>
      <c r="L332" s="513"/>
      <c r="M332" s="513"/>
      <c r="N332" s="513"/>
      <c r="O332" s="513"/>
      <c r="P332" s="513"/>
      <c r="Q332" s="513"/>
      <c r="R332" s="513"/>
    </row>
    <row r="333" spans="1:18">
      <c r="A333" s="513"/>
      <c r="B333" s="513"/>
      <c r="C333" s="513"/>
      <c r="D333" s="513"/>
      <c r="E333" s="513"/>
      <c r="F333" s="513"/>
      <c r="G333" s="513"/>
      <c r="H333" s="513"/>
      <c r="J333" s="513"/>
      <c r="K333" s="513"/>
      <c r="L333" s="513"/>
      <c r="M333" s="513"/>
      <c r="N333" s="513"/>
      <c r="O333" s="513"/>
      <c r="P333" s="513"/>
      <c r="Q333" s="513"/>
      <c r="R333" s="513"/>
    </row>
    <row r="334" spans="1:18">
      <c r="A334" s="513"/>
      <c r="B334" s="513"/>
      <c r="C334" s="513"/>
      <c r="D334" s="513"/>
      <c r="E334" s="513"/>
      <c r="F334" s="513"/>
      <c r="G334" s="513"/>
      <c r="H334" s="513"/>
      <c r="J334" s="513"/>
      <c r="K334" s="513"/>
      <c r="L334" s="513"/>
      <c r="M334" s="513"/>
      <c r="N334" s="513"/>
      <c r="O334" s="513"/>
      <c r="P334" s="513"/>
      <c r="Q334" s="513"/>
      <c r="R334" s="513"/>
    </row>
    <row r="335" spans="1:18">
      <c r="A335" s="513"/>
      <c r="B335" s="513"/>
      <c r="C335" s="513"/>
      <c r="D335" s="513"/>
      <c r="E335" s="513"/>
      <c r="F335" s="513"/>
      <c r="G335" s="513"/>
      <c r="H335" s="513"/>
      <c r="J335" s="513"/>
      <c r="K335" s="513"/>
      <c r="L335" s="513"/>
      <c r="M335" s="513"/>
      <c r="N335" s="513"/>
      <c r="O335" s="513"/>
      <c r="P335" s="513"/>
      <c r="Q335" s="513"/>
      <c r="R335" s="513"/>
    </row>
    <row r="336" spans="1:18">
      <c r="A336" s="513"/>
      <c r="B336" s="513"/>
      <c r="C336" s="513"/>
      <c r="D336" s="513"/>
      <c r="E336" s="513"/>
      <c r="F336" s="513"/>
      <c r="G336" s="513"/>
      <c r="H336" s="513"/>
      <c r="J336" s="513"/>
      <c r="K336" s="513"/>
      <c r="L336" s="513"/>
      <c r="M336" s="513"/>
      <c r="N336" s="513"/>
      <c r="O336" s="513"/>
      <c r="P336" s="513"/>
      <c r="Q336" s="513"/>
      <c r="R336" s="513"/>
    </row>
    <row r="337" spans="1:18">
      <c r="A337" s="513"/>
      <c r="B337" s="513"/>
      <c r="C337" s="513"/>
      <c r="D337" s="513"/>
      <c r="E337" s="513"/>
      <c r="F337" s="513"/>
      <c r="G337" s="513"/>
      <c r="H337" s="513"/>
      <c r="J337" s="513"/>
      <c r="K337" s="513"/>
      <c r="L337" s="513"/>
      <c r="M337" s="513"/>
      <c r="N337" s="513"/>
      <c r="O337" s="513"/>
      <c r="P337" s="513"/>
      <c r="Q337" s="513"/>
      <c r="R337" s="513"/>
    </row>
    <row r="338" spans="1:18">
      <c r="A338" s="513"/>
      <c r="B338" s="513"/>
      <c r="C338" s="513"/>
      <c r="D338" s="513"/>
      <c r="E338" s="513"/>
      <c r="F338" s="513"/>
      <c r="G338" s="513"/>
      <c r="H338" s="513"/>
      <c r="J338" s="513"/>
      <c r="K338" s="513"/>
      <c r="L338" s="513"/>
      <c r="M338" s="513"/>
      <c r="N338" s="513"/>
      <c r="O338" s="513"/>
      <c r="P338" s="513"/>
      <c r="Q338" s="513"/>
      <c r="R338" s="513"/>
    </row>
    <row r="339" spans="1:18">
      <c r="A339" s="513"/>
      <c r="B339" s="513"/>
      <c r="C339" s="513"/>
      <c r="D339" s="513"/>
      <c r="E339" s="513"/>
      <c r="F339" s="513"/>
      <c r="G339" s="513"/>
      <c r="H339" s="513"/>
      <c r="J339" s="513"/>
      <c r="K339" s="513"/>
      <c r="L339" s="513"/>
      <c r="M339" s="513"/>
      <c r="N339" s="513"/>
      <c r="O339" s="513"/>
      <c r="P339" s="513"/>
      <c r="Q339" s="513"/>
      <c r="R339" s="513"/>
    </row>
    <row r="340" spans="1:18">
      <c r="A340" s="513"/>
      <c r="B340" s="513"/>
      <c r="C340" s="513"/>
      <c r="D340" s="513"/>
      <c r="E340" s="513"/>
      <c r="F340" s="513"/>
      <c r="G340" s="513"/>
      <c r="H340" s="513"/>
      <c r="J340" s="513"/>
      <c r="K340" s="513"/>
      <c r="L340" s="513"/>
      <c r="M340" s="513"/>
      <c r="N340" s="513"/>
      <c r="O340" s="513"/>
      <c r="P340" s="513"/>
      <c r="Q340" s="513"/>
      <c r="R340" s="513"/>
    </row>
    <row r="341" spans="1:18">
      <c r="A341" s="513"/>
      <c r="B341" s="513"/>
      <c r="C341" s="513"/>
      <c r="D341" s="513"/>
      <c r="E341" s="513"/>
      <c r="F341" s="513"/>
      <c r="G341" s="513"/>
      <c r="H341" s="513"/>
      <c r="J341" s="513"/>
      <c r="K341" s="513"/>
      <c r="L341" s="513"/>
      <c r="M341" s="513"/>
      <c r="N341" s="513"/>
      <c r="O341" s="513"/>
      <c r="P341" s="513"/>
      <c r="Q341" s="513"/>
      <c r="R341" s="513"/>
    </row>
    <row r="342" spans="1:18">
      <c r="A342" s="513"/>
      <c r="B342" s="513"/>
      <c r="C342" s="513"/>
      <c r="D342" s="513"/>
      <c r="E342" s="513"/>
      <c r="F342" s="513"/>
      <c r="G342" s="513"/>
      <c r="H342" s="513"/>
      <c r="J342" s="513"/>
      <c r="K342" s="513"/>
      <c r="L342" s="513"/>
      <c r="M342" s="513"/>
      <c r="N342" s="513"/>
      <c r="O342" s="513"/>
      <c r="P342" s="513"/>
      <c r="Q342" s="513"/>
      <c r="R342" s="513"/>
    </row>
    <row r="343" spans="1:18">
      <c r="A343" s="513"/>
      <c r="B343" s="513"/>
      <c r="C343" s="513"/>
      <c r="D343" s="513"/>
      <c r="E343" s="513"/>
      <c r="F343" s="513"/>
      <c r="G343" s="513"/>
      <c r="H343" s="513"/>
      <c r="J343" s="513"/>
      <c r="K343" s="513"/>
      <c r="L343" s="513"/>
      <c r="M343" s="513"/>
      <c r="N343" s="513"/>
      <c r="O343" s="513"/>
      <c r="P343" s="513"/>
      <c r="Q343" s="513"/>
      <c r="R343" s="513"/>
    </row>
    <row r="344" spans="1:18">
      <c r="A344" s="513"/>
      <c r="B344" s="513"/>
      <c r="C344" s="513"/>
      <c r="D344" s="513"/>
      <c r="E344" s="513"/>
      <c r="F344" s="513"/>
      <c r="G344" s="513"/>
      <c r="H344" s="513"/>
      <c r="J344" s="513"/>
      <c r="K344" s="513"/>
      <c r="L344" s="513"/>
      <c r="M344" s="513"/>
      <c r="N344" s="513"/>
      <c r="O344" s="513"/>
      <c r="P344" s="513"/>
      <c r="Q344" s="513"/>
      <c r="R344" s="513"/>
    </row>
    <row r="345" spans="1:18">
      <c r="A345" s="513"/>
      <c r="B345" s="513"/>
      <c r="C345" s="513"/>
      <c r="D345" s="513"/>
      <c r="E345" s="513"/>
      <c r="F345" s="513"/>
      <c r="G345" s="513"/>
      <c r="H345" s="513"/>
      <c r="J345" s="513"/>
      <c r="K345" s="513"/>
      <c r="L345" s="513"/>
      <c r="M345" s="513"/>
      <c r="N345" s="513"/>
      <c r="O345" s="513"/>
      <c r="P345" s="513"/>
      <c r="Q345" s="513"/>
      <c r="R345" s="513"/>
    </row>
    <row r="346" spans="1:18">
      <c r="A346" s="513"/>
      <c r="B346" s="513"/>
      <c r="C346" s="513"/>
      <c r="D346" s="513"/>
      <c r="E346" s="513"/>
      <c r="F346" s="513"/>
      <c r="G346" s="513"/>
      <c r="H346" s="513"/>
      <c r="J346" s="513"/>
      <c r="K346" s="513"/>
      <c r="L346" s="513"/>
      <c r="M346" s="513"/>
      <c r="N346" s="513"/>
      <c r="O346" s="513"/>
      <c r="P346" s="513"/>
      <c r="Q346" s="513"/>
      <c r="R346" s="513"/>
    </row>
    <row r="347" spans="1:18">
      <c r="A347" s="513"/>
      <c r="B347" s="513"/>
      <c r="C347" s="513"/>
      <c r="D347" s="513"/>
      <c r="E347" s="513"/>
      <c r="F347" s="513"/>
      <c r="G347" s="513"/>
      <c r="H347" s="513"/>
      <c r="J347" s="513"/>
      <c r="K347" s="513"/>
      <c r="L347" s="513"/>
      <c r="M347" s="513"/>
      <c r="N347" s="513"/>
      <c r="O347" s="513"/>
      <c r="P347" s="513"/>
      <c r="Q347" s="513"/>
      <c r="R347" s="513"/>
    </row>
    <row r="348" spans="1:18">
      <c r="A348" s="513"/>
      <c r="B348" s="513"/>
      <c r="C348" s="513"/>
      <c r="D348" s="513"/>
      <c r="E348" s="513"/>
      <c r="F348" s="513"/>
      <c r="G348" s="513"/>
      <c r="H348" s="513"/>
      <c r="J348" s="513"/>
      <c r="K348" s="513"/>
      <c r="L348" s="513"/>
      <c r="M348" s="513"/>
      <c r="N348" s="513"/>
      <c r="O348" s="513"/>
      <c r="P348" s="513"/>
      <c r="Q348" s="513"/>
      <c r="R348" s="513"/>
    </row>
    <row r="349" spans="1:18">
      <c r="A349" s="513"/>
      <c r="B349" s="513"/>
      <c r="C349" s="513"/>
      <c r="D349" s="513"/>
      <c r="E349" s="513"/>
      <c r="F349" s="513"/>
      <c r="G349" s="513"/>
      <c r="H349" s="513"/>
      <c r="J349" s="513"/>
      <c r="K349" s="513"/>
      <c r="L349" s="513"/>
      <c r="M349" s="513"/>
      <c r="N349" s="513"/>
      <c r="O349" s="513"/>
      <c r="P349" s="513"/>
      <c r="Q349" s="513"/>
      <c r="R349" s="513"/>
    </row>
    <row r="350" spans="1:18">
      <c r="A350" s="513"/>
      <c r="B350" s="513"/>
      <c r="C350" s="513"/>
      <c r="D350" s="513"/>
      <c r="E350" s="513"/>
      <c r="F350" s="513"/>
      <c r="G350" s="513"/>
      <c r="H350" s="513"/>
      <c r="J350" s="513"/>
      <c r="K350" s="513"/>
      <c r="L350" s="513"/>
      <c r="M350" s="513"/>
      <c r="N350" s="513"/>
      <c r="O350" s="513"/>
      <c r="P350" s="513"/>
      <c r="Q350" s="513"/>
      <c r="R350" s="513"/>
    </row>
    <row r="351" spans="1:18">
      <c r="A351" s="513"/>
      <c r="B351" s="513"/>
      <c r="C351" s="513"/>
      <c r="D351" s="513"/>
      <c r="E351" s="513"/>
      <c r="F351" s="513"/>
      <c r="G351" s="513"/>
      <c r="H351" s="513"/>
      <c r="J351" s="513"/>
      <c r="K351" s="513"/>
      <c r="L351" s="513"/>
      <c r="M351" s="513"/>
      <c r="N351" s="513"/>
      <c r="O351" s="513"/>
      <c r="P351" s="513"/>
      <c r="Q351" s="513"/>
      <c r="R351" s="513"/>
    </row>
    <row r="352" spans="1:18">
      <c r="A352" s="513"/>
      <c r="B352" s="513"/>
      <c r="C352" s="513"/>
      <c r="D352" s="513"/>
      <c r="E352" s="513"/>
      <c r="F352" s="513"/>
      <c r="G352" s="513"/>
      <c r="H352" s="513"/>
      <c r="J352" s="513"/>
      <c r="K352" s="513"/>
      <c r="L352" s="513"/>
      <c r="M352" s="513"/>
      <c r="N352" s="513"/>
      <c r="O352" s="513"/>
      <c r="P352" s="513"/>
      <c r="Q352" s="513"/>
      <c r="R352" s="513"/>
    </row>
    <row r="353" spans="1:18">
      <c r="A353" s="513"/>
      <c r="B353" s="513"/>
      <c r="C353" s="513"/>
      <c r="D353" s="513"/>
      <c r="E353" s="513"/>
      <c r="F353" s="513"/>
      <c r="G353" s="513"/>
      <c r="H353" s="513"/>
      <c r="J353" s="513"/>
      <c r="K353" s="513"/>
      <c r="L353" s="513"/>
      <c r="M353" s="513"/>
      <c r="N353" s="513"/>
      <c r="O353" s="513"/>
      <c r="P353" s="513"/>
      <c r="Q353" s="513"/>
      <c r="R353" s="513"/>
    </row>
    <row r="354" spans="1:18">
      <c r="A354" s="513"/>
      <c r="B354" s="513"/>
      <c r="C354" s="513"/>
      <c r="D354" s="513"/>
      <c r="E354" s="513"/>
      <c r="F354" s="513"/>
      <c r="G354" s="513"/>
      <c r="H354" s="513"/>
      <c r="J354" s="513"/>
      <c r="K354" s="513"/>
      <c r="L354" s="513"/>
      <c r="M354" s="513"/>
      <c r="N354" s="513"/>
      <c r="O354" s="513"/>
      <c r="P354" s="513"/>
      <c r="Q354" s="513"/>
      <c r="R354" s="513"/>
    </row>
    <row r="355" spans="1:18">
      <c r="A355" s="513"/>
      <c r="B355" s="513"/>
      <c r="C355" s="513"/>
      <c r="D355" s="513"/>
      <c r="E355" s="513"/>
      <c r="F355" s="513"/>
      <c r="G355" s="513"/>
      <c r="H355" s="513"/>
      <c r="J355" s="513"/>
      <c r="K355" s="513"/>
      <c r="L355" s="513"/>
      <c r="M355" s="513"/>
      <c r="N355" s="513"/>
      <c r="O355" s="513"/>
      <c r="P355" s="513"/>
      <c r="Q355" s="513"/>
      <c r="R355" s="513"/>
    </row>
    <row r="356" spans="1:18">
      <c r="A356" s="513"/>
      <c r="B356" s="513"/>
      <c r="C356" s="513"/>
      <c r="D356" s="513"/>
      <c r="E356" s="513"/>
      <c r="F356" s="513"/>
      <c r="G356" s="513"/>
      <c r="H356" s="513"/>
      <c r="J356" s="513"/>
      <c r="K356" s="513"/>
      <c r="L356" s="513"/>
      <c r="M356" s="513"/>
      <c r="N356" s="513"/>
      <c r="O356" s="513"/>
      <c r="P356" s="513"/>
      <c r="Q356" s="513"/>
      <c r="R356" s="513"/>
    </row>
    <row r="357" spans="1:18">
      <c r="A357" s="513"/>
      <c r="B357" s="513"/>
      <c r="C357" s="513"/>
      <c r="D357" s="513"/>
      <c r="E357" s="513"/>
      <c r="F357" s="513"/>
      <c r="G357" s="513"/>
      <c r="H357" s="513"/>
      <c r="J357" s="513"/>
      <c r="K357" s="513"/>
      <c r="L357" s="513"/>
      <c r="M357" s="513"/>
      <c r="N357" s="513"/>
      <c r="O357" s="513"/>
      <c r="P357" s="513"/>
      <c r="Q357" s="513"/>
      <c r="R357" s="513"/>
    </row>
    <row r="358" spans="1:18">
      <c r="A358" s="513"/>
      <c r="B358" s="513"/>
      <c r="C358" s="513"/>
      <c r="D358" s="513"/>
      <c r="E358" s="513"/>
      <c r="F358" s="513"/>
      <c r="G358" s="513"/>
      <c r="H358" s="513"/>
      <c r="J358" s="513"/>
      <c r="K358" s="513"/>
      <c r="L358" s="513"/>
      <c r="M358" s="513"/>
      <c r="N358" s="513"/>
      <c r="O358" s="513"/>
      <c r="P358" s="513"/>
      <c r="Q358" s="513"/>
      <c r="R358" s="513"/>
    </row>
    <row r="359" spans="1:18">
      <c r="A359" s="513"/>
      <c r="B359" s="513"/>
      <c r="C359" s="513"/>
      <c r="D359" s="513"/>
      <c r="E359" s="513"/>
      <c r="F359" s="513"/>
      <c r="G359" s="513"/>
      <c r="H359" s="513"/>
      <c r="J359" s="513"/>
      <c r="K359" s="513"/>
      <c r="L359" s="513"/>
      <c r="M359" s="513"/>
      <c r="N359" s="513"/>
      <c r="O359" s="513"/>
      <c r="P359" s="513"/>
      <c r="Q359" s="513"/>
      <c r="R359" s="513"/>
    </row>
    <row r="360" spans="1:18">
      <c r="A360" s="513"/>
      <c r="B360" s="513"/>
      <c r="C360" s="513"/>
      <c r="D360" s="513"/>
      <c r="E360" s="513"/>
      <c r="F360" s="513"/>
      <c r="G360" s="513"/>
      <c r="H360" s="513"/>
      <c r="J360" s="513"/>
      <c r="K360" s="513"/>
      <c r="L360" s="513"/>
      <c r="M360" s="513"/>
      <c r="N360" s="513"/>
      <c r="O360" s="513"/>
      <c r="P360" s="513"/>
      <c r="Q360" s="513"/>
      <c r="R360" s="513"/>
    </row>
    <row r="361" spans="1:18">
      <c r="A361" s="513"/>
      <c r="B361" s="513"/>
      <c r="C361" s="513"/>
      <c r="D361" s="513"/>
      <c r="E361" s="513"/>
      <c r="F361" s="513"/>
      <c r="G361" s="513"/>
      <c r="H361" s="513"/>
      <c r="J361" s="513"/>
      <c r="K361" s="513"/>
      <c r="L361" s="513"/>
      <c r="M361" s="513"/>
      <c r="N361" s="513"/>
      <c r="O361" s="513"/>
      <c r="P361" s="513"/>
      <c r="Q361" s="513"/>
      <c r="R361" s="513"/>
    </row>
    <row r="362" spans="1:18">
      <c r="A362" s="513"/>
      <c r="B362" s="513"/>
      <c r="C362" s="513"/>
      <c r="D362" s="513"/>
      <c r="E362" s="513"/>
      <c r="F362" s="513"/>
      <c r="G362" s="513"/>
      <c r="H362" s="513"/>
      <c r="J362" s="513"/>
      <c r="K362" s="513"/>
      <c r="L362" s="513"/>
      <c r="M362" s="513"/>
      <c r="N362" s="513"/>
      <c r="O362" s="513"/>
      <c r="P362" s="513"/>
      <c r="Q362" s="513"/>
      <c r="R362" s="513"/>
    </row>
    <row r="363" spans="1:18">
      <c r="A363" s="513"/>
      <c r="B363" s="513"/>
      <c r="C363" s="513"/>
      <c r="D363" s="513"/>
      <c r="E363" s="513"/>
      <c r="F363" s="513"/>
      <c r="G363" s="513"/>
      <c r="H363" s="513"/>
      <c r="J363" s="513"/>
      <c r="K363" s="513"/>
      <c r="L363" s="513"/>
      <c r="M363" s="513"/>
      <c r="N363" s="513"/>
      <c r="O363" s="513"/>
      <c r="P363" s="513"/>
      <c r="Q363" s="513"/>
      <c r="R363" s="513"/>
    </row>
    <row r="364" spans="1:18">
      <c r="A364" s="513"/>
      <c r="B364" s="513"/>
      <c r="C364" s="513"/>
      <c r="D364" s="513"/>
      <c r="E364" s="513"/>
      <c r="F364" s="513"/>
      <c r="G364" s="513"/>
      <c r="H364" s="513"/>
      <c r="J364" s="513"/>
      <c r="K364" s="513"/>
      <c r="L364" s="513"/>
      <c r="M364" s="513"/>
      <c r="N364" s="513"/>
      <c r="O364" s="513"/>
      <c r="P364" s="513"/>
      <c r="Q364" s="513"/>
      <c r="R364" s="513"/>
    </row>
    <row r="365" spans="1:18">
      <c r="A365" s="513"/>
      <c r="B365" s="513"/>
      <c r="C365" s="513"/>
      <c r="D365" s="513"/>
      <c r="E365" s="513"/>
      <c r="F365" s="513"/>
      <c r="G365" s="513"/>
      <c r="H365" s="513"/>
      <c r="J365" s="513"/>
      <c r="K365" s="513"/>
      <c r="L365" s="513"/>
      <c r="M365" s="513"/>
      <c r="N365" s="513"/>
      <c r="O365" s="513"/>
      <c r="P365" s="513"/>
      <c r="Q365" s="513"/>
      <c r="R365" s="513"/>
    </row>
    <row r="366" spans="1:18">
      <c r="A366" s="513"/>
      <c r="B366" s="513"/>
      <c r="C366" s="513"/>
      <c r="D366" s="513"/>
      <c r="E366" s="513"/>
      <c r="F366" s="513"/>
      <c r="G366" s="513"/>
      <c r="H366" s="513"/>
      <c r="J366" s="513"/>
      <c r="K366" s="513"/>
      <c r="L366" s="513"/>
      <c r="M366" s="513"/>
      <c r="N366" s="513"/>
      <c r="O366" s="513"/>
      <c r="P366" s="513"/>
      <c r="Q366" s="513"/>
      <c r="R366" s="513"/>
    </row>
    <row r="367" spans="1:18">
      <c r="A367" s="513"/>
      <c r="B367" s="513"/>
      <c r="C367" s="513"/>
      <c r="D367" s="513"/>
      <c r="E367" s="513"/>
      <c r="F367" s="513"/>
      <c r="G367" s="513"/>
      <c r="H367" s="513"/>
      <c r="J367" s="513"/>
      <c r="K367" s="513"/>
      <c r="L367" s="513"/>
      <c r="M367" s="513"/>
      <c r="N367" s="513"/>
      <c r="O367" s="513"/>
      <c r="P367" s="513"/>
      <c r="Q367" s="513"/>
      <c r="R367" s="513"/>
    </row>
    <row r="368" spans="1:18">
      <c r="A368" s="513"/>
      <c r="B368" s="513"/>
      <c r="C368" s="513"/>
      <c r="D368" s="513"/>
      <c r="E368" s="513"/>
      <c r="F368" s="513"/>
      <c r="G368" s="513"/>
      <c r="H368" s="513"/>
      <c r="J368" s="513"/>
      <c r="K368" s="513"/>
      <c r="L368" s="513"/>
      <c r="M368" s="513"/>
      <c r="N368" s="513"/>
      <c r="O368" s="513"/>
      <c r="P368" s="513"/>
      <c r="Q368" s="513"/>
      <c r="R368" s="513"/>
    </row>
    <row r="369" spans="1:18">
      <c r="A369" s="513"/>
      <c r="B369" s="513"/>
      <c r="C369" s="513"/>
      <c r="D369" s="513"/>
      <c r="E369" s="513"/>
      <c r="F369" s="513"/>
      <c r="G369" s="513"/>
      <c r="H369" s="513"/>
      <c r="J369" s="513"/>
      <c r="K369" s="513"/>
      <c r="L369" s="513"/>
      <c r="M369" s="513"/>
      <c r="N369" s="513"/>
      <c r="O369" s="513"/>
      <c r="P369" s="513"/>
      <c r="Q369" s="513"/>
      <c r="R369" s="513"/>
    </row>
    <row r="370" spans="1:18">
      <c r="A370" s="513"/>
      <c r="B370" s="513"/>
      <c r="C370" s="513"/>
      <c r="D370" s="513"/>
      <c r="E370" s="513"/>
      <c r="F370" s="513"/>
      <c r="G370" s="513"/>
      <c r="H370" s="513"/>
      <c r="J370" s="513"/>
      <c r="K370" s="513"/>
      <c r="L370" s="513"/>
      <c r="M370" s="513"/>
      <c r="N370" s="513"/>
      <c r="O370" s="513"/>
      <c r="P370" s="513"/>
      <c r="Q370" s="513"/>
      <c r="R370" s="513"/>
    </row>
    <row r="371" spans="1:18">
      <c r="A371" s="513"/>
      <c r="B371" s="513"/>
      <c r="C371" s="513"/>
      <c r="D371" s="513"/>
      <c r="E371" s="513"/>
      <c r="F371" s="513"/>
      <c r="G371" s="513"/>
      <c r="H371" s="513"/>
      <c r="J371" s="513"/>
      <c r="K371" s="513"/>
      <c r="L371" s="513"/>
      <c r="M371" s="513"/>
      <c r="N371" s="513"/>
      <c r="O371" s="513"/>
      <c r="P371" s="513"/>
      <c r="Q371" s="513"/>
      <c r="R371" s="513"/>
    </row>
    <row r="372" spans="1:18">
      <c r="A372" s="513"/>
      <c r="B372" s="513"/>
      <c r="C372" s="513"/>
      <c r="D372" s="513"/>
      <c r="E372" s="513"/>
      <c r="F372" s="513"/>
      <c r="G372" s="513"/>
      <c r="H372" s="513"/>
      <c r="J372" s="513"/>
      <c r="K372" s="513"/>
      <c r="L372" s="513"/>
      <c r="M372" s="513"/>
      <c r="N372" s="513"/>
      <c r="O372" s="513"/>
      <c r="P372" s="513"/>
      <c r="Q372" s="513"/>
      <c r="R372" s="513"/>
    </row>
    <row r="373" spans="1:18">
      <c r="A373" s="513"/>
      <c r="B373" s="513"/>
      <c r="C373" s="513"/>
      <c r="D373" s="513"/>
      <c r="E373" s="513"/>
      <c r="F373" s="513"/>
      <c r="G373" s="513"/>
      <c r="H373" s="513"/>
      <c r="J373" s="513"/>
      <c r="K373" s="513"/>
      <c r="L373" s="513"/>
      <c r="M373" s="513"/>
      <c r="N373" s="513"/>
      <c r="O373" s="513"/>
      <c r="P373" s="513"/>
      <c r="Q373" s="513"/>
      <c r="R373" s="513"/>
    </row>
    <row r="374" spans="1:18">
      <c r="A374" s="513"/>
      <c r="B374" s="513"/>
      <c r="C374" s="513"/>
      <c r="D374" s="513"/>
      <c r="E374" s="513"/>
      <c r="F374" s="513"/>
      <c r="G374" s="513"/>
      <c r="H374" s="513"/>
      <c r="J374" s="513"/>
      <c r="K374" s="513"/>
      <c r="L374" s="513"/>
      <c r="M374" s="513"/>
      <c r="N374" s="513"/>
      <c r="O374" s="513"/>
      <c r="P374" s="513"/>
      <c r="Q374" s="513"/>
      <c r="R374" s="513"/>
    </row>
    <row r="375" spans="1:18">
      <c r="A375" s="513"/>
      <c r="B375" s="513"/>
      <c r="C375" s="513"/>
      <c r="D375" s="513"/>
      <c r="E375" s="513"/>
      <c r="F375" s="513"/>
      <c r="G375" s="513"/>
      <c r="H375" s="513"/>
      <c r="J375" s="513"/>
      <c r="K375" s="513"/>
      <c r="L375" s="513"/>
      <c r="M375" s="513"/>
      <c r="N375" s="513"/>
      <c r="O375" s="513"/>
      <c r="P375" s="513"/>
      <c r="Q375" s="513"/>
      <c r="R375" s="513"/>
    </row>
    <row r="376" spans="1:18">
      <c r="A376" s="513"/>
      <c r="B376" s="513"/>
      <c r="C376" s="513"/>
      <c r="D376" s="513"/>
      <c r="E376" s="513"/>
      <c r="F376" s="513"/>
      <c r="G376" s="513"/>
      <c r="H376" s="513"/>
      <c r="J376" s="513"/>
      <c r="K376" s="513"/>
      <c r="L376" s="513"/>
      <c r="M376" s="513"/>
      <c r="N376" s="513"/>
      <c r="O376" s="513"/>
      <c r="P376" s="513"/>
      <c r="Q376" s="513"/>
      <c r="R376" s="513"/>
    </row>
    <row r="377" spans="1:18">
      <c r="A377" s="513"/>
      <c r="B377" s="513"/>
      <c r="C377" s="513"/>
      <c r="D377" s="513"/>
      <c r="E377" s="513"/>
      <c r="F377" s="513"/>
      <c r="G377" s="513"/>
      <c r="H377" s="513"/>
      <c r="J377" s="513"/>
      <c r="K377" s="513"/>
      <c r="L377" s="513"/>
      <c r="M377" s="513"/>
      <c r="N377" s="513"/>
      <c r="O377" s="513"/>
      <c r="P377" s="513"/>
      <c r="Q377" s="513"/>
      <c r="R377" s="513"/>
    </row>
    <row r="378" spans="1:18">
      <c r="A378" s="513"/>
      <c r="B378" s="513"/>
      <c r="C378" s="513"/>
      <c r="D378" s="513"/>
      <c r="E378" s="513"/>
      <c r="F378" s="513"/>
      <c r="G378" s="513"/>
      <c r="H378" s="513"/>
      <c r="J378" s="513"/>
      <c r="K378" s="513"/>
      <c r="L378" s="513"/>
      <c r="M378" s="513"/>
      <c r="N378" s="513"/>
      <c r="O378" s="513"/>
      <c r="P378" s="513"/>
      <c r="Q378" s="513"/>
      <c r="R378" s="513"/>
    </row>
    <row r="379" spans="1:18">
      <c r="A379" s="513"/>
      <c r="B379" s="513"/>
      <c r="C379" s="513"/>
      <c r="D379" s="513"/>
      <c r="E379" s="513"/>
      <c r="F379" s="513"/>
      <c r="G379" s="513"/>
      <c r="H379" s="513"/>
      <c r="J379" s="513"/>
      <c r="K379" s="513"/>
      <c r="L379" s="513"/>
      <c r="M379" s="513"/>
      <c r="N379" s="513"/>
      <c r="O379" s="513"/>
      <c r="P379" s="513"/>
      <c r="Q379" s="513"/>
      <c r="R379" s="513"/>
    </row>
    <row r="380" spans="1:18">
      <c r="A380" s="513"/>
      <c r="B380" s="513"/>
      <c r="C380" s="513"/>
      <c r="D380" s="513"/>
      <c r="E380" s="513"/>
      <c r="F380" s="513"/>
      <c r="G380" s="513"/>
      <c r="H380" s="513"/>
      <c r="J380" s="513"/>
      <c r="K380" s="513"/>
      <c r="L380" s="513"/>
      <c r="M380" s="513"/>
      <c r="N380" s="513"/>
      <c r="O380" s="513"/>
      <c r="P380" s="513"/>
      <c r="Q380" s="513"/>
      <c r="R380" s="513"/>
    </row>
    <row r="381" spans="1:18">
      <c r="A381" s="513"/>
      <c r="B381" s="513"/>
      <c r="C381" s="513"/>
      <c r="D381" s="513"/>
      <c r="E381" s="513"/>
      <c r="F381" s="513"/>
      <c r="G381" s="513"/>
      <c r="H381" s="513"/>
      <c r="J381" s="513"/>
      <c r="K381" s="513"/>
      <c r="L381" s="513"/>
      <c r="M381" s="513"/>
      <c r="N381" s="513"/>
      <c r="O381" s="513"/>
      <c r="P381" s="513"/>
      <c r="Q381" s="513"/>
      <c r="R381" s="513"/>
    </row>
    <row r="382" spans="1:18">
      <c r="A382" s="513"/>
      <c r="B382" s="513"/>
      <c r="C382" s="513"/>
      <c r="D382" s="513"/>
      <c r="E382" s="513"/>
      <c r="F382" s="513"/>
      <c r="G382" s="513"/>
      <c r="H382" s="513"/>
      <c r="J382" s="513"/>
      <c r="K382" s="513"/>
      <c r="L382" s="513"/>
      <c r="M382" s="513"/>
      <c r="N382" s="513"/>
      <c r="O382" s="513"/>
      <c r="P382" s="513"/>
      <c r="Q382" s="513"/>
      <c r="R382" s="513"/>
    </row>
    <row r="383" spans="1:18">
      <c r="A383" s="513"/>
      <c r="B383" s="513"/>
      <c r="C383" s="513"/>
      <c r="D383" s="513"/>
      <c r="E383" s="513"/>
      <c r="F383" s="513"/>
      <c r="G383" s="513"/>
      <c r="H383" s="513"/>
      <c r="J383" s="513"/>
      <c r="K383" s="513"/>
      <c r="L383" s="513"/>
      <c r="M383" s="513"/>
      <c r="N383" s="513"/>
      <c r="O383" s="513"/>
      <c r="P383" s="513"/>
      <c r="Q383" s="513"/>
      <c r="R383" s="513"/>
    </row>
    <row r="384" spans="1:18">
      <c r="A384" s="513"/>
      <c r="B384" s="513"/>
      <c r="C384" s="513"/>
      <c r="D384" s="513"/>
      <c r="E384" s="513"/>
      <c r="F384" s="513"/>
      <c r="G384" s="513"/>
      <c r="H384" s="513"/>
      <c r="J384" s="513"/>
      <c r="K384" s="513"/>
      <c r="L384" s="513"/>
      <c r="M384" s="513"/>
      <c r="N384" s="513"/>
      <c r="O384" s="513"/>
      <c r="P384" s="513"/>
      <c r="Q384" s="513"/>
      <c r="R384" s="513"/>
    </row>
    <row r="385" spans="1:18">
      <c r="A385" s="513"/>
      <c r="B385" s="513"/>
      <c r="C385" s="513"/>
      <c r="D385" s="513"/>
      <c r="E385" s="513"/>
      <c r="F385" s="513"/>
      <c r="G385" s="513"/>
      <c r="H385" s="513"/>
      <c r="J385" s="513"/>
      <c r="K385" s="513"/>
      <c r="L385" s="513"/>
      <c r="M385" s="513"/>
      <c r="N385" s="513"/>
      <c r="O385" s="513"/>
      <c r="P385" s="513"/>
      <c r="Q385" s="513"/>
      <c r="R385" s="513"/>
    </row>
    <row r="386" spans="1:18">
      <c r="A386" s="513"/>
      <c r="B386" s="513"/>
      <c r="C386" s="513"/>
      <c r="D386" s="513"/>
      <c r="E386" s="513"/>
      <c r="F386" s="513"/>
      <c r="G386" s="513"/>
      <c r="H386" s="513"/>
      <c r="J386" s="513"/>
      <c r="K386" s="513"/>
      <c r="L386" s="513"/>
      <c r="M386" s="513"/>
      <c r="N386" s="513"/>
      <c r="O386" s="513"/>
      <c r="P386" s="513"/>
      <c r="Q386" s="513"/>
      <c r="R386" s="513"/>
    </row>
    <row r="387" spans="1:18">
      <c r="A387" s="513"/>
      <c r="B387" s="513"/>
      <c r="C387" s="513"/>
      <c r="D387" s="513"/>
      <c r="E387" s="513"/>
      <c r="F387" s="513"/>
      <c r="G387" s="513"/>
      <c r="H387" s="513"/>
      <c r="J387" s="513"/>
      <c r="K387" s="513"/>
      <c r="L387" s="513"/>
      <c r="M387" s="513"/>
      <c r="N387" s="513"/>
      <c r="O387" s="513"/>
      <c r="P387" s="513"/>
      <c r="Q387" s="513"/>
      <c r="R387" s="513"/>
    </row>
    <row r="388" spans="1:18">
      <c r="A388" s="513"/>
      <c r="B388" s="513"/>
      <c r="C388" s="513"/>
      <c r="D388" s="513"/>
      <c r="E388" s="513"/>
      <c r="F388" s="513"/>
      <c r="G388" s="513"/>
      <c r="H388" s="513"/>
      <c r="J388" s="513"/>
      <c r="K388" s="513"/>
      <c r="L388" s="513"/>
      <c r="M388" s="513"/>
      <c r="N388" s="513"/>
      <c r="O388" s="513"/>
      <c r="P388" s="513"/>
      <c r="Q388" s="513"/>
      <c r="R388" s="513"/>
    </row>
    <row r="389" spans="1:18">
      <c r="A389" s="513"/>
      <c r="B389" s="513"/>
      <c r="C389" s="513"/>
      <c r="D389" s="513"/>
      <c r="E389" s="513"/>
      <c r="F389" s="513"/>
      <c r="G389" s="513"/>
      <c r="H389" s="513"/>
      <c r="J389" s="513"/>
      <c r="K389" s="513"/>
      <c r="L389" s="513"/>
      <c r="M389" s="513"/>
      <c r="N389" s="513"/>
      <c r="O389" s="513"/>
      <c r="P389" s="513"/>
      <c r="Q389" s="513"/>
      <c r="R389" s="513"/>
    </row>
    <row r="390" spans="1:18">
      <c r="A390" s="513"/>
      <c r="B390" s="513"/>
      <c r="C390" s="513"/>
      <c r="D390" s="513"/>
      <c r="E390" s="513"/>
      <c r="F390" s="513"/>
      <c r="G390" s="513"/>
      <c r="H390" s="513"/>
      <c r="J390" s="513"/>
      <c r="K390" s="513"/>
      <c r="L390" s="513"/>
      <c r="M390" s="513"/>
      <c r="N390" s="513"/>
      <c r="O390" s="513"/>
      <c r="P390" s="513"/>
      <c r="Q390" s="513"/>
      <c r="R390" s="513"/>
    </row>
    <row r="391" spans="1:18">
      <c r="A391" s="513"/>
      <c r="B391" s="513"/>
      <c r="C391" s="513"/>
      <c r="D391" s="513"/>
      <c r="E391" s="513"/>
      <c r="F391" s="513"/>
      <c r="G391" s="513"/>
      <c r="H391" s="513"/>
      <c r="J391" s="513"/>
      <c r="K391" s="513"/>
      <c r="L391" s="513"/>
      <c r="M391" s="513"/>
      <c r="N391" s="513"/>
      <c r="O391" s="513"/>
      <c r="P391" s="513"/>
      <c r="Q391" s="513"/>
      <c r="R391" s="513"/>
    </row>
    <row r="392" spans="1:18">
      <c r="A392" s="513"/>
      <c r="B392" s="513"/>
      <c r="C392" s="513"/>
      <c r="D392" s="513"/>
      <c r="E392" s="513"/>
      <c r="F392" s="513"/>
      <c r="G392" s="513"/>
      <c r="H392" s="513"/>
      <c r="J392" s="513"/>
      <c r="K392" s="513"/>
      <c r="L392" s="513"/>
      <c r="M392" s="513"/>
      <c r="N392" s="513"/>
      <c r="O392" s="513"/>
      <c r="P392" s="513"/>
      <c r="Q392" s="513"/>
      <c r="R392" s="513"/>
    </row>
    <row r="393" spans="1:18">
      <c r="A393" s="513"/>
      <c r="B393" s="513"/>
      <c r="C393" s="513"/>
      <c r="D393" s="513"/>
      <c r="E393" s="513"/>
      <c r="F393" s="513"/>
      <c r="G393" s="513"/>
      <c r="H393" s="513"/>
      <c r="J393" s="513"/>
      <c r="K393" s="513"/>
      <c r="L393" s="513"/>
      <c r="M393" s="513"/>
      <c r="N393" s="513"/>
      <c r="O393" s="513"/>
      <c r="P393" s="513"/>
      <c r="Q393" s="513"/>
      <c r="R393" s="513"/>
    </row>
    <row r="394" spans="1:18">
      <c r="A394" s="513"/>
      <c r="B394" s="513"/>
      <c r="C394" s="513"/>
      <c r="D394" s="513"/>
      <c r="E394" s="513"/>
      <c r="F394" s="513"/>
      <c r="G394" s="513"/>
      <c r="H394" s="513"/>
      <c r="J394" s="513"/>
      <c r="K394" s="513"/>
      <c r="L394" s="513"/>
      <c r="M394" s="513"/>
      <c r="N394" s="513"/>
      <c r="O394" s="513"/>
      <c r="P394" s="513"/>
      <c r="Q394" s="513"/>
      <c r="R394" s="513"/>
    </row>
    <row r="395" spans="1:18">
      <c r="A395" s="513"/>
      <c r="B395" s="513"/>
      <c r="C395" s="513"/>
      <c r="D395" s="513"/>
      <c r="E395" s="513"/>
      <c r="F395" s="513"/>
      <c r="G395" s="513"/>
      <c r="H395" s="513"/>
      <c r="J395" s="513"/>
      <c r="K395" s="513"/>
      <c r="L395" s="513"/>
      <c r="M395" s="513"/>
      <c r="N395" s="513"/>
      <c r="O395" s="513"/>
      <c r="P395" s="513"/>
      <c r="Q395" s="513"/>
      <c r="R395" s="513"/>
    </row>
    <row r="396" spans="1:18">
      <c r="A396" s="513"/>
      <c r="B396" s="513"/>
      <c r="C396" s="513"/>
      <c r="D396" s="513"/>
      <c r="E396" s="513"/>
      <c r="F396" s="513"/>
      <c r="G396" s="513"/>
      <c r="H396" s="513"/>
      <c r="J396" s="513"/>
      <c r="K396" s="513"/>
      <c r="L396" s="513"/>
      <c r="M396" s="513"/>
      <c r="N396" s="513"/>
      <c r="O396" s="513"/>
      <c r="P396" s="513"/>
      <c r="Q396" s="513"/>
      <c r="R396" s="513"/>
    </row>
    <row r="397" spans="1:18">
      <c r="A397" s="513"/>
      <c r="B397" s="513"/>
      <c r="C397" s="513"/>
      <c r="D397" s="513"/>
      <c r="E397" s="513"/>
      <c r="F397" s="513"/>
      <c r="G397" s="513"/>
      <c r="H397" s="513"/>
      <c r="J397" s="513"/>
      <c r="K397" s="513"/>
      <c r="L397" s="513"/>
      <c r="M397" s="513"/>
      <c r="N397" s="513"/>
      <c r="O397" s="513"/>
      <c r="P397" s="513"/>
      <c r="Q397" s="513"/>
      <c r="R397" s="513"/>
    </row>
    <row r="398" spans="1:18">
      <c r="A398" s="513"/>
      <c r="B398" s="513"/>
      <c r="C398" s="513"/>
      <c r="D398" s="513"/>
      <c r="E398" s="513"/>
      <c r="F398" s="513"/>
      <c r="G398" s="513"/>
      <c r="H398" s="513"/>
      <c r="J398" s="513"/>
      <c r="K398" s="513"/>
      <c r="L398" s="513"/>
      <c r="M398" s="513"/>
      <c r="N398" s="513"/>
      <c r="O398" s="513"/>
      <c r="P398" s="513"/>
      <c r="Q398" s="513"/>
      <c r="R398" s="513"/>
    </row>
    <row r="399" spans="1:18">
      <c r="A399" s="513"/>
      <c r="B399" s="513"/>
      <c r="C399" s="513"/>
      <c r="D399" s="513"/>
      <c r="E399" s="513"/>
      <c r="F399" s="513"/>
      <c r="G399" s="513"/>
      <c r="H399" s="513"/>
      <c r="J399" s="513"/>
      <c r="K399" s="513"/>
      <c r="L399" s="513"/>
      <c r="M399" s="513"/>
      <c r="N399" s="513"/>
      <c r="O399" s="513"/>
      <c r="P399" s="513"/>
      <c r="Q399" s="513"/>
      <c r="R399" s="513"/>
    </row>
    <row r="400" spans="1:18">
      <c r="A400" s="513"/>
      <c r="B400" s="513"/>
      <c r="C400" s="513"/>
      <c r="D400" s="513"/>
      <c r="E400" s="513"/>
      <c r="F400" s="513"/>
      <c r="G400" s="513"/>
      <c r="H400" s="513"/>
      <c r="J400" s="513"/>
      <c r="K400" s="513"/>
      <c r="L400" s="513"/>
      <c r="M400" s="513"/>
      <c r="N400" s="513"/>
      <c r="O400" s="513"/>
      <c r="P400" s="513"/>
      <c r="Q400" s="513"/>
      <c r="R400" s="513"/>
    </row>
    <row r="401" spans="1:18">
      <c r="A401" s="513"/>
      <c r="B401" s="513"/>
      <c r="C401" s="513"/>
      <c r="D401" s="513"/>
      <c r="E401" s="513"/>
      <c r="F401" s="513"/>
      <c r="G401" s="513"/>
      <c r="H401" s="513"/>
      <c r="J401" s="513"/>
      <c r="K401" s="513"/>
      <c r="L401" s="513"/>
      <c r="M401" s="513"/>
      <c r="N401" s="513"/>
      <c r="O401" s="513"/>
      <c r="P401" s="513"/>
      <c r="Q401" s="513"/>
      <c r="R401" s="513"/>
    </row>
    <row r="402" spans="1:18">
      <c r="A402" s="513"/>
      <c r="B402" s="513"/>
      <c r="C402" s="513"/>
      <c r="D402" s="513"/>
      <c r="E402" s="513"/>
      <c r="F402" s="513"/>
      <c r="G402" s="513"/>
      <c r="H402" s="513"/>
      <c r="J402" s="513"/>
      <c r="K402" s="513"/>
      <c r="L402" s="513"/>
      <c r="M402" s="513"/>
      <c r="N402" s="513"/>
      <c r="O402" s="513"/>
      <c r="P402" s="513"/>
      <c r="Q402" s="513"/>
      <c r="R402" s="513"/>
    </row>
    <row r="403" spans="1:18">
      <c r="A403" s="513"/>
      <c r="B403" s="513"/>
      <c r="C403" s="513"/>
      <c r="D403" s="513"/>
      <c r="E403" s="513"/>
      <c r="F403" s="513"/>
      <c r="G403" s="513"/>
      <c r="H403" s="513"/>
      <c r="J403" s="513"/>
      <c r="K403" s="513"/>
      <c r="L403" s="513"/>
      <c r="M403" s="513"/>
      <c r="N403" s="513"/>
      <c r="O403" s="513"/>
      <c r="P403" s="513"/>
      <c r="Q403" s="513"/>
      <c r="R403" s="513"/>
    </row>
    <row r="404" spans="1:18">
      <c r="A404" s="513"/>
      <c r="B404" s="513"/>
      <c r="C404" s="513"/>
      <c r="D404" s="513"/>
      <c r="E404" s="513"/>
      <c r="F404" s="513"/>
      <c r="G404" s="513"/>
      <c r="H404" s="513"/>
      <c r="J404" s="513"/>
      <c r="K404" s="513"/>
      <c r="L404" s="513"/>
      <c r="M404" s="513"/>
      <c r="N404" s="513"/>
      <c r="O404" s="513"/>
      <c r="P404" s="513"/>
      <c r="Q404" s="513"/>
      <c r="R404" s="513"/>
    </row>
    <row r="405" spans="1:18">
      <c r="A405" s="513"/>
      <c r="B405" s="513"/>
      <c r="C405" s="513"/>
      <c r="D405" s="513"/>
      <c r="E405" s="513"/>
      <c r="F405" s="513"/>
      <c r="G405" s="513"/>
      <c r="H405" s="513"/>
      <c r="J405" s="513"/>
      <c r="K405" s="513"/>
      <c r="L405" s="513"/>
      <c r="M405" s="513"/>
      <c r="N405" s="513"/>
      <c r="O405" s="513"/>
      <c r="P405" s="513"/>
      <c r="Q405" s="513"/>
      <c r="R405" s="513"/>
    </row>
    <row r="406" spans="1:18">
      <c r="A406" s="513"/>
      <c r="B406" s="513"/>
      <c r="C406" s="513"/>
      <c r="D406" s="513"/>
      <c r="E406" s="513"/>
      <c r="F406" s="513"/>
      <c r="G406" s="513"/>
      <c r="H406" s="513"/>
      <c r="J406" s="513"/>
      <c r="K406" s="513"/>
      <c r="L406" s="513"/>
      <c r="M406" s="513"/>
      <c r="N406" s="513"/>
      <c r="O406" s="513"/>
      <c r="P406" s="513"/>
      <c r="Q406" s="513"/>
      <c r="R406" s="513"/>
    </row>
    <row r="407" spans="1:18">
      <c r="A407" s="513"/>
      <c r="B407" s="513"/>
      <c r="C407" s="513"/>
      <c r="D407" s="513"/>
      <c r="E407" s="513"/>
      <c r="F407" s="513"/>
      <c r="G407" s="513"/>
      <c r="H407" s="513"/>
      <c r="J407" s="513"/>
      <c r="K407" s="513"/>
      <c r="L407" s="513"/>
      <c r="M407" s="513"/>
      <c r="N407" s="513"/>
      <c r="O407" s="513"/>
      <c r="P407" s="513"/>
      <c r="Q407" s="513"/>
      <c r="R407" s="513"/>
    </row>
    <row r="408" spans="1:18">
      <c r="A408" s="513"/>
      <c r="B408" s="513"/>
      <c r="C408" s="513"/>
      <c r="D408" s="513"/>
      <c r="E408" s="513"/>
      <c r="F408" s="513"/>
      <c r="G408" s="513"/>
      <c r="H408" s="513"/>
      <c r="J408" s="513"/>
      <c r="K408" s="513"/>
      <c r="L408" s="513"/>
      <c r="M408" s="513"/>
      <c r="N408" s="513"/>
      <c r="O408" s="513"/>
      <c r="P408" s="513"/>
      <c r="Q408" s="513"/>
      <c r="R408" s="513"/>
    </row>
    <row r="409" spans="1:18">
      <c r="A409" s="513"/>
      <c r="B409" s="513"/>
      <c r="C409" s="513"/>
      <c r="D409" s="513"/>
      <c r="E409" s="513"/>
      <c r="F409" s="513"/>
      <c r="G409" s="513"/>
      <c r="H409" s="513"/>
      <c r="J409" s="513"/>
      <c r="K409" s="513"/>
      <c r="L409" s="513"/>
      <c r="M409" s="513"/>
      <c r="N409" s="513"/>
      <c r="O409" s="513"/>
      <c r="P409" s="513"/>
      <c r="Q409" s="513"/>
      <c r="R409" s="513"/>
    </row>
    <row r="410" spans="1:18">
      <c r="A410" s="513"/>
      <c r="B410" s="513"/>
      <c r="C410" s="513"/>
      <c r="D410" s="513"/>
      <c r="E410" s="513"/>
      <c r="F410" s="513"/>
      <c r="G410" s="513"/>
      <c r="H410" s="513"/>
      <c r="J410" s="513"/>
      <c r="K410" s="513"/>
      <c r="L410" s="513"/>
      <c r="M410" s="513"/>
      <c r="N410" s="513"/>
      <c r="O410" s="513"/>
      <c r="P410" s="513"/>
      <c r="Q410" s="513"/>
      <c r="R410" s="513"/>
    </row>
    <row r="411" spans="1:18">
      <c r="A411" s="513"/>
      <c r="B411" s="513"/>
      <c r="C411" s="513"/>
      <c r="D411" s="513"/>
      <c r="E411" s="513"/>
      <c r="F411" s="513"/>
      <c r="G411" s="513"/>
      <c r="H411" s="513"/>
      <c r="J411" s="513"/>
      <c r="K411" s="513"/>
      <c r="L411" s="513"/>
      <c r="M411" s="513"/>
      <c r="N411" s="513"/>
      <c r="O411" s="513"/>
      <c r="P411" s="513"/>
      <c r="Q411" s="513"/>
      <c r="R411" s="513"/>
    </row>
    <row r="412" spans="1:18">
      <c r="A412" s="513"/>
      <c r="B412" s="513"/>
      <c r="C412" s="513"/>
      <c r="D412" s="513"/>
      <c r="E412" s="513"/>
      <c r="F412" s="513"/>
      <c r="G412" s="513"/>
      <c r="H412" s="513"/>
      <c r="J412" s="513"/>
      <c r="K412" s="513"/>
      <c r="L412" s="513"/>
      <c r="M412" s="513"/>
      <c r="N412" s="513"/>
      <c r="O412" s="513"/>
      <c r="P412" s="513"/>
      <c r="Q412" s="513"/>
      <c r="R412" s="513"/>
    </row>
    <row r="413" spans="1:18">
      <c r="A413" s="513"/>
      <c r="B413" s="513"/>
      <c r="C413" s="513"/>
      <c r="D413" s="513"/>
      <c r="E413" s="513"/>
      <c r="F413" s="513"/>
      <c r="G413" s="513"/>
      <c r="H413" s="513"/>
      <c r="J413" s="513"/>
      <c r="K413" s="513"/>
      <c r="L413" s="513"/>
      <c r="M413" s="513"/>
      <c r="N413" s="513"/>
      <c r="O413" s="513"/>
      <c r="P413" s="513"/>
      <c r="Q413" s="513"/>
      <c r="R413" s="513"/>
    </row>
    <row r="414" spans="1:18">
      <c r="A414" s="513"/>
      <c r="B414" s="513"/>
      <c r="C414" s="513"/>
      <c r="D414" s="513"/>
      <c r="E414" s="513"/>
      <c r="F414" s="513"/>
      <c r="G414" s="513"/>
      <c r="H414" s="513"/>
      <c r="J414" s="513"/>
      <c r="K414" s="513"/>
      <c r="L414" s="513"/>
      <c r="M414" s="513"/>
      <c r="N414" s="513"/>
      <c r="O414" s="513"/>
      <c r="P414" s="513"/>
      <c r="Q414" s="513"/>
      <c r="R414" s="513"/>
    </row>
    <row r="415" spans="1:18">
      <c r="A415" s="513"/>
      <c r="B415" s="513"/>
      <c r="C415" s="513"/>
      <c r="D415" s="513"/>
      <c r="E415" s="513"/>
      <c r="F415" s="513"/>
      <c r="G415" s="513"/>
      <c r="H415" s="513"/>
      <c r="J415" s="513"/>
      <c r="K415" s="513"/>
      <c r="L415" s="513"/>
      <c r="M415" s="513"/>
      <c r="N415" s="513"/>
      <c r="O415" s="513"/>
      <c r="P415" s="513"/>
      <c r="Q415" s="513"/>
      <c r="R415" s="513"/>
    </row>
    <row r="416" spans="1:18">
      <c r="A416" s="513"/>
      <c r="B416" s="513"/>
      <c r="C416" s="513"/>
      <c r="D416" s="513"/>
      <c r="E416" s="513"/>
      <c r="F416" s="513"/>
      <c r="G416" s="513"/>
      <c r="H416" s="513"/>
      <c r="J416" s="513"/>
      <c r="K416" s="513"/>
      <c r="L416" s="513"/>
      <c r="M416" s="513"/>
      <c r="N416" s="513"/>
      <c r="O416" s="513"/>
      <c r="P416" s="513"/>
      <c r="Q416" s="513"/>
      <c r="R416" s="513"/>
    </row>
    <row r="417" spans="1:18">
      <c r="A417" s="513"/>
      <c r="B417" s="513"/>
      <c r="C417" s="513"/>
      <c r="D417" s="513"/>
      <c r="E417" s="513"/>
      <c r="F417" s="513"/>
      <c r="G417" s="513"/>
      <c r="H417" s="513"/>
      <c r="J417" s="513"/>
      <c r="K417" s="513"/>
      <c r="L417" s="513"/>
      <c r="M417" s="513"/>
      <c r="N417" s="513"/>
      <c r="O417" s="513"/>
      <c r="P417" s="513"/>
      <c r="Q417" s="513"/>
      <c r="R417" s="513"/>
    </row>
    <row r="418" spans="1:18">
      <c r="A418" s="513"/>
      <c r="B418" s="513"/>
      <c r="C418" s="513"/>
      <c r="D418" s="513"/>
      <c r="E418" s="513"/>
      <c r="F418" s="513"/>
      <c r="G418" s="513"/>
      <c r="H418" s="513"/>
      <c r="J418" s="513"/>
      <c r="K418" s="513"/>
      <c r="L418" s="513"/>
      <c r="M418" s="513"/>
      <c r="N418" s="513"/>
      <c r="O418" s="513"/>
      <c r="P418" s="513"/>
      <c r="Q418" s="513"/>
      <c r="R418" s="513"/>
    </row>
    <row r="419" spans="1:18">
      <c r="A419" s="513"/>
      <c r="B419" s="513"/>
      <c r="C419" s="513"/>
      <c r="D419" s="513"/>
      <c r="E419" s="513"/>
      <c r="F419" s="513"/>
      <c r="G419" s="513"/>
      <c r="H419" s="513"/>
      <c r="J419" s="513"/>
      <c r="K419" s="513"/>
      <c r="L419" s="513"/>
      <c r="M419" s="513"/>
      <c r="N419" s="513"/>
      <c r="O419" s="513"/>
      <c r="P419" s="513"/>
      <c r="Q419" s="513"/>
      <c r="R419" s="513"/>
    </row>
    <row r="420" spans="1:18">
      <c r="A420" s="513"/>
      <c r="B420" s="513"/>
      <c r="C420" s="513"/>
      <c r="D420" s="513"/>
      <c r="E420" s="513"/>
      <c r="F420" s="513"/>
      <c r="G420" s="513"/>
      <c r="H420" s="513"/>
      <c r="J420" s="513"/>
      <c r="K420" s="513"/>
      <c r="L420" s="513"/>
      <c r="M420" s="513"/>
      <c r="N420" s="513"/>
      <c r="O420" s="513"/>
      <c r="P420" s="513"/>
      <c r="Q420" s="513"/>
      <c r="R420" s="513"/>
    </row>
    <row r="421" spans="1:18">
      <c r="A421" s="513"/>
      <c r="B421" s="513"/>
      <c r="C421" s="513"/>
      <c r="D421" s="513"/>
      <c r="E421" s="513"/>
      <c r="F421" s="513"/>
      <c r="G421" s="513"/>
      <c r="H421" s="513"/>
      <c r="J421" s="513"/>
      <c r="K421" s="513"/>
      <c r="L421" s="513"/>
      <c r="M421" s="513"/>
      <c r="N421" s="513"/>
      <c r="O421" s="513"/>
      <c r="P421" s="513"/>
      <c r="Q421" s="513"/>
      <c r="R421" s="513"/>
    </row>
    <row r="422" spans="1:18">
      <c r="A422" s="513"/>
      <c r="B422" s="513"/>
      <c r="C422" s="513"/>
      <c r="D422" s="513"/>
      <c r="E422" s="513"/>
      <c r="F422" s="513"/>
      <c r="G422" s="513"/>
      <c r="H422" s="513"/>
      <c r="J422" s="513"/>
      <c r="K422" s="513"/>
      <c r="L422" s="513"/>
      <c r="M422" s="513"/>
      <c r="N422" s="513"/>
      <c r="O422" s="513"/>
      <c r="P422" s="513"/>
      <c r="Q422" s="513"/>
      <c r="R422" s="513"/>
    </row>
    <row r="423" spans="1:18">
      <c r="A423" s="513"/>
      <c r="B423" s="513"/>
      <c r="C423" s="513"/>
      <c r="D423" s="513"/>
      <c r="E423" s="513"/>
      <c r="F423" s="513"/>
      <c r="G423" s="513"/>
      <c r="H423" s="513"/>
      <c r="J423" s="513"/>
      <c r="K423" s="513"/>
      <c r="L423" s="513"/>
      <c r="M423" s="513"/>
      <c r="N423" s="513"/>
      <c r="O423" s="513"/>
      <c r="P423" s="513"/>
      <c r="Q423" s="513"/>
      <c r="R423" s="513"/>
    </row>
    <row r="424" spans="1:18">
      <c r="A424" s="513"/>
      <c r="B424" s="513"/>
      <c r="C424" s="513"/>
      <c r="D424" s="513"/>
      <c r="E424" s="513"/>
      <c r="F424" s="513"/>
      <c r="G424" s="513"/>
      <c r="H424" s="513"/>
      <c r="J424" s="513"/>
      <c r="K424" s="513"/>
      <c r="L424" s="513"/>
      <c r="M424" s="513"/>
      <c r="N424" s="513"/>
      <c r="O424" s="513"/>
      <c r="P424" s="513"/>
      <c r="Q424" s="513"/>
      <c r="R424" s="513"/>
    </row>
    <row r="425" spans="1:18">
      <c r="A425" s="513"/>
      <c r="B425" s="513"/>
      <c r="C425" s="513"/>
      <c r="D425" s="513"/>
      <c r="E425" s="513"/>
      <c r="F425" s="513"/>
      <c r="G425" s="513"/>
      <c r="H425" s="513"/>
      <c r="J425" s="513"/>
      <c r="K425" s="513"/>
      <c r="L425" s="513"/>
      <c r="M425" s="513"/>
      <c r="N425" s="513"/>
      <c r="O425" s="513"/>
      <c r="P425" s="513"/>
      <c r="Q425" s="513"/>
      <c r="R425" s="513"/>
    </row>
    <row r="426" spans="1:18">
      <c r="A426" s="513"/>
      <c r="B426" s="513"/>
      <c r="C426" s="513"/>
      <c r="D426" s="513"/>
      <c r="E426" s="513"/>
      <c r="F426" s="513"/>
      <c r="G426" s="513"/>
      <c r="H426" s="513"/>
      <c r="J426" s="513"/>
      <c r="K426" s="513"/>
      <c r="L426" s="513"/>
      <c r="M426" s="513"/>
      <c r="N426" s="513"/>
      <c r="O426" s="513"/>
      <c r="P426" s="513"/>
      <c r="Q426" s="513"/>
      <c r="R426" s="513"/>
    </row>
    <row r="427" spans="1:18">
      <c r="A427" s="513"/>
      <c r="B427" s="513"/>
      <c r="C427" s="513"/>
      <c r="D427" s="513"/>
      <c r="E427" s="513"/>
      <c r="F427" s="513"/>
      <c r="G427" s="513"/>
      <c r="H427" s="513"/>
      <c r="J427" s="513"/>
      <c r="K427" s="513"/>
      <c r="L427" s="513"/>
      <c r="M427" s="513"/>
      <c r="N427" s="513"/>
      <c r="O427" s="513"/>
      <c r="P427" s="513"/>
      <c r="Q427" s="513"/>
      <c r="R427" s="513"/>
    </row>
    <row r="428" spans="1:18">
      <c r="A428" s="513"/>
      <c r="B428" s="513"/>
      <c r="C428" s="513"/>
      <c r="D428" s="513"/>
      <c r="E428" s="513"/>
      <c r="F428" s="513"/>
      <c r="G428" s="513"/>
      <c r="H428" s="513"/>
      <c r="J428" s="513"/>
      <c r="K428" s="513"/>
      <c r="L428" s="513"/>
      <c r="M428" s="513"/>
      <c r="N428" s="513"/>
      <c r="O428" s="513"/>
      <c r="P428" s="513"/>
      <c r="Q428" s="513"/>
      <c r="R428" s="513"/>
    </row>
    <row r="429" spans="1:18">
      <c r="A429" s="513"/>
      <c r="B429" s="513"/>
      <c r="C429" s="513"/>
      <c r="D429" s="513"/>
      <c r="E429" s="513"/>
      <c r="F429" s="513"/>
      <c r="G429" s="513"/>
      <c r="H429" s="513"/>
      <c r="J429" s="513"/>
      <c r="K429" s="513"/>
      <c r="L429" s="513"/>
      <c r="M429" s="513"/>
      <c r="N429" s="513"/>
      <c r="O429" s="513"/>
      <c r="P429" s="513"/>
      <c r="Q429" s="513"/>
      <c r="R429" s="513"/>
    </row>
    <row r="430" spans="1:18">
      <c r="A430" s="513"/>
      <c r="B430" s="513"/>
      <c r="C430" s="513"/>
      <c r="D430" s="513"/>
      <c r="E430" s="513"/>
      <c r="F430" s="513"/>
      <c r="G430" s="513"/>
      <c r="H430" s="513"/>
      <c r="J430" s="513"/>
      <c r="K430" s="513"/>
      <c r="L430" s="513"/>
      <c r="M430" s="513"/>
      <c r="N430" s="513"/>
      <c r="O430" s="513"/>
      <c r="P430" s="513"/>
      <c r="Q430" s="513"/>
      <c r="R430" s="513"/>
    </row>
    <row r="431" spans="1:18">
      <c r="A431" s="513"/>
      <c r="B431" s="513"/>
      <c r="C431" s="513"/>
      <c r="D431" s="513"/>
      <c r="E431" s="513"/>
      <c r="F431" s="513"/>
      <c r="G431" s="513"/>
      <c r="H431" s="513"/>
      <c r="J431" s="513"/>
      <c r="K431" s="513"/>
      <c r="L431" s="513"/>
      <c r="M431" s="513"/>
      <c r="N431" s="513"/>
      <c r="O431" s="513"/>
      <c r="P431" s="513"/>
      <c r="Q431" s="513"/>
      <c r="R431" s="513"/>
    </row>
    <row r="432" spans="1:18">
      <c r="A432" s="513"/>
      <c r="B432" s="513"/>
      <c r="C432" s="513"/>
      <c r="D432" s="513"/>
      <c r="E432" s="513"/>
      <c r="F432" s="513"/>
      <c r="G432" s="513"/>
      <c r="H432" s="513"/>
      <c r="J432" s="513"/>
      <c r="K432" s="513"/>
      <c r="L432" s="513"/>
      <c r="M432" s="513"/>
      <c r="N432" s="513"/>
      <c r="O432" s="513"/>
      <c r="P432" s="513"/>
      <c r="Q432" s="513"/>
      <c r="R432" s="513"/>
    </row>
    <row r="433" spans="1:18">
      <c r="A433" s="513"/>
      <c r="B433" s="513"/>
      <c r="C433" s="513"/>
      <c r="D433" s="513"/>
      <c r="E433" s="513"/>
      <c r="F433" s="513"/>
      <c r="G433" s="513"/>
      <c r="H433" s="513"/>
      <c r="J433" s="513"/>
      <c r="K433" s="513"/>
      <c r="L433" s="513"/>
      <c r="M433" s="513"/>
      <c r="N433" s="513"/>
      <c r="O433" s="513"/>
      <c r="P433" s="513"/>
      <c r="Q433" s="513"/>
      <c r="R433" s="513"/>
    </row>
    <row r="434" spans="1:18">
      <c r="A434" s="513"/>
      <c r="B434" s="513"/>
      <c r="C434" s="513"/>
      <c r="D434" s="513"/>
      <c r="E434" s="513"/>
      <c r="F434" s="513"/>
      <c r="G434" s="513"/>
      <c r="H434" s="513"/>
      <c r="J434" s="513"/>
      <c r="K434" s="513"/>
      <c r="L434" s="513"/>
      <c r="M434" s="513"/>
      <c r="N434" s="513"/>
      <c r="O434" s="513"/>
      <c r="P434" s="513"/>
      <c r="Q434" s="513"/>
      <c r="R434" s="513"/>
    </row>
    <row r="435" spans="1:18">
      <c r="A435" s="513"/>
      <c r="B435" s="513"/>
      <c r="C435" s="513"/>
      <c r="D435" s="513"/>
      <c r="E435" s="513"/>
      <c r="F435" s="513"/>
      <c r="G435" s="513"/>
      <c r="H435" s="513"/>
      <c r="J435" s="513"/>
      <c r="K435" s="513"/>
      <c r="L435" s="513"/>
      <c r="M435" s="513"/>
      <c r="N435" s="513"/>
      <c r="O435" s="513"/>
      <c r="P435" s="513"/>
      <c r="Q435" s="513"/>
      <c r="R435" s="513"/>
    </row>
    <row r="436" spans="1:18">
      <c r="A436" s="513"/>
      <c r="B436" s="513"/>
      <c r="C436" s="513"/>
      <c r="D436" s="513"/>
      <c r="E436" s="513"/>
      <c r="F436" s="513"/>
      <c r="G436" s="513"/>
      <c r="H436" s="513"/>
      <c r="J436" s="513"/>
      <c r="K436" s="513"/>
      <c r="L436" s="513"/>
      <c r="M436" s="513"/>
      <c r="N436" s="513"/>
      <c r="O436" s="513"/>
      <c r="P436" s="513"/>
      <c r="Q436" s="513"/>
      <c r="R436" s="513"/>
    </row>
    <row r="437" spans="1:18">
      <c r="A437" s="513"/>
      <c r="B437" s="513"/>
      <c r="C437" s="513"/>
      <c r="D437" s="513"/>
      <c r="E437" s="513"/>
      <c r="F437" s="513"/>
      <c r="G437" s="513"/>
      <c r="H437" s="513"/>
      <c r="J437" s="513"/>
      <c r="K437" s="513"/>
      <c r="L437" s="513"/>
      <c r="M437" s="513"/>
      <c r="N437" s="513"/>
      <c r="O437" s="513"/>
      <c r="P437" s="513"/>
      <c r="Q437" s="513"/>
      <c r="R437" s="513"/>
    </row>
    <row r="438" spans="1:18">
      <c r="A438" s="513"/>
      <c r="B438" s="513"/>
      <c r="C438" s="513"/>
      <c r="D438" s="513"/>
      <c r="E438" s="513"/>
      <c r="F438" s="513"/>
      <c r="G438" s="513"/>
      <c r="H438" s="513"/>
      <c r="J438" s="513"/>
      <c r="K438" s="513"/>
      <c r="L438" s="513"/>
      <c r="M438" s="513"/>
      <c r="N438" s="513"/>
      <c r="O438" s="513"/>
      <c r="P438" s="513"/>
      <c r="Q438" s="513"/>
      <c r="R438" s="513"/>
    </row>
    <row r="439" spans="1:18">
      <c r="A439" s="513"/>
      <c r="B439" s="513"/>
      <c r="C439" s="513"/>
      <c r="D439" s="513"/>
      <c r="E439" s="513"/>
      <c r="F439" s="513"/>
      <c r="G439" s="513"/>
      <c r="H439" s="513"/>
      <c r="J439" s="513"/>
      <c r="K439" s="513"/>
      <c r="L439" s="513"/>
      <c r="M439" s="513"/>
      <c r="N439" s="513"/>
      <c r="O439" s="513"/>
      <c r="P439" s="513"/>
      <c r="Q439" s="513"/>
      <c r="R439" s="513"/>
    </row>
    <row r="440" spans="1:18">
      <c r="A440" s="513"/>
      <c r="B440" s="513"/>
      <c r="C440" s="513"/>
      <c r="D440" s="513"/>
      <c r="E440" s="513"/>
      <c r="F440" s="513"/>
      <c r="G440" s="513"/>
      <c r="H440" s="513"/>
      <c r="J440" s="513"/>
      <c r="K440" s="513"/>
      <c r="L440" s="513"/>
      <c r="M440" s="513"/>
      <c r="N440" s="513"/>
      <c r="O440" s="513"/>
      <c r="P440" s="513"/>
      <c r="Q440" s="513"/>
      <c r="R440" s="513"/>
    </row>
    <row r="441" spans="1:18">
      <c r="A441" s="513"/>
      <c r="B441" s="513"/>
      <c r="C441" s="513"/>
      <c r="D441" s="513"/>
      <c r="E441" s="513"/>
      <c r="F441" s="513"/>
      <c r="G441" s="513"/>
      <c r="H441" s="513"/>
      <c r="J441" s="513"/>
      <c r="K441" s="513"/>
      <c r="L441" s="513"/>
      <c r="M441" s="513"/>
      <c r="N441" s="513"/>
      <c r="O441" s="513"/>
      <c r="P441" s="513"/>
      <c r="Q441" s="513"/>
      <c r="R441" s="513"/>
    </row>
    <row r="442" spans="1:18">
      <c r="A442" s="513"/>
      <c r="B442" s="513"/>
      <c r="C442" s="513"/>
      <c r="D442" s="513"/>
      <c r="E442" s="513"/>
      <c r="F442" s="513"/>
      <c r="G442" s="513"/>
      <c r="H442" s="513"/>
      <c r="J442" s="513"/>
      <c r="K442" s="513"/>
      <c r="L442" s="513"/>
      <c r="M442" s="513"/>
      <c r="N442" s="513"/>
      <c r="O442" s="513"/>
      <c r="P442" s="513"/>
      <c r="Q442" s="513"/>
      <c r="R442" s="513"/>
    </row>
    <row r="443" spans="1:18">
      <c r="A443" s="513"/>
      <c r="B443" s="513"/>
      <c r="C443" s="513"/>
      <c r="D443" s="513"/>
      <c r="E443" s="513"/>
      <c r="F443" s="513"/>
      <c r="G443" s="513"/>
      <c r="H443" s="513"/>
      <c r="J443" s="513"/>
      <c r="K443" s="513"/>
      <c r="L443" s="513"/>
      <c r="M443" s="513"/>
      <c r="N443" s="513"/>
      <c r="O443" s="513"/>
      <c r="P443" s="513"/>
      <c r="Q443" s="513"/>
      <c r="R443" s="513"/>
    </row>
    <row r="444" spans="1:18">
      <c r="A444" s="513"/>
      <c r="B444" s="513"/>
      <c r="C444" s="513"/>
      <c r="D444" s="513"/>
      <c r="E444" s="513"/>
      <c r="F444" s="513"/>
      <c r="G444" s="513"/>
      <c r="H444" s="513"/>
      <c r="J444" s="513"/>
      <c r="K444" s="513"/>
      <c r="L444" s="513"/>
      <c r="M444" s="513"/>
      <c r="N444" s="513"/>
      <c r="O444" s="513"/>
      <c r="P444" s="513"/>
      <c r="Q444" s="513"/>
      <c r="R444" s="513"/>
    </row>
    <row r="445" spans="1:18">
      <c r="A445" s="513"/>
      <c r="B445" s="513"/>
      <c r="C445" s="513"/>
      <c r="D445" s="513"/>
      <c r="E445" s="513"/>
      <c r="F445" s="513"/>
      <c r="G445" s="513"/>
      <c r="H445" s="513"/>
      <c r="J445" s="513"/>
      <c r="K445" s="513"/>
      <c r="L445" s="513"/>
      <c r="M445" s="513"/>
      <c r="N445" s="513"/>
      <c r="O445" s="513"/>
      <c r="P445" s="513"/>
      <c r="Q445" s="513"/>
      <c r="R445" s="513"/>
    </row>
    <row r="446" spans="1:18">
      <c r="A446" s="513"/>
      <c r="B446" s="513"/>
      <c r="C446" s="513"/>
      <c r="D446" s="513"/>
      <c r="E446" s="513"/>
      <c r="F446" s="513"/>
      <c r="G446" s="513"/>
      <c r="H446" s="513"/>
      <c r="J446" s="513"/>
      <c r="K446" s="513"/>
      <c r="L446" s="513"/>
      <c r="M446" s="513"/>
      <c r="N446" s="513"/>
      <c r="O446" s="513"/>
      <c r="P446" s="513"/>
      <c r="Q446" s="513"/>
      <c r="R446" s="513"/>
    </row>
    <row r="447" spans="1:18">
      <c r="A447" s="513"/>
      <c r="B447" s="513"/>
      <c r="C447" s="513"/>
      <c r="D447" s="513"/>
      <c r="E447" s="513"/>
      <c r="F447" s="513"/>
      <c r="G447" s="513"/>
      <c r="H447" s="513"/>
      <c r="J447" s="513"/>
      <c r="K447" s="513"/>
      <c r="L447" s="513"/>
      <c r="M447" s="513"/>
      <c r="N447" s="513"/>
      <c r="O447" s="513"/>
      <c r="P447" s="513"/>
      <c r="Q447" s="513"/>
      <c r="R447" s="513"/>
    </row>
    <row r="448" spans="1:18">
      <c r="A448" s="513"/>
      <c r="B448" s="513"/>
      <c r="C448" s="513"/>
      <c r="D448" s="513"/>
      <c r="E448" s="513"/>
      <c r="F448" s="513"/>
      <c r="G448" s="513"/>
      <c r="H448" s="513"/>
      <c r="J448" s="513"/>
      <c r="K448" s="513"/>
      <c r="L448" s="513"/>
      <c r="M448" s="513"/>
      <c r="N448" s="513"/>
      <c r="O448" s="513"/>
      <c r="P448" s="513"/>
      <c r="Q448" s="513"/>
      <c r="R448" s="513"/>
    </row>
    <row r="449" spans="1:18">
      <c r="A449" s="513"/>
      <c r="B449" s="513"/>
      <c r="C449" s="513"/>
      <c r="D449" s="513"/>
      <c r="E449" s="513"/>
      <c r="F449" s="513"/>
      <c r="G449" s="513"/>
      <c r="H449" s="513"/>
      <c r="J449" s="513"/>
      <c r="K449" s="513"/>
      <c r="L449" s="513"/>
      <c r="M449" s="513"/>
      <c r="N449" s="513"/>
      <c r="O449" s="513"/>
      <c r="P449" s="513"/>
      <c r="Q449" s="513"/>
      <c r="R449" s="513"/>
    </row>
    <row r="450" spans="1:18">
      <c r="A450" s="513"/>
      <c r="B450" s="513"/>
      <c r="C450" s="513"/>
      <c r="D450" s="513"/>
      <c r="E450" s="513"/>
      <c r="F450" s="513"/>
      <c r="G450" s="513"/>
      <c r="H450" s="513"/>
      <c r="J450" s="513"/>
      <c r="K450" s="513"/>
      <c r="L450" s="513"/>
      <c r="M450" s="513"/>
      <c r="N450" s="513"/>
      <c r="O450" s="513"/>
      <c r="P450" s="513"/>
      <c r="Q450" s="513"/>
      <c r="R450" s="513"/>
    </row>
    <row r="451" spans="1:18">
      <c r="A451" s="513"/>
      <c r="B451" s="513"/>
      <c r="C451" s="513"/>
      <c r="D451" s="513"/>
      <c r="E451" s="513"/>
      <c r="F451" s="513"/>
      <c r="G451" s="513"/>
      <c r="H451" s="513"/>
      <c r="J451" s="513"/>
      <c r="K451" s="513"/>
      <c r="L451" s="513"/>
      <c r="M451" s="513"/>
      <c r="N451" s="513"/>
      <c r="O451" s="513"/>
      <c r="P451" s="513"/>
      <c r="Q451" s="513"/>
      <c r="R451" s="513"/>
    </row>
    <row r="452" spans="1:18">
      <c r="A452" s="513"/>
      <c r="B452" s="513"/>
      <c r="C452" s="513"/>
      <c r="D452" s="513"/>
      <c r="E452" s="513"/>
      <c r="F452" s="513"/>
      <c r="G452" s="513"/>
      <c r="H452" s="513"/>
      <c r="J452" s="513"/>
      <c r="K452" s="513"/>
      <c r="L452" s="513"/>
      <c r="M452" s="513"/>
      <c r="N452" s="513"/>
      <c r="O452" s="513"/>
      <c r="P452" s="513"/>
      <c r="Q452" s="513"/>
      <c r="R452" s="513"/>
    </row>
    <row r="453" spans="1:18">
      <c r="A453" s="513"/>
      <c r="B453" s="513"/>
      <c r="C453" s="513"/>
      <c r="D453" s="513"/>
      <c r="E453" s="513"/>
      <c r="F453" s="513"/>
      <c r="G453" s="513"/>
      <c r="H453" s="513"/>
      <c r="J453" s="513"/>
      <c r="K453" s="513"/>
      <c r="L453" s="513"/>
      <c r="M453" s="513"/>
      <c r="N453" s="513"/>
      <c r="O453" s="513"/>
      <c r="P453" s="513"/>
      <c r="Q453" s="513"/>
      <c r="R453" s="513"/>
    </row>
    <row r="454" spans="1:18">
      <c r="A454" s="513"/>
      <c r="B454" s="513"/>
      <c r="C454" s="513"/>
      <c r="D454" s="513"/>
      <c r="E454" s="513"/>
      <c r="F454" s="513"/>
      <c r="G454" s="513"/>
      <c r="H454" s="513"/>
      <c r="J454" s="513"/>
      <c r="K454" s="513"/>
      <c r="L454" s="513"/>
      <c r="M454" s="513"/>
      <c r="N454" s="513"/>
      <c r="O454" s="513"/>
      <c r="P454" s="513"/>
      <c r="Q454" s="513"/>
      <c r="R454" s="513"/>
    </row>
    <row r="455" spans="1:18">
      <c r="A455" s="513"/>
      <c r="B455" s="513"/>
      <c r="C455" s="513"/>
      <c r="D455" s="513"/>
      <c r="E455" s="513"/>
      <c r="F455" s="513"/>
      <c r="G455" s="513"/>
      <c r="H455" s="513"/>
      <c r="J455" s="513"/>
      <c r="K455" s="513"/>
      <c r="L455" s="513"/>
      <c r="M455" s="513"/>
      <c r="N455" s="513"/>
      <c r="O455" s="513"/>
      <c r="P455" s="513"/>
      <c r="Q455" s="513"/>
      <c r="R455" s="513"/>
    </row>
    <row r="456" spans="1:18">
      <c r="A456" s="513"/>
      <c r="B456" s="513"/>
      <c r="C456" s="513"/>
      <c r="D456" s="513"/>
      <c r="E456" s="513"/>
      <c r="F456" s="513"/>
      <c r="G456" s="513"/>
      <c r="H456" s="513"/>
      <c r="J456" s="513"/>
      <c r="K456" s="513"/>
      <c r="L456" s="513"/>
      <c r="M456" s="513"/>
      <c r="N456" s="513"/>
      <c r="O456" s="513"/>
      <c r="P456" s="513"/>
      <c r="Q456" s="513"/>
      <c r="R456" s="513"/>
    </row>
    <row r="457" spans="1:18">
      <c r="A457" s="513"/>
      <c r="B457" s="513"/>
      <c r="C457" s="513"/>
      <c r="D457" s="513"/>
      <c r="E457" s="513"/>
      <c r="F457" s="513"/>
      <c r="G457" s="513"/>
      <c r="H457" s="513"/>
      <c r="J457" s="513"/>
      <c r="K457" s="513"/>
      <c r="L457" s="513"/>
      <c r="M457" s="513"/>
      <c r="N457" s="513"/>
      <c r="O457" s="513"/>
      <c r="P457" s="513"/>
      <c r="Q457" s="513"/>
      <c r="R457" s="513"/>
    </row>
    <row r="458" spans="1:18">
      <c r="A458" s="513"/>
      <c r="B458" s="513"/>
      <c r="C458" s="513"/>
      <c r="D458" s="513"/>
      <c r="E458" s="513"/>
      <c r="F458" s="513"/>
      <c r="G458" s="513"/>
      <c r="H458" s="513"/>
      <c r="J458" s="513"/>
      <c r="K458" s="513"/>
      <c r="L458" s="513"/>
      <c r="M458" s="513"/>
      <c r="N458" s="513"/>
      <c r="O458" s="513"/>
      <c r="P458" s="513"/>
      <c r="Q458" s="513"/>
      <c r="R458" s="513"/>
    </row>
    <row r="459" spans="1:18">
      <c r="A459" s="513"/>
      <c r="B459" s="513"/>
      <c r="C459" s="513"/>
      <c r="D459" s="513"/>
      <c r="E459" s="513"/>
      <c r="F459" s="513"/>
      <c r="G459" s="513"/>
      <c r="H459" s="513"/>
      <c r="J459" s="513"/>
      <c r="K459" s="513"/>
      <c r="L459" s="513"/>
      <c r="M459" s="513"/>
      <c r="N459" s="513"/>
      <c r="O459" s="513"/>
      <c r="P459" s="513"/>
      <c r="Q459" s="513"/>
      <c r="R459" s="513"/>
    </row>
    <row r="460" spans="1:18">
      <c r="A460" s="513"/>
      <c r="B460" s="513"/>
      <c r="C460" s="513"/>
      <c r="D460" s="513"/>
      <c r="E460" s="513"/>
      <c r="F460" s="513"/>
      <c r="G460" s="513"/>
      <c r="H460" s="513"/>
      <c r="J460" s="513"/>
      <c r="K460" s="513"/>
      <c r="L460" s="513"/>
      <c r="M460" s="513"/>
      <c r="N460" s="513"/>
      <c r="O460" s="513"/>
      <c r="P460" s="513"/>
      <c r="Q460" s="513"/>
      <c r="R460" s="513"/>
    </row>
    <row r="461" spans="1:18">
      <c r="A461" s="513"/>
      <c r="B461" s="513"/>
      <c r="C461" s="513"/>
      <c r="D461" s="513"/>
      <c r="E461" s="513"/>
      <c r="F461" s="513"/>
      <c r="G461" s="513"/>
      <c r="H461" s="513"/>
      <c r="J461" s="513"/>
      <c r="K461" s="513"/>
      <c r="L461" s="513"/>
      <c r="M461" s="513"/>
      <c r="N461" s="513"/>
      <c r="O461" s="513"/>
      <c r="P461" s="513"/>
      <c r="Q461" s="513"/>
      <c r="R461" s="513"/>
    </row>
    <row r="462" spans="1:18">
      <c r="A462" s="513"/>
      <c r="B462" s="513"/>
      <c r="C462" s="513"/>
      <c r="D462" s="513"/>
      <c r="E462" s="513"/>
      <c r="F462" s="513"/>
      <c r="G462" s="513"/>
      <c r="H462" s="513"/>
      <c r="J462" s="513"/>
      <c r="K462" s="513"/>
      <c r="L462" s="513"/>
      <c r="M462" s="513"/>
      <c r="N462" s="513"/>
      <c r="O462" s="513"/>
      <c r="P462" s="513"/>
      <c r="Q462" s="513"/>
      <c r="R462" s="513"/>
    </row>
    <row r="463" spans="1:18">
      <c r="A463" s="513"/>
      <c r="B463" s="513"/>
      <c r="C463" s="513"/>
      <c r="D463" s="513"/>
      <c r="E463" s="513"/>
      <c r="F463" s="513"/>
      <c r="G463" s="513"/>
      <c r="H463" s="513"/>
      <c r="J463" s="513"/>
      <c r="K463" s="513"/>
      <c r="L463" s="513"/>
      <c r="M463" s="513"/>
      <c r="N463" s="513"/>
      <c r="O463" s="513"/>
      <c r="P463" s="513"/>
      <c r="Q463" s="513"/>
      <c r="R463" s="513"/>
    </row>
    <row r="464" spans="1:18">
      <c r="A464" s="513"/>
      <c r="B464" s="513"/>
      <c r="C464" s="513"/>
      <c r="D464" s="513"/>
      <c r="E464" s="513"/>
      <c r="F464" s="513"/>
      <c r="G464" s="513"/>
      <c r="H464" s="513"/>
      <c r="J464" s="513"/>
      <c r="K464" s="513"/>
      <c r="L464" s="513"/>
      <c r="M464" s="513"/>
      <c r="N464" s="513"/>
      <c r="O464" s="513"/>
      <c r="P464" s="513"/>
      <c r="Q464" s="513"/>
      <c r="R464" s="513"/>
    </row>
    <row r="465" spans="1:18">
      <c r="A465" s="513"/>
      <c r="B465" s="513"/>
      <c r="C465" s="513"/>
      <c r="D465" s="513"/>
      <c r="E465" s="513"/>
      <c r="F465" s="513"/>
      <c r="G465" s="513"/>
      <c r="H465" s="513"/>
      <c r="J465" s="513"/>
      <c r="K465" s="513"/>
      <c r="L465" s="513"/>
      <c r="M465" s="513"/>
      <c r="N465" s="513"/>
      <c r="O465" s="513"/>
      <c r="P465" s="513"/>
      <c r="Q465" s="513"/>
      <c r="R465" s="513"/>
    </row>
    <row r="466" spans="1:18">
      <c r="A466" s="513"/>
      <c r="B466" s="513"/>
      <c r="C466" s="513"/>
      <c r="D466" s="513"/>
      <c r="E466" s="513"/>
      <c r="F466" s="513"/>
      <c r="G466" s="513"/>
      <c r="H466" s="513"/>
      <c r="J466" s="513"/>
      <c r="K466" s="513"/>
      <c r="L466" s="513"/>
      <c r="M466" s="513"/>
      <c r="N466" s="513"/>
      <c r="O466" s="513"/>
      <c r="P466" s="513"/>
      <c r="Q466" s="513"/>
      <c r="R466" s="513"/>
    </row>
    <row r="467" spans="1:18">
      <c r="A467" s="513"/>
      <c r="B467" s="513"/>
      <c r="C467" s="513"/>
      <c r="D467" s="513"/>
      <c r="E467" s="513"/>
      <c r="F467" s="513"/>
      <c r="G467" s="513"/>
      <c r="H467" s="513"/>
      <c r="J467" s="513"/>
      <c r="K467" s="513"/>
      <c r="L467" s="513"/>
      <c r="M467" s="513"/>
      <c r="N467" s="513"/>
      <c r="O467" s="513"/>
      <c r="P467" s="513"/>
      <c r="Q467" s="513"/>
      <c r="R467" s="513"/>
    </row>
    <row r="468" spans="1:18">
      <c r="A468" s="513"/>
      <c r="B468" s="513"/>
      <c r="C468" s="513"/>
      <c r="D468" s="513"/>
      <c r="E468" s="513"/>
      <c r="F468" s="513"/>
      <c r="G468" s="513"/>
      <c r="H468" s="513"/>
      <c r="J468" s="513"/>
      <c r="K468" s="513"/>
      <c r="L468" s="513"/>
      <c r="M468" s="513"/>
      <c r="N468" s="513"/>
      <c r="O468" s="513"/>
      <c r="P468" s="513"/>
      <c r="Q468" s="513"/>
      <c r="R468" s="513"/>
    </row>
    <row r="469" spans="1:18">
      <c r="A469" s="513"/>
      <c r="B469" s="513"/>
      <c r="C469" s="513"/>
      <c r="D469" s="513"/>
      <c r="E469" s="513"/>
      <c r="F469" s="513"/>
      <c r="G469" s="513"/>
      <c r="H469" s="513"/>
      <c r="J469" s="513"/>
      <c r="K469" s="513"/>
      <c r="L469" s="513"/>
      <c r="M469" s="513"/>
      <c r="N469" s="513"/>
      <c r="O469" s="513"/>
      <c r="P469" s="513"/>
      <c r="Q469" s="513"/>
      <c r="R469" s="513"/>
    </row>
    <row r="470" spans="1:18">
      <c r="A470" s="513"/>
      <c r="B470" s="513"/>
      <c r="C470" s="513"/>
      <c r="D470" s="513"/>
      <c r="E470" s="513"/>
      <c r="F470" s="513"/>
      <c r="G470" s="513"/>
      <c r="H470" s="513"/>
      <c r="J470" s="513"/>
      <c r="K470" s="513"/>
      <c r="L470" s="513"/>
      <c r="M470" s="513"/>
      <c r="N470" s="513"/>
      <c r="O470" s="513"/>
      <c r="P470" s="513"/>
      <c r="Q470" s="513"/>
      <c r="R470" s="513"/>
    </row>
    <row r="471" spans="1:18">
      <c r="A471" s="513"/>
      <c r="B471" s="513"/>
      <c r="C471" s="513"/>
      <c r="D471" s="513"/>
      <c r="E471" s="513"/>
      <c r="F471" s="513"/>
      <c r="G471" s="513"/>
      <c r="H471" s="513"/>
      <c r="J471" s="513"/>
      <c r="K471" s="513"/>
      <c r="L471" s="513"/>
      <c r="M471" s="513"/>
      <c r="N471" s="513"/>
      <c r="O471" s="513"/>
      <c r="P471" s="513"/>
      <c r="Q471" s="513"/>
      <c r="R471" s="513"/>
    </row>
    <row r="472" spans="1:18">
      <c r="A472" s="513"/>
      <c r="B472" s="513"/>
      <c r="C472" s="513"/>
      <c r="D472" s="513"/>
      <c r="E472" s="513"/>
      <c r="F472" s="513"/>
      <c r="G472" s="513"/>
      <c r="H472" s="513"/>
      <c r="J472" s="513"/>
      <c r="K472" s="513"/>
      <c r="L472" s="513"/>
      <c r="M472" s="513"/>
      <c r="N472" s="513"/>
      <c r="O472" s="513"/>
      <c r="P472" s="513"/>
      <c r="Q472" s="513"/>
      <c r="R472" s="513"/>
    </row>
    <row r="473" spans="1:18">
      <c r="A473" s="513"/>
      <c r="B473" s="513"/>
      <c r="C473" s="513"/>
      <c r="D473" s="513"/>
      <c r="E473" s="513"/>
      <c r="F473" s="513"/>
      <c r="G473" s="513"/>
      <c r="H473" s="513"/>
      <c r="J473" s="513"/>
      <c r="K473" s="513"/>
      <c r="L473" s="513"/>
      <c r="M473" s="513"/>
      <c r="N473" s="513"/>
      <c r="O473" s="513"/>
      <c r="P473" s="513"/>
      <c r="Q473" s="513"/>
      <c r="R473" s="513"/>
    </row>
    <row r="474" spans="1:18">
      <c r="A474" s="513"/>
      <c r="B474" s="513"/>
      <c r="C474" s="513"/>
      <c r="D474" s="513"/>
      <c r="E474" s="513"/>
      <c r="F474" s="513"/>
      <c r="G474" s="513"/>
      <c r="H474" s="513"/>
      <c r="J474" s="513"/>
      <c r="K474" s="513"/>
      <c r="L474" s="513"/>
      <c r="M474" s="513"/>
      <c r="N474" s="513"/>
      <c r="O474" s="513"/>
      <c r="P474" s="513"/>
      <c r="Q474" s="513"/>
      <c r="R474" s="513"/>
    </row>
    <row r="475" spans="1:18">
      <c r="A475" s="513"/>
      <c r="B475" s="513"/>
      <c r="C475" s="513"/>
      <c r="D475" s="513"/>
      <c r="E475" s="513"/>
      <c r="F475" s="513"/>
      <c r="G475" s="513"/>
      <c r="H475" s="513"/>
      <c r="J475" s="513"/>
      <c r="K475" s="513"/>
      <c r="L475" s="513"/>
      <c r="M475" s="513"/>
      <c r="N475" s="513"/>
      <c r="O475" s="513"/>
      <c r="P475" s="513"/>
      <c r="Q475" s="513"/>
      <c r="R475" s="513"/>
    </row>
    <row r="476" spans="1:18">
      <c r="A476" s="513"/>
      <c r="B476" s="513"/>
      <c r="C476" s="513"/>
      <c r="D476" s="513"/>
      <c r="E476" s="513"/>
      <c r="F476" s="513"/>
      <c r="G476" s="513"/>
      <c r="H476" s="513"/>
      <c r="J476" s="513"/>
      <c r="K476" s="513"/>
      <c r="L476" s="513"/>
      <c r="M476" s="513"/>
      <c r="N476" s="513"/>
      <c r="O476" s="513"/>
      <c r="P476" s="513"/>
      <c r="Q476" s="513"/>
      <c r="R476" s="513"/>
    </row>
    <row r="477" spans="1:18">
      <c r="A477" s="513"/>
      <c r="B477" s="513"/>
      <c r="C477" s="513"/>
      <c r="D477" s="513"/>
      <c r="E477" s="513"/>
      <c r="F477" s="513"/>
      <c r="G477" s="513"/>
      <c r="H477" s="513"/>
      <c r="J477" s="513"/>
      <c r="K477" s="513"/>
      <c r="L477" s="513"/>
      <c r="M477" s="513"/>
      <c r="N477" s="513"/>
      <c r="O477" s="513"/>
      <c r="P477" s="513"/>
      <c r="Q477" s="513"/>
      <c r="R477" s="513"/>
    </row>
    <row r="478" spans="1:18">
      <c r="A478" s="513"/>
      <c r="B478" s="513"/>
      <c r="C478" s="513"/>
      <c r="D478" s="513"/>
      <c r="E478" s="513"/>
      <c r="F478" s="513"/>
      <c r="G478" s="513"/>
      <c r="H478" s="513"/>
      <c r="J478" s="513"/>
      <c r="K478" s="513"/>
      <c r="L478" s="513"/>
      <c r="M478" s="513"/>
      <c r="N478" s="513"/>
      <c r="O478" s="513"/>
      <c r="P478" s="513"/>
      <c r="Q478" s="513"/>
      <c r="R478" s="513"/>
    </row>
    <row r="479" spans="1:18">
      <c r="A479" s="513"/>
      <c r="B479" s="513"/>
      <c r="C479" s="513"/>
      <c r="D479" s="513"/>
      <c r="E479" s="513"/>
      <c r="F479" s="513"/>
      <c r="G479" s="513"/>
      <c r="H479" s="513"/>
      <c r="J479" s="513"/>
      <c r="K479" s="513"/>
      <c r="L479" s="513"/>
      <c r="M479" s="513"/>
      <c r="N479" s="513"/>
      <c r="O479" s="513"/>
      <c r="P479" s="513"/>
      <c r="Q479" s="513"/>
      <c r="R479" s="513"/>
    </row>
    <row r="480" spans="1:18">
      <c r="A480" s="513"/>
      <c r="B480" s="513"/>
      <c r="C480" s="513"/>
      <c r="D480" s="513"/>
      <c r="E480" s="513"/>
      <c r="F480" s="513"/>
      <c r="G480" s="513"/>
      <c r="H480" s="513"/>
      <c r="J480" s="513"/>
      <c r="K480" s="513"/>
      <c r="L480" s="513"/>
      <c r="M480" s="513"/>
      <c r="N480" s="513"/>
      <c r="O480" s="513"/>
      <c r="P480" s="513"/>
      <c r="Q480" s="513"/>
      <c r="R480" s="513"/>
    </row>
    <row r="481" spans="1:18">
      <c r="A481" s="513"/>
      <c r="B481" s="513"/>
      <c r="C481" s="513"/>
      <c r="D481" s="513"/>
      <c r="E481" s="513"/>
      <c r="F481" s="513"/>
      <c r="G481" s="513"/>
      <c r="H481" s="513"/>
      <c r="J481" s="513"/>
      <c r="K481" s="513"/>
      <c r="L481" s="513"/>
      <c r="M481" s="513"/>
      <c r="N481" s="513"/>
      <c r="O481" s="513"/>
      <c r="P481" s="513"/>
      <c r="Q481" s="513"/>
      <c r="R481" s="513"/>
    </row>
    <row r="482" spans="1:18">
      <c r="A482" s="513"/>
      <c r="B482" s="513"/>
      <c r="C482" s="513"/>
      <c r="D482" s="513"/>
      <c r="E482" s="513"/>
      <c r="F482" s="513"/>
      <c r="G482" s="513"/>
      <c r="H482" s="513"/>
      <c r="J482" s="513"/>
      <c r="K482" s="513"/>
      <c r="L482" s="513"/>
      <c r="M482" s="513"/>
      <c r="N482" s="513"/>
      <c r="O482" s="513"/>
      <c r="P482" s="513"/>
      <c r="Q482" s="513"/>
      <c r="R482" s="513"/>
    </row>
    <row r="483" spans="1:18">
      <c r="A483" s="513"/>
      <c r="B483" s="513"/>
      <c r="C483" s="513"/>
      <c r="D483" s="513"/>
      <c r="E483" s="513"/>
      <c r="F483" s="513"/>
      <c r="G483" s="513"/>
      <c r="H483" s="513"/>
      <c r="J483" s="513"/>
      <c r="K483" s="513"/>
      <c r="L483" s="513"/>
      <c r="M483" s="513"/>
      <c r="N483" s="513"/>
      <c r="O483" s="513"/>
      <c r="P483" s="513"/>
      <c r="Q483" s="513"/>
      <c r="R483" s="513"/>
    </row>
    <row r="484" spans="1:18">
      <c r="A484" s="513"/>
      <c r="B484" s="513"/>
      <c r="C484" s="513"/>
      <c r="D484" s="513"/>
      <c r="E484" s="513"/>
      <c r="F484" s="513"/>
      <c r="G484" s="513"/>
      <c r="H484" s="513"/>
      <c r="J484" s="513"/>
      <c r="K484" s="513"/>
      <c r="L484" s="513"/>
      <c r="M484" s="513"/>
      <c r="N484" s="513"/>
      <c r="O484" s="513"/>
      <c r="P484" s="513"/>
      <c r="Q484" s="513"/>
      <c r="R484" s="513"/>
    </row>
    <row r="485" spans="1:18">
      <c r="A485" s="513"/>
      <c r="B485" s="513"/>
      <c r="C485" s="513"/>
      <c r="D485" s="513"/>
      <c r="E485" s="513"/>
      <c r="F485" s="513"/>
      <c r="G485" s="513"/>
      <c r="H485" s="513"/>
      <c r="J485" s="513"/>
      <c r="K485" s="513"/>
      <c r="L485" s="513"/>
      <c r="M485" s="513"/>
      <c r="N485" s="513"/>
      <c r="O485" s="513"/>
      <c r="P485" s="513"/>
      <c r="Q485" s="513"/>
      <c r="R485" s="513"/>
    </row>
    <row r="486" spans="1:18">
      <c r="A486" s="513"/>
      <c r="B486" s="513"/>
      <c r="C486" s="513"/>
      <c r="D486" s="513"/>
      <c r="E486" s="513"/>
      <c r="F486" s="513"/>
      <c r="G486" s="513"/>
      <c r="H486" s="513"/>
      <c r="J486" s="513"/>
      <c r="K486" s="513"/>
      <c r="L486" s="513"/>
      <c r="M486" s="513"/>
      <c r="N486" s="513"/>
      <c r="O486" s="513"/>
      <c r="P486" s="513"/>
      <c r="Q486" s="513"/>
      <c r="R486" s="513"/>
    </row>
    <row r="487" spans="1:18">
      <c r="A487" s="513"/>
      <c r="B487" s="513"/>
      <c r="C487" s="513"/>
      <c r="D487" s="513"/>
      <c r="E487" s="513"/>
      <c r="F487" s="513"/>
      <c r="G487" s="513"/>
      <c r="H487" s="513"/>
      <c r="J487" s="513"/>
      <c r="K487" s="513"/>
      <c r="L487" s="513"/>
      <c r="M487" s="513"/>
      <c r="N487" s="513"/>
      <c r="O487" s="513"/>
      <c r="P487" s="513"/>
      <c r="Q487" s="513"/>
      <c r="R487" s="513"/>
    </row>
    <row r="488" spans="1:18">
      <c r="A488" s="513"/>
      <c r="B488" s="513"/>
      <c r="C488" s="513"/>
      <c r="D488" s="513"/>
      <c r="E488" s="513"/>
      <c r="F488" s="513"/>
      <c r="G488" s="513"/>
      <c r="H488" s="513"/>
      <c r="J488" s="513"/>
      <c r="K488" s="513"/>
      <c r="L488" s="513"/>
      <c r="M488" s="513"/>
      <c r="N488" s="513"/>
      <c r="O488" s="513"/>
      <c r="P488" s="513"/>
      <c r="Q488" s="513"/>
      <c r="R488" s="513"/>
    </row>
    <row r="489" spans="1:18">
      <c r="A489" s="513"/>
      <c r="B489" s="513"/>
      <c r="C489" s="513"/>
      <c r="D489" s="513"/>
      <c r="E489" s="513"/>
      <c r="F489" s="513"/>
      <c r="G489" s="513"/>
      <c r="H489" s="513"/>
      <c r="J489" s="513"/>
      <c r="K489" s="513"/>
      <c r="L489" s="513"/>
      <c r="M489" s="513"/>
      <c r="N489" s="513"/>
      <c r="O489" s="513"/>
      <c r="P489" s="513"/>
      <c r="Q489" s="513"/>
      <c r="R489" s="513"/>
    </row>
    <row r="490" spans="1:18">
      <c r="A490" s="513"/>
      <c r="B490" s="513"/>
      <c r="C490" s="513"/>
      <c r="D490" s="513"/>
      <c r="E490" s="513"/>
      <c r="F490" s="513"/>
      <c r="G490" s="513"/>
      <c r="H490" s="513"/>
      <c r="J490" s="513"/>
      <c r="K490" s="513"/>
      <c r="L490" s="513"/>
      <c r="M490" s="513"/>
      <c r="N490" s="513"/>
      <c r="O490" s="513"/>
      <c r="P490" s="513"/>
      <c r="Q490" s="513"/>
      <c r="R490" s="513"/>
    </row>
    <row r="491" spans="1:18">
      <c r="A491" s="513"/>
      <c r="B491" s="513"/>
      <c r="C491" s="513"/>
      <c r="D491" s="513"/>
      <c r="E491" s="513"/>
      <c r="F491" s="513"/>
      <c r="G491" s="513"/>
      <c r="H491" s="513"/>
      <c r="J491" s="513"/>
      <c r="K491" s="513"/>
      <c r="L491" s="513"/>
      <c r="M491" s="513"/>
      <c r="N491" s="513"/>
      <c r="O491" s="513"/>
      <c r="P491" s="513"/>
      <c r="Q491" s="513"/>
      <c r="R491" s="513"/>
    </row>
    <row r="492" spans="1:18">
      <c r="A492" s="513"/>
      <c r="B492" s="513"/>
      <c r="C492" s="513"/>
      <c r="D492" s="513"/>
      <c r="E492" s="513"/>
      <c r="F492" s="513"/>
      <c r="G492" s="513"/>
      <c r="H492" s="513"/>
      <c r="J492" s="513"/>
      <c r="K492" s="513"/>
      <c r="L492" s="513"/>
      <c r="M492" s="513"/>
      <c r="N492" s="513"/>
      <c r="O492" s="513"/>
      <c r="P492" s="513"/>
      <c r="Q492" s="513"/>
      <c r="R492" s="513"/>
    </row>
    <row r="493" spans="1:18">
      <c r="A493" s="513"/>
      <c r="B493" s="513"/>
      <c r="C493" s="513"/>
      <c r="D493" s="513"/>
      <c r="E493" s="513"/>
      <c r="F493" s="513"/>
      <c r="G493" s="513"/>
      <c r="H493" s="513"/>
      <c r="J493" s="513"/>
      <c r="K493" s="513"/>
      <c r="L493" s="513"/>
      <c r="M493" s="513"/>
      <c r="N493" s="513"/>
      <c r="O493" s="513"/>
      <c r="P493" s="513"/>
      <c r="Q493" s="513"/>
      <c r="R493" s="513"/>
    </row>
    <row r="494" spans="1:18">
      <c r="A494" s="513"/>
      <c r="B494" s="513"/>
      <c r="C494" s="513"/>
      <c r="D494" s="513"/>
      <c r="E494" s="513"/>
      <c r="F494" s="513"/>
      <c r="G494" s="513"/>
      <c r="H494" s="513"/>
      <c r="J494" s="513"/>
      <c r="K494" s="513"/>
      <c r="L494" s="513"/>
      <c r="M494" s="513"/>
      <c r="N494" s="513"/>
      <c r="O494" s="513"/>
      <c r="P494" s="513"/>
      <c r="Q494" s="513"/>
      <c r="R494" s="513"/>
    </row>
    <row r="495" spans="1:18">
      <c r="A495" s="513"/>
      <c r="B495" s="513"/>
      <c r="C495" s="513"/>
      <c r="D495" s="513"/>
      <c r="E495" s="513"/>
      <c r="F495" s="513"/>
      <c r="G495" s="513"/>
      <c r="H495" s="513"/>
      <c r="J495" s="513"/>
      <c r="K495" s="513"/>
      <c r="L495" s="513"/>
      <c r="M495" s="513"/>
      <c r="N495" s="513"/>
      <c r="O495" s="513"/>
      <c r="P495" s="513"/>
      <c r="Q495" s="513"/>
      <c r="R495" s="513"/>
    </row>
    <row r="496" spans="1:18">
      <c r="A496" s="513"/>
      <c r="B496" s="513"/>
      <c r="C496" s="513"/>
      <c r="D496" s="513"/>
      <c r="E496" s="513"/>
      <c r="F496" s="513"/>
      <c r="G496" s="513"/>
      <c r="H496" s="513"/>
      <c r="J496" s="513"/>
      <c r="K496" s="513"/>
      <c r="L496" s="513"/>
      <c r="M496" s="513"/>
      <c r="N496" s="513"/>
      <c r="O496" s="513"/>
      <c r="P496" s="513"/>
      <c r="Q496" s="513"/>
      <c r="R496" s="513"/>
    </row>
    <row r="497" spans="1:18">
      <c r="A497" s="513"/>
      <c r="B497" s="513"/>
      <c r="C497" s="513"/>
      <c r="D497" s="513"/>
      <c r="E497" s="513"/>
      <c r="F497" s="513"/>
      <c r="G497" s="513"/>
      <c r="H497" s="513"/>
      <c r="J497" s="513"/>
      <c r="K497" s="513"/>
      <c r="L497" s="513"/>
      <c r="M497" s="513"/>
      <c r="N497" s="513"/>
      <c r="O497" s="513"/>
      <c r="P497" s="513"/>
      <c r="Q497" s="513"/>
      <c r="R497" s="513"/>
    </row>
    <row r="498" spans="1:18">
      <c r="A498" s="513"/>
      <c r="B498" s="513"/>
      <c r="C498" s="513"/>
      <c r="D498" s="513"/>
      <c r="E498" s="513"/>
      <c r="F498" s="513"/>
      <c r="G498" s="513"/>
      <c r="H498" s="513"/>
      <c r="J498" s="513"/>
      <c r="K498" s="513"/>
      <c r="L498" s="513"/>
      <c r="M498" s="513"/>
      <c r="N498" s="513"/>
      <c r="O498" s="513"/>
      <c r="P498" s="513"/>
      <c r="Q498" s="513"/>
      <c r="R498" s="513"/>
    </row>
    <row r="499" spans="1:18">
      <c r="A499" s="513"/>
      <c r="B499" s="513"/>
      <c r="C499" s="513"/>
      <c r="D499" s="513"/>
      <c r="E499" s="513"/>
      <c r="F499" s="513"/>
      <c r="G499" s="513"/>
      <c r="H499" s="513"/>
      <c r="J499" s="513"/>
      <c r="K499" s="513"/>
      <c r="L499" s="513"/>
      <c r="M499" s="513"/>
      <c r="N499" s="513"/>
      <c r="O499" s="513"/>
      <c r="P499" s="513"/>
      <c r="Q499" s="513"/>
      <c r="R499" s="513"/>
    </row>
    <row r="500" spans="1:18">
      <c r="A500" s="513"/>
      <c r="B500" s="513"/>
      <c r="C500" s="513"/>
      <c r="D500" s="513"/>
      <c r="E500" s="513"/>
      <c r="F500" s="513"/>
      <c r="G500" s="513"/>
      <c r="H500" s="513"/>
      <c r="J500" s="513"/>
      <c r="K500" s="513"/>
      <c r="L500" s="513"/>
      <c r="M500" s="513"/>
      <c r="N500" s="513"/>
      <c r="O500" s="513"/>
      <c r="P500" s="513"/>
      <c r="Q500" s="513"/>
      <c r="R500" s="513"/>
    </row>
    <row r="501" spans="1:18">
      <c r="A501" s="513"/>
      <c r="B501" s="513"/>
      <c r="C501" s="513"/>
      <c r="D501" s="513"/>
      <c r="E501" s="513"/>
      <c r="F501" s="513"/>
      <c r="G501" s="513"/>
      <c r="H501" s="513"/>
      <c r="J501" s="513"/>
      <c r="K501" s="513"/>
      <c r="L501" s="513"/>
      <c r="M501" s="513"/>
      <c r="N501" s="513"/>
      <c r="O501" s="513"/>
      <c r="P501" s="513"/>
      <c r="Q501" s="513"/>
      <c r="R501" s="513"/>
    </row>
    <row r="502" spans="1:18">
      <c r="A502" s="513"/>
      <c r="B502" s="513"/>
      <c r="C502" s="513"/>
      <c r="D502" s="513"/>
      <c r="E502" s="513"/>
      <c r="F502" s="513"/>
      <c r="G502" s="513"/>
      <c r="H502" s="513"/>
      <c r="J502" s="513"/>
      <c r="K502" s="513"/>
      <c r="L502" s="513"/>
      <c r="M502" s="513"/>
      <c r="N502" s="513"/>
      <c r="O502" s="513"/>
      <c r="P502" s="513"/>
      <c r="Q502" s="513"/>
      <c r="R502" s="513"/>
    </row>
    <row r="503" spans="1:18">
      <c r="A503" s="513"/>
      <c r="B503" s="513"/>
      <c r="C503" s="513"/>
      <c r="D503" s="513"/>
      <c r="E503" s="513"/>
      <c r="F503" s="513"/>
      <c r="G503" s="513"/>
      <c r="H503" s="513"/>
      <c r="J503" s="513"/>
      <c r="K503" s="513"/>
      <c r="L503" s="513"/>
      <c r="M503" s="513"/>
      <c r="N503" s="513"/>
      <c r="O503" s="513"/>
      <c r="P503" s="513"/>
      <c r="Q503" s="513"/>
      <c r="R503" s="513"/>
    </row>
    <row r="504" spans="1:18">
      <c r="A504" s="513"/>
      <c r="B504" s="513"/>
      <c r="C504" s="513"/>
      <c r="D504" s="513"/>
      <c r="E504" s="513"/>
      <c r="F504" s="513"/>
      <c r="G504" s="513"/>
      <c r="H504" s="513"/>
      <c r="J504" s="513"/>
      <c r="K504" s="513"/>
      <c r="L504" s="513"/>
      <c r="M504" s="513"/>
      <c r="N504" s="513"/>
      <c r="O504" s="513"/>
      <c r="P504" s="513"/>
      <c r="Q504" s="513"/>
      <c r="R504" s="513"/>
    </row>
    <row r="505" spans="1:18">
      <c r="A505" s="513"/>
      <c r="B505" s="513"/>
      <c r="C505" s="513"/>
      <c r="D505" s="513"/>
      <c r="E505" s="513"/>
      <c r="F505" s="513"/>
      <c r="G505" s="513"/>
      <c r="H505" s="513"/>
      <c r="J505" s="513"/>
      <c r="K505" s="513"/>
      <c r="L505" s="513"/>
      <c r="M505" s="513"/>
      <c r="N505" s="513"/>
      <c r="O505" s="513"/>
      <c r="P505" s="513"/>
      <c r="Q505" s="513"/>
      <c r="R505" s="513"/>
    </row>
    <row r="506" spans="1:18">
      <c r="A506" s="513"/>
      <c r="B506" s="513"/>
      <c r="C506" s="513"/>
      <c r="D506" s="513"/>
      <c r="E506" s="513"/>
      <c r="F506" s="513"/>
      <c r="G506" s="513"/>
      <c r="H506" s="513"/>
      <c r="J506" s="513"/>
      <c r="K506" s="513"/>
      <c r="L506" s="513"/>
      <c r="M506" s="513"/>
      <c r="N506" s="513"/>
      <c r="O506" s="513"/>
      <c r="P506" s="513"/>
      <c r="Q506" s="513"/>
      <c r="R506" s="513"/>
    </row>
    <row r="507" spans="1:18">
      <c r="A507" s="513"/>
      <c r="B507" s="513"/>
      <c r="C507" s="513"/>
      <c r="D507" s="513"/>
      <c r="E507" s="513"/>
      <c r="F507" s="513"/>
      <c r="G507" s="513"/>
      <c r="H507" s="513"/>
      <c r="J507" s="513"/>
      <c r="K507" s="513"/>
      <c r="L507" s="513"/>
      <c r="M507" s="513"/>
      <c r="N507" s="513"/>
      <c r="O507" s="513"/>
      <c r="P507" s="513"/>
      <c r="Q507" s="513"/>
      <c r="R507" s="513"/>
    </row>
    <row r="508" spans="1:18">
      <c r="A508" s="513"/>
      <c r="B508" s="513"/>
      <c r="C508" s="513"/>
      <c r="D508" s="513"/>
      <c r="E508" s="513"/>
      <c r="F508" s="513"/>
      <c r="G508" s="513"/>
      <c r="H508" s="513"/>
      <c r="J508" s="513"/>
      <c r="K508" s="513"/>
      <c r="L508" s="513"/>
      <c r="M508" s="513"/>
      <c r="N508" s="513"/>
      <c r="O508" s="513"/>
      <c r="P508" s="513"/>
      <c r="Q508" s="513"/>
      <c r="R508" s="513"/>
    </row>
    <row r="509" spans="1:18">
      <c r="A509" s="513"/>
      <c r="B509" s="513"/>
      <c r="C509" s="513"/>
      <c r="D509" s="513"/>
      <c r="E509" s="513"/>
      <c r="F509" s="513"/>
      <c r="G509" s="513"/>
      <c r="H509" s="513"/>
      <c r="J509" s="513"/>
      <c r="K509" s="513"/>
      <c r="L509" s="513"/>
      <c r="M509" s="513"/>
      <c r="N509" s="513"/>
      <c r="O509" s="513"/>
      <c r="P509" s="513"/>
      <c r="Q509" s="513"/>
      <c r="R509" s="513"/>
    </row>
    <row r="510" spans="1:18">
      <c r="A510" s="513"/>
      <c r="B510" s="513"/>
      <c r="C510" s="513"/>
      <c r="D510" s="513"/>
      <c r="E510" s="513"/>
      <c r="F510" s="513"/>
      <c r="G510" s="513"/>
      <c r="H510" s="513"/>
      <c r="J510" s="513"/>
      <c r="K510" s="513"/>
      <c r="L510" s="513"/>
      <c r="M510" s="513"/>
      <c r="N510" s="513"/>
      <c r="O510" s="513"/>
      <c r="P510" s="513"/>
      <c r="Q510" s="513"/>
      <c r="R510" s="513"/>
    </row>
    <row r="511" spans="1:18">
      <c r="A511" s="513"/>
      <c r="B511" s="513"/>
      <c r="C511" s="513"/>
      <c r="D511" s="513"/>
      <c r="E511" s="513"/>
      <c r="F511" s="513"/>
      <c r="G511" s="513"/>
      <c r="H511" s="513"/>
      <c r="J511" s="513"/>
      <c r="K511" s="513"/>
      <c r="L511" s="513"/>
      <c r="M511" s="513"/>
      <c r="N511" s="513"/>
      <c r="O511" s="513"/>
      <c r="P511" s="513"/>
      <c r="Q511" s="513"/>
      <c r="R511" s="513"/>
    </row>
    <row r="512" spans="1:18">
      <c r="A512" s="513"/>
      <c r="B512" s="513"/>
      <c r="C512" s="513"/>
      <c r="D512" s="513"/>
      <c r="E512" s="513"/>
      <c r="F512" s="513"/>
      <c r="G512" s="513"/>
      <c r="H512" s="513"/>
      <c r="J512" s="513"/>
      <c r="K512" s="513"/>
      <c r="L512" s="513"/>
      <c r="M512" s="513"/>
      <c r="N512" s="513"/>
      <c r="O512" s="513"/>
      <c r="P512" s="513"/>
      <c r="Q512" s="513"/>
      <c r="R512" s="513"/>
    </row>
    <row r="513" spans="1:18">
      <c r="A513" s="513"/>
      <c r="B513" s="513"/>
      <c r="C513" s="513"/>
      <c r="D513" s="513"/>
      <c r="E513" s="513"/>
      <c r="F513" s="513"/>
      <c r="G513" s="513"/>
      <c r="H513" s="513"/>
      <c r="J513" s="513"/>
      <c r="K513" s="513"/>
      <c r="L513" s="513"/>
      <c r="M513" s="513"/>
      <c r="N513" s="513"/>
      <c r="O513" s="513"/>
      <c r="P513" s="513"/>
      <c r="Q513" s="513"/>
      <c r="R513" s="513"/>
    </row>
    <row r="514" spans="1:18">
      <c r="A514" s="513"/>
      <c r="B514" s="513"/>
      <c r="C514" s="513"/>
      <c r="D514" s="513"/>
      <c r="E514" s="513"/>
      <c r="F514" s="513"/>
      <c r="G514" s="513"/>
      <c r="H514" s="513"/>
      <c r="J514" s="513"/>
      <c r="K514" s="513"/>
      <c r="L514" s="513"/>
      <c r="M514" s="513"/>
      <c r="N514" s="513"/>
      <c r="O514" s="513"/>
      <c r="P514" s="513"/>
      <c r="Q514" s="513"/>
      <c r="R514" s="513"/>
    </row>
    <row r="515" spans="1:18">
      <c r="A515" s="513"/>
      <c r="B515" s="513"/>
      <c r="C515" s="513"/>
      <c r="D515" s="513"/>
      <c r="E515" s="513"/>
      <c r="F515" s="513"/>
      <c r="G515" s="513"/>
      <c r="H515" s="513"/>
      <c r="J515" s="513"/>
      <c r="K515" s="513"/>
      <c r="L515" s="513"/>
      <c r="M515" s="513"/>
      <c r="N515" s="513"/>
      <c r="O515" s="513"/>
      <c r="P515" s="513"/>
      <c r="Q515" s="513"/>
      <c r="R515" s="513"/>
    </row>
    <row r="516" spans="1:18">
      <c r="A516" s="513"/>
      <c r="B516" s="513"/>
      <c r="C516" s="513"/>
      <c r="D516" s="513"/>
      <c r="E516" s="513"/>
      <c r="F516" s="513"/>
      <c r="G516" s="513"/>
      <c r="H516" s="513"/>
      <c r="J516" s="513"/>
      <c r="K516" s="513"/>
      <c r="L516" s="513"/>
      <c r="M516" s="513"/>
      <c r="N516" s="513"/>
      <c r="O516" s="513"/>
      <c r="P516" s="513"/>
      <c r="Q516" s="513"/>
      <c r="R516" s="513"/>
    </row>
    <row r="517" spans="1:18">
      <c r="A517" s="513"/>
      <c r="B517" s="513"/>
      <c r="C517" s="513"/>
      <c r="D517" s="513"/>
      <c r="E517" s="513"/>
      <c r="F517" s="513"/>
      <c r="G517" s="513"/>
      <c r="H517" s="513"/>
      <c r="J517" s="513"/>
      <c r="K517" s="513"/>
      <c r="L517" s="513"/>
      <c r="M517" s="513"/>
      <c r="N517" s="513"/>
      <c r="O517" s="513"/>
      <c r="P517" s="513"/>
      <c r="Q517" s="513"/>
      <c r="R517" s="513"/>
    </row>
    <row r="518" spans="1:18">
      <c r="A518" s="513"/>
      <c r="B518" s="513"/>
      <c r="C518" s="513"/>
      <c r="D518" s="513"/>
      <c r="E518" s="513"/>
      <c r="F518" s="513"/>
      <c r="G518" s="513"/>
      <c r="H518" s="513"/>
      <c r="J518" s="513"/>
      <c r="K518" s="513"/>
      <c r="L518" s="513"/>
      <c r="M518" s="513"/>
      <c r="N518" s="513"/>
      <c r="O518" s="513"/>
      <c r="P518" s="513"/>
      <c r="Q518" s="513"/>
      <c r="R518" s="513"/>
    </row>
    <row r="519" spans="1:18">
      <c r="A519" s="513"/>
      <c r="B519" s="513"/>
      <c r="C519" s="513"/>
      <c r="D519" s="513"/>
      <c r="E519" s="513"/>
      <c r="F519" s="513"/>
      <c r="G519" s="513"/>
      <c r="H519" s="513"/>
      <c r="J519" s="513"/>
      <c r="K519" s="513"/>
      <c r="L519" s="513"/>
      <c r="M519" s="513"/>
      <c r="N519" s="513"/>
      <c r="O519" s="513"/>
      <c r="P519" s="513"/>
      <c r="Q519" s="513"/>
      <c r="R519" s="513"/>
    </row>
    <row r="520" spans="1:18">
      <c r="A520" s="513"/>
      <c r="B520" s="513"/>
      <c r="C520" s="513"/>
      <c r="D520" s="513"/>
      <c r="E520" s="513"/>
      <c r="F520" s="513"/>
      <c r="G520" s="513"/>
      <c r="H520" s="513"/>
      <c r="J520" s="513"/>
      <c r="K520" s="513"/>
      <c r="L520" s="513"/>
      <c r="M520" s="513"/>
      <c r="N520" s="513"/>
      <c r="O520" s="513"/>
      <c r="P520" s="513"/>
      <c r="Q520" s="513"/>
      <c r="R520" s="513"/>
    </row>
    <row r="521" spans="1:18">
      <c r="A521" s="513"/>
      <c r="B521" s="513"/>
      <c r="C521" s="513"/>
      <c r="D521" s="513"/>
      <c r="E521" s="513"/>
      <c r="F521" s="513"/>
      <c r="G521" s="513"/>
      <c r="H521" s="513"/>
      <c r="J521" s="513"/>
      <c r="K521" s="513"/>
      <c r="L521" s="513"/>
      <c r="M521" s="513"/>
      <c r="N521" s="513"/>
      <c r="O521" s="513"/>
      <c r="P521" s="513"/>
      <c r="Q521" s="513"/>
      <c r="R521" s="513"/>
    </row>
    <row r="522" spans="1:18">
      <c r="A522" s="513"/>
      <c r="B522" s="513"/>
      <c r="C522" s="513"/>
      <c r="D522" s="513"/>
      <c r="E522" s="513"/>
      <c r="F522" s="513"/>
      <c r="G522" s="513"/>
      <c r="H522" s="513"/>
      <c r="J522" s="513"/>
      <c r="K522" s="513"/>
      <c r="L522" s="513"/>
      <c r="M522" s="513"/>
      <c r="N522" s="513"/>
      <c r="O522" s="513"/>
      <c r="P522" s="513"/>
      <c r="Q522" s="513"/>
      <c r="R522" s="513"/>
    </row>
    <row r="523" spans="1:18">
      <c r="A523" s="513"/>
      <c r="B523" s="513"/>
      <c r="C523" s="513"/>
      <c r="D523" s="513"/>
      <c r="E523" s="513"/>
      <c r="F523" s="513"/>
      <c r="G523" s="513"/>
      <c r="H523" s="513"/>
      <c r="J523" s="513"/>
      <c r="K523" s="513"/>
      <c r="L523" s="513"/>
      <c r="M523" s="513"/>
      <c r="N523" s="513"/>
      <c r="O523" s="513"/>
      <c r="P523" s="513"/>
      <c r="Q523" s="513"/>
      <c r="R523" s="513"/>
    </row>
    <row r="524" spans="1:18">
      <c r="A524" s="513"/>
      <c r="B524" s="513"/>
      <c r="C524" s="513"/>
      <c r="D524" s="513"/>
      <c r="E524" s="513"/>
      <c r="F524" s="513"/>
      <c r="G524" s="513"/>
      <c r="H524" s="513"/>
      <c r="J524" s="513"/>
      <c r="K524" s="513"/>
      <c r="L524" s="513"/>
      <c r="M524" s="513"/>
      <c r="N524" s="513"/>
      <c r="O524" s="513"/>
      <c r="P524" s="513"/>
      <c r="Q524" s="513"/>
      <c r="R524" s="513"/>
    </row>
    <row r="525" spans="1:18">
      <c r="A525" s="513"/>
      <c r="B525" s="513"/>
      <c r="C525" s="513"/>
      <c r="D525" s="513"/>
      <c r="E525" s="513"/>
      <c r="F525" s="513"/>
      <c r="G525" s="513"/>
      <c r="H525" s="513"/>
      <c r="J525" s="513"/>
      <c r="K525" s="513"/>
      <c r="L525" s="513"/>
      <c r="M525" s="513"/>
      <c r="N525" s="513"/>
      <c r="O525" s="513"/>
      <c r="P525" s="513"/>
      <c r="Q525" s="513"/>
      <c r="R525" s="513"/>
    </row>
    <row r="526" spans="1:18">
      <c r="A526" s="513"/>
      <c r="B526" s="513"/>
      <c r="C526" s="513"/>
      <c r="D526" s="513"/>
      <c r="E526" s="513"/>
      <c r="F526" s="513"/>
      <c r="G526" s="513"/>
      <c r="H526" s="513"/>
      <c r="J526" s="513"/>
      <c r="K526" s="513"/>
      <c r="L526" s="513"/>
      <c r="M526" s="513"/>
      <c r="N526" s="513"/>
      <c r="O526" s="513"/>
      <c r="P526" s="513"/>
      <c r="Q526" s="513"/>
      <c r="R526" s="513"/>
    </row>
    <row r="527" spans="1:18">
      <c r="A527" s="513"/>
      <c r="B527" s="513"/>
      <c r="C527" s="513"/>
      <c r="D527" s="513"/>
      <c r="E527" s="513"/>
      <c r="F527" s="513"/>
      <c r="G527" s="513"/>
      <c r="H527" s="513"/>
      <c r="J527" s="513"/>
      <c r="K527" s="513"/>
      <c r="L527" s="513"/>
      <c r="M527" s="513"/>
      <c r="N527" s="513"/>
      <c r="O527" s="513"/>
      <c r="P527" s="513"/>
      <c r="Q527" s="513"/>
      <c r="R527" s="513"/>
    </row>
    <row r="528" spans="1:18">
      <c r="A528" s="513"/>
      <c r="B528" s="513"/>
      <c r="C528" s="513"/>
      <c r="D528" s="513"/>
      <c r="E528" s="513"/>
      <c r="F528" s="513"/>
      <c r="G528" s="513"/>
      <c r="H528" s="513"/>
      <c r="J528" s="513"/>
      <c r="K528" s="513"/>
      <c r="L528" s="513"/>
      <c r="M528" s="513"/>
      <c r="N528" s="513"/>
      <c r="O528" s="513"/>
      <c r="P528" s="513"/>
      <c r="Q528" s="513"/>
      <c r="R528" s="513"/>
    </row>
    <row r="529" spans="1:18">
      <c r="A529" s="513"/>
      <c r="B529" s="513"/>
      <c r="C529" s="513"/>
      <c r="D529" s="513"/>
      <c r="E529" s="513"/>
      <c r="F529" s="513"/>
      <c r="G529" s="513"/>
      <c r="H529" s="513"/>
      <c r="J529" s="513"/>
      <c r="K529" s="513"/>
      <c r="L529" s="513"/>
      <c r="M529" s="513"/>
      <c r="N529" s="513"/>
      <c r="O529" s="513"/>
      <c r="P529" s="513"/>
      <c r="Q529" s="513"/>
      <c r="R529" s="513"/>
    </row>
    <row r="530" spans="1:18">
      <c r="A530" s="513"/>
      <c r="B530" s="513"/>
      <c r="C530" s="513"/>
      <c r="D530" s="513"/>
      <c r="E530" s="513"/>
      <c r="F530" s="513"/>
      <c r="G530" s="513"/>
      <c r="H530" s="513"/>
      <c r="J530" s="513"/>
      <c r="K530" s="513"/>
      <c r="L530" s="513"/>
      <c r="M530" s="513"/>
      <c r="N530" s="513"/>
      <c r="O530" s="513"/>
      <c r="P530" s="513"/>
      <c r="Q530" s="513"/>
      <c r="R530" s="513"/>
    </row>
    <row r="531" spans="1:18">
      <c r="A531" s="513"/>
      <c r="B531" s="513"/>
      <c r="C531" s="513"/>
      <c r="D531" s="513"/>
      <c r="E531" s="513"/>
      <c r="F531" s="513"/>
      <c r="G531" s="513"/>
      <c r="H531" s="513"/>
      <c r="J531" s="513"/>
      <c r="K531" s="513"/>
      <c r="L531" s="513"/>
      <c r="M531" s="513"/>
      <c r="N531" s="513"/>
      <c r="O531" s="513"/>
      <c r="P531" s="513"/>
      <c r="Q531" s="513"/>
      <c r="R531" s="513"/>
    </row>
    <row r="532" spans="1:18">
      <c r="A532" s="513"/>
      <c r="B532" s="513"/>
      <c r="C532" s="513"/>
      <c r="D532" s="513"/>
      <c r="E532" s="513"/>
      <c r="F532" s="513"/>
      <c r="G532" s="513"/>
      <c r="H532" s="513"/>
      <c r="J532" s="513"/>
      <c r="K532" s="513"/>
      <c r="L532" s="513"/>
      <c r="M532" s="513"/>
      <c r="N532" s="513"/>
      <c r="O532" s="513"/>
      <c r="P532" s="513"/>
      <c r="Q532" s="513"/>
      <c r="R532" s="513"/>
    </row>
    <row r="533" spans="1:18">
      <c r="A533" s="513"/>
      <c r="B533" s="513"/>
      <c r="C533" s="513"/>
      <c r="D533" s="513"/>
      <c r="E533" s="513"/>
      <c r="F533" s="513"/>
      <c r="G533" s="513"/>
      <c r="H533" s="513"/>
      <c r="J533" s="513"/>
      <c r="K533" s="513"/>
      <c r="L533" s="513"/>
      <c r="M533" s="513"/>
      <c r="N533" s="513"/>
      <c r="O533" s="513"/>
      <c r="P533" s="513"/>
      <c r="Q533" s="513"/>
      <c r="R533" s="513"/>
    </row>
    <row r="534" spans="1:18">
      <c r="A534" s="513"/>
      <c r="B534" s="513"/>
      <c r="C534" s="513"/>
      <c r="D534" s="513"/>
      <c r="E534" s="513"/>
      <c r="F534" s="513"/>
      <c r="G534" s="513"/>
      <c r="H534" s="513"/>
      <c r="J534" s="513"/>
      <c r="K534" s="513"/>
      <c r="L534" s="513"/>
      <c r="M534" s="513"/>
      <c r="N534" s="513"/>
      <c r="O534" s="513"/>
      <c r="P534" s="513"/>
      <c r="Q534" s="513"/>
      <c r="R534" s="513"/>
    </row>
    <row r="535" spans="1:18">
      <c r="A535" s="513"/>
      <c r="B535" s="513"/>
      <c r="C535" s="513"/>
      <c r="D535" s="513"/>
      <c r="E535" s="513"/>
      <c r="F535" s="513"/>
      <c r="G535" s="513"/>
      <c r="H535" s="513"/>
      <c r="J535" s="513"/>
      <c r="K535" s="513"/>
      <c r="L535" s="513"/>
      <c r="M535" s="513"/>
      <c r="N535" s="513"/>
      <c r="O535" s="513"/>
      <c r="P535" s="513"/>
      <c r="Q535" s="513"/>
      <c r="R535" s="513"/>
    </row>
    <row r="536" spans="1:18">
      <c r="A536" s="513"/>
      <c r="B536" s="513"/>
      <c r="C536" s="513"/>
      <c r="D536" s="513"/>
      <c r="E536" s="513"/>
      <c r="F536" s="513"/>
      <c r="G536" s="513"/>
      <c r="H536" s="513"/>
      <c r="J536" s="513"/>
      <c r="K536" s="513"/>
      <c r="L536" s="513"/>
      <c r="M536" s="513"/>
      <c r="N536" s="513"/>
      <c r="O536" s="513"/>
      <c r="P536" s="513"/>
      <c r="Q536" s="513"/>
      <c r="R536" s="513"/>
    </row>
    <row r="537" spans="1:18">
      <c r="A537" s="513"/>
      <c r="B537" s="513"/>
      <c r="C537" s="513"/>
      <c r="D537" s="513"/>
      <c r="E537" s="513"/>
      <c r="F537" s="513"/>
      <c r="G537" s="513"/>
      <c r="H537" s="513"/>
      <c r="J537" s="513"/>
      <c r="K537" s="513"/>
      <c r="L537" s="513"/>
      <c r="M537" s="513"/>
      <c r="N537" s="513"/>
      <c r="O537" s="513"/>
      <c r="P537" s="513"/>
      <c r="Q537" s="513"/>
      <c r="R537" s="513"/>
    </row>
    <row r="538" spans="1:18">
      <c r="A538" s="513"/>
      <c r="B538" s="513"/>
      <c r="C538" s="513"/>
      <c r="D538" s="513"/>
      <c r="E538" s="513"/>
      <c r="F538" s="513"/>
      <c r="G538" s="513"/>
      <c r="H538" s="513"/>
      <c r="J538" s="513"/>
      <c r="K538" s="513"/>
      <c r="L538" s="513"/>
      <c r="M538" s="513"/>
      <c r="N538" s="513"/>
      <c r="O538" s="513"/>
      <c r="P538" s="513"/>
      <c r="Q538" s="513"/>
      <c r="R538" s="513"/>
    </row>
    <row r="539" spans="1:18">
      <c r="A539" s="513"/>
      <c r="B539" s="513"/>
      <c r="C539" s="513"/>
      <c r="D539" s="513"/>
      <c r="E539" s="513"/>
      <c r="F539" s="513"/>
      <c r="G539" s="513"/>
      <c r="H539" s="513"/>
      <c r="J539" s="513"/>
      <c r="K539" s="513"/>
      <c r="L539" s="513"/>
      <c r="M539" s="513"/>
      <c r="N539" s="513"/>
      <c r="O539" s="513"/>
      <c r="P539" s="513"/>
      <c r="Q539" s="513"/>
      <c r="R539" s="513"/>
    </row>
    <row r="540" spans="1:18">
      <c r="A540" s="513"/>
      <c r="B540" s="513"/>
      <c r="C540" s="513"/>
      <c r="D540" s="513"/>
      <c r="E540" s="513"/>
      <c r="F540" s="513"/>
      <c r="G540" s="513"/>
      <c r="H540" s="513"/>
      <c r="J540" s="513"/>
      <c r="K540" s="513"/>
      <c r="L540" s="513"/>
      <c r="M540" s="513"/>
      <c r="N540" s="513"/>
      <c r="O540" s="513"/>
      <c r="P540" s="513"/>
      <c r="Q540" s="513"/>
      <c r="R540" s="513"/>
    </row>
    <row r="541" spans="1:18">
      <c r="A541" s="513"/>
      <c r="B541" s="513"/>
      <c r="C541" s="513"/>
      <c r="D541" s="513"/>
      <c r="E541" s="513"/>
      <c r="F541" s="513"/>
      <c r="G541" s="513"/>
      <c r="H541" s="513"/>
      <c r="J541" s="513"/>
      <c r="K541" s="513"/>
      <c r="L541" s="513"/>
      <c r="M541" s="513"/>
      <c r="N541" s="513"/>
      <c r="O541" s="513"/>
      <c r="P541" s="513"/>
      <c r="Q541" s="513"/>
      <c r="R541" s="513"/>
    </row>
    <row r="542" spans="1:18">
      <c r="A542" s="513"/>
      <c r="B542" s="513"/>
      <c r="C542" s="513"/>
      <c r="D542" s="513"/>
      <c r="E542" s="513"/>
      <c r="F542" s="513"/>
      <c r="G542" s="513"/>
      <c r="H542" s="513"/>
      <c r="J542" s="513"/>
      <c r="K542" s="513"/>
      <c r="L542" s="513"/>
      <c r="M542" s="513"/>
      <c r="N542" s="513"/>
      <c r="O542" s="513"/>
      <c r="P542" s="513"/>
      <c r="Q542" s="513"/>
      <c r="R542" s="513"/>
    </row>
    <row r="543" spans="1:18">
      <c r="A543" s="513"/>
      <c r="B543" s="513"/>
      <c r="C543" s="513"/>
      <c r="D543" s="513"/>
      <c r="E543" s="513"/>
      <c r="F543" s="513"/>
      <c r="G543" s="513"/>
      <c r="H543" s="513"/>
      <c r="J543" s="513"/>
      <c r="K543" s="513"/>
      <c r="L543" s="513"/>
      <c r="M543" s="513"/>
      <c r="N543" s="513"/>
      <c r="O543" s="513"/>
      <c r="P543" s="513"/>
      <c r="Q543" s="513"/>
      <c r="R543" s="513"/>
    </row>
    <row r="544" spans="1:18">
      <c r="A544" s="513"/>
      <c r="B544" s="513"/>
      <c r="C544" s="513"/>
      <c r="D544" s="513"/>
      <c r="E544" s="513"/>
      <c r="F544" s="513"/>
      <c r="G544" s="513"/>
      <c r="H544" s="513"/>
      <c r="J544" s="513"/>
      <c r="K544" s="513"/>
      <c r="L544" s="513"/>
      <c r="M544" s="513"/>
      <c r="N544" s="513"/>
      <c r="O544" s="513"/>
      <c r="P544" s="513"/>
      <c r="Q544" s="513"/>
      <c r="R544" s="513"/>
    </row>
    <row r="545" spans="1:18">
      <c r="A545" s="513"/>
      <c r="B545" s="513"/>
      <c r="C545" s="513"/>
      <c r="D545" s="513"/>
      <c r="E545" s="513"/>
      <c r="F545" s="513"/>
      <c r="G545" s="513"/>
      <c r="H545" s="513"/>
      <c r="J545" s="513"/>
      <c r="K545" s="513"/>
      <c r="L545" s="513"/>
      <c r="M545" s="513"/>
      <c r="N545" s="513"/>
      <c r="O545" s="513"/>
      <c r="P545" s="513"/>
      <c r="Q545" s="513"/>
      <c r="R545" s="513"/>
    </row>
    <row r="546" spans="1:18">
      <c r="A546" s="513"/>
      <c r="B546" s="513"/>
      <c r="C546" s="513"/>
      <c r="D546" s="513"/>
      <c r="E546" s="513"/>
      <c r="F546" s="513"/>
      <c r="G546" s="513"/>
      <c r="H546" s="513"/>
      <c r="J546" s="513"/>
      <c r="K546" s="513"/>
      <c r="L546" s="513"/>
      <c r="M546" s="513"/>
      <c r="N546" s="513"/>
      <c r="O546" s="513"/>
      <c r="P546" s="513"/>
      <c r="Q546" s="513"/>
      <c r="R546" s="513"/>
    </row>
    <row r="547" spans="1:18">
      <c r="A547" s="513"/>
      <c r="B547" s="513"/>
      <c r="C547" s="513"/>
      <c r="D547" s="513"/>
      <c r="E547" s="513"/>
      <c r="F547" s="513"/>
      <c r="G547" s="513"/>
      <c r="H547" s="513"/>
      <c r="J547" s="513"/>
      <c r="K547" s="513"/>
      <c r="L547" s="513"/>
      <c r="M547" s="513"/>
      <c r="N547" s="513"/>
      <c r="O547" s="513"/>
      <c r="P547" s="513"/>
      <c r="Q547" s="513"/>
      <c r="R547" s="513"/>
    </row>
    <row r="548" spans="1:18">
      <c r="A548" s="513"/>
      <c r="B548" s="513"/>
      <c r="C548" s="513"/>
      <c r="D548" s="513"/>
      <c r="E548" s="513"/>
      <c r="F548" s="513"/>
      <c r="G548" s="513"/>
      <c r="H548" s="513"/>
      <c r="J548" s="513"/>
      <c r="K548" s="513"/>
      <c r="L548" s="513"/>
      <c r="M548" s="513"/>
      <c r="N548" s="513"/>
      <c r="O548" s="513"/>
      <c r="P548" s="513"/>
      <c r="Q548" s="513"/>
      <c r="R548" s="513"/>
    </row>
    <row r="549" spans="1:18">
      <c r="A549" s="513"/>
      <c r="B549" s="513"/>
      <c r="C549" s="513"/>
      <c r="D549" s="513"/>
      <c r="E549" s="513"/>
      <c r="F549" s="513"/>
      <c r="G549" s="513"/>
      <c r="H549" s="513"/>
      <c r="J549" s="513"/>
      <c r="K549" s="513"/>
      <c r="L549" s="513"/>
      <c r="M549" s="513"/>
      <c r="N549" s="513"/>
      <c r="O549" s="513"/>
      <c r="P549" s="513"/>
      <c r="Q549" s="513"/>
      <c r="R549" s="513"/>
    </row>
    <row r="550" spans="1:18">
      <c r="A550" s="513"/>
      <c r="B550" s="513"/>
      <c r="C550" s="513"/>
      <c r="D550" s="513"/>
      <c r="E550" s="513"/>
      <c r="F550" s="513"/>
      <c r="G550" s="513"/>
      <c r="H550" s="513"/>
      <c r="J550" s="513"/>
      <c r="K550" s="513"/>
      <c r="L550" s="513"/>
      <c r="M550" s="513"/>
      <c r="N550" s="513"/>
      <c r="O550" s="513"/>
      <c r="P550" s="513"/>
      <c r="Q550" s="513"/>
      <c r="R550" s="513"/>
    </row>
    <row r="551" spans="1:18">
      <c r="A551" s="513"/>
      <c r="B551" s="513"/>
      <c r="C551" s="513"/>
      <c r="D551" s="513"/>
      <c r="E551" s="513"/>
      <c r="F551" s="513"/>
      <c r="G551" s="513"/>
      <c r="H551" s="513"/>
      <c r="J551" s="513"/>
      <c r="K551" s="513"/>
      <c r="L551" s="513"/>
      <c r="M551" s="513"/>
      <c r="N551" s="513"/>
      <c r="O551" s="513"/>
      <c r="P551" s="513"/>
      <c r="Q551" s="513"/>
      <c r="R551" s="513"/>
    </row>
    <row r="552" spans="1:18">
      <c r="A552" s="513"/>
      <c r="B552" s="513"/>
      <c r="C552" s="513"/>
      <c r="D552" s="513"/>
      <c r="E552" s="513"/>
      <c r="F552" s="513"/>
      <c r="G552" s="513"/>
      <c r="H552" s="513"/>
      <c r="J552" s="513"/>
      <c r="K552" s="513"/>
      <c r="L552" s="513"/>
      <c r="M552" s="513"/>
      <c r="N552" s="513"/>
      <c r="O552" s="513"/>
      <c r="P552" s="513"/>
      <c r="Q552" s="513"/>
      <c r="R552" s="513"/>
    </row>
    <row r="553" spans="1:18">
      <c r="A553" s="513"/>
      <c r="B553" s="513"/>
      <c r="C553" s="513"/>
      <c r="D553" s="513"/>
      <c r="E553" s="513"/>
      <c r="F553" s="513"/>
      <c r="G553" s="513"/>
      <c r="H553" s="513"/>
      <c r="J553" s="513"/>
      <c r="K553" s="513"/>
      <c r="L553" s="513"/>
      <c r="M553" s="513"/>
      <c r="N553" s="513"/>
      <c r="O553" s="513"/>
      <c r="P553" s="513"/>
      <c r="Q553" s="513"/>
      <c r="R553" s="513"/>
    </row>
    <row r="554" spans="1:18">
      <c r="A554" s="513"/>
      <c r="B554" s="513"/>
      <c r="C554" s="513"/>
      <c r="D554" s="513"/>
      <c r="E554" s="513"/>
      <c r="F554" s="513"/>
      <c r="G554" s="513"/>
      <c r="H554" s="513"/>
      <c r="J554" s="513"/>
      <c r="K554" s="513"/>
      <c r="L554" s="513"/>
      <c r="M554" s="513"/>
      <c r="N554" s="513"/>
      <c r="O554" s="513"/>
      <c r="P554" s="513"/>
      <c r="Q554" s="513"/>
      <c r="R554" s="513"/>
    </row>
    <row r="555" spans="1:18">
      <c r="A555" s="513"/>
      <c r="B555" s="513"/>
      <c r="C555" s="513"/>
      <c r="D555" s="513"/>
      <c r="E555" s="513"/>
      <c r="F555" s="513"/>
      <c r="G555" s="513"/>
      <c r="H555" s="513"/>
      <c r="J555" s="513"/>
      <c r="K555" s="513"/>
      <c r="L555" s="513"/>
      <c r="M555" s="513"/>
      <c r="N555" s="513"/>
      <c r="O555" s="513"/>
      <c r="P555" s="513"/>
      <c r="Q555" s="513"/>
      <c r="R555" s="513"/>
    </row>
    <row r="556" spans="1:18">
      <c r="A556" s="513"/>
      <c r="B556" s="513"/>
      <c r="C556" s="513"/>
      <c r="D556" s="513"/>
      <c r="E556" s="513"/>
      <c r="F556" s="513"/>
      <c r="G556" s="513"/>
      <c r="H556" s="513"/>
      <c r="J556" s="513"/>
      <c r="K556" s="513"/>
      <c r="L556" s="513"/>
      <c r="M556" s="513"/>
      <c r="N556" s="513"/>
      <c r="O556" s="513"/>
      <c r="P556" s="513"/>
      <c r="Q556" s="513"/>
      <c r="R556" s="513"/>
    </row>
    <row r="557" spans="1:18">
      <c r="A557" s="513"/>
      <c r="B557" s="513"/>
      <c r="C557" s="513"/>
      <c r="D557" s="513"/>
      <c r="E557" s="513"/>
      <c r="F557" s="513"/>
      <c r="G557" s="513"/>
      <c r="H557" s="513"/>
      <c r="J557" s="513"/>
      <c r="K557" s="513"/>
      <c r="L557" s="513"/>
      <c r="M557" s="513"/>
      <c r="N557" s="513"/>
      <c r="O557" s="513"/>
      <c r="P557" s="513"/>
      <c r="Q557" s="513"/>
      <c r="R557" s="513"/>
    </row>
    <row r="558" spans="1:18">
      <c r="A558" s="513"/>
      <c r="B558" s="513"/>
      <c r="C558" s="513"/>
      <c r="D558" s="513"/>
      <c r="E558" s="513"/>
      <c r="F558" s="513"/>
      <c r="G558" s="513"/>
      <c r="H558" s="513"/>
      <c r="J558" s="513"/>
      <c r="K558" s="513"/>
      <c r="L558" s="513"/>
      <c r="M558" s="513"/>
      <c r="N558" s="513"/>
      <c r="O558" s="513"/>
      <c r="P558" s="513"/>
      <c r="Q558" s="513"/>
      <c r="R558" s="513"/>
    </row>
    <row r="559" spans="1:18">
      <c r="A559" s="513"/>
      <c r="B559" s="513"/>
      <c r="C559" s="513"/>
      <c r="D559" s="513"/>
      <c r="E559" s="513"/>
      <c r="F559" s="513"/>
      <c r="G559" s="513"/>
      <c r="H559" s="513"/>
      <c r="J559" s="513"/>
      <c r="K559" s="513"/>
      <c r="L559" s="513"/>
      <c r="M559" s="513"/>
      <c r="N559" s="513"/>
      <c r="O559" s="513"/>
      <c r="P559" s="513"/>
      <c r="Q559" s="513"/>
      <c r="R559" s="513"/>
    </row>
    <row r="560" spans="1:18">
      <c r="A560" s="513"/>
      <c r="B560" s="513"/>
      <c r="C560" s="513"/>
      <c r="D560" s="513"/>
      <c r="E560" s="513"/>
      <c r="F560" s="513"/>
      <c r="G560" s="513"/>
      <c r="H560" s="513"/>
      <c r="J560" s="513"/>
      <c r="K560" s="513"/>
      <c r="L560" s="513"/>
      <c r="M560" s="513"/>
      <c r="N560" s="513"/>
      <c r="O560" s="513"/>
      <c r="P560" s="513"/>
      <c r="Q560" s="513"/>
      <c r="R560" s="513"/>
    </row>
    <row r="561" spans="1:18">
      <c r="A561" s="513"/>
      <c r="B561" s="513"/>
      <c r="C561" s="513"/>
      <c r="D561" s="513"/>
      <c r="E561" s="513"/>
      <c r="F561" s="513"/>
      <c r="G561" s="513"/>
      <c r="H561" s="513"/>
      <c r="J561" s="513"/>
      <c r="K561" s="513"/>
      <c r="L561" s="513"/>
      <c r="M561" s="513"/>
      <c r="N561" s="513"/>
      <c r="O561" s="513"/>
      <c r="P561" s="513"/>
      <c r="Q561" s="513"/>
      <c r="R561" s="513"/>
    </row>
    <row r="562" spans="1:18">
      <c r="A562" s="513"/>
      <c r="B562" s="513"/>
      <c r="C562" s="513"/>
      <c r="D562" s="513"/>
      <c r="E562" s="513"/>
      <c r="F562" s="513"/>
      <c r="G562" s="513"/>
      <c r="H562" s="513"/>
      <c r="J562" s="513"/>
      <c r="K562" s="513"/>
      <c r="L562" s="513"/>
      <c r="M562" s="513"/>
      <c r="N562" s="513"/>
      <c r="O562" s="513"/>
      <c r="P562" s="513"/>
      <c r="Q562" s="513"/>
      <c r="R562" s="513"/>
    </row>
    <row r="563" spans="1:18">
      <c r="A563" s="513"/>
      <c r="B563" s="513"/>
      <c r="C563" s="513"/>
      <c r="D563" s="513"/>
      <c r="E563" s="513"/>
      <c r="F563" s="513"/>
      <c r="G563" s="513"/>
      <c r="H563" s="513"/>
      <c r="J563" s="513"/>
      <c r="K563" s="513"/>
      <c r="L563" s="513"/>
      <c r="M563" s="513"/>
      <c r="N563" s="513"/>
      <c r="O563" s="513"/>
      <c r="P563" s="513"/>
      <c r="Q563" s="513"/>
      <c r="R563" s="513"/>
    </row>
    <row r="564" spans="1:18">
      <c r="A564" s="513"/>
      <c r="B564" s="513"/>
      <c r="C564" s="513"/>
      <c r="D564" s="513"/>
      <c r="E564" s="513"/>
      <c r="F564" s="513"/>
      <c r="G564" s="513"/>
      <c r="H564" s="513"/>
      <c r="J564" s="513"/>
      <c r="K564" s="513"/>
      <c r="L564" s="513"/>
      <c r="M564" s="513"/>
      <c r="N564" s="513"/>
      <c r="O564" s="513"/>
      <c r="P564" s="513"/>
      <c r="Q564" s="513"/>
      <c r="R564" s="513"/>
    </row>
    <row r="565" spans="1:18">
      <c r="A565" s="513"/>
      <c r="B565" s="513"/>
      <c r="C565" s="513"/>
      <c r="D565" s="513"/>
      <c r="E565" s="513"/>
      <c r="F565" s="513"/>
      <c r="G565" s="513"/>
      <c r="H565" s="513"/>
      <c r="J565" s="513"/>
      <c r="K565" s="513"/>
      <c r="L565" s="513"/>
      <c r="M565" s="513"/>
      <c r="N565" s="513"/>
      <c r="O565" s="513"/>
      <c r="P565" s="513"/>
      <c r="Q565" s="513"/>
      <c r="R565" s="513"/>
    </row>
    <row r="566" spans="1:18">
      <c r="A566" s="513"/>
      <c r="B566" s="513"/>
      <c r="C566" s="513"/>
      <c r="D566" s="513"/>
      <c r="E566" s="513"/>
      <c r="F566" s="513"/>
      <c r="G566" s="513"/>
      <c r="H566" s="513"/>
      <c r="J566" s="513"/>
      <c r="K566" s="513"/>
      <c r="L566" s="513"/>
      <c r="M566" s="513"/>
      <c r="N566" s="513"/>
      <c r="O566" s="513"/>
      <c r="P566" s="513"/>
      <c r="Q566" s="513"/>
      <c r="R566" s="513"/>
    </row>
    <row r="567" spans="1:18">
      <c r="A567" s="513"/>
      <c r="B567" s="513"/>
      <c r="C567" s="513"/>
      <c r="D567" s="513"/>
      <c r="E567" s="513"/>
      <c r="F567" s="513"/>
      <c r="G567" s="513"/>
      <c r="H567" s="513"/>
      <c r="J567" s="513"/>
      <c r="K567" s="513"/>
      <c r="L567" s="513"/>
      <c r="M567" s="513"/>
      <c r="N567" s="513"/>
      <c r="O567" s="513"/>
      <c r="P567" s="513"/>
      <c r="Q567" s="513"/>
      <c r="R567" s="513"/>
    </row>
    <row r="568" spans="1:18">
      <c r="A568" s="513"/>
      <c r="B568" s="513"/>
      <c r="C568" s="513"/>
      <c r="D568" s="513"/>
      <c r="E568" s="513"/>
      <c r="F568" s="513"/>
      <c r="G568" s="513"/>
      <c r="H568" s="513"/>
      <c r="J568" s="513"/>
      <c r="K568" s="513"/>
      <c r="L568" s="513"/>
      <c r="M568" s="513"/>
      <c r="N568" s="513"/>
      <c r="O568" s="513"/>
      <c r="P568" s="513"/>
      <c r="Q568" s="513"/>
      <c r="R568" s="513"/>
    </row>
    <row r="569" spans="1:18">
      <c r="A569" s="513"/>
      <c r="B569" s="513"/>
      <c r="C569" s="513"/>
      <c r="D569" s="513"/>
      <c r="E569" s="513"/>
      <c r="F569" s="513"/>
      <c r="G569" s="513"/>
      <c r="H569" s="513"/>
      <c r="J569" s="513"/>
      <c r="K569" s="513"/>
      <c r="L569" s="513"/>
      <c r="M569" s="513"/>
      <c r="N569" s="513"/>
      <c r="O569" s="513"/>
      <c r="P569" s="513"/>
      <c r="Q569" s="513"/>
      <c r="R569" s="513"/>
    </row>
    <row r="570" spans="1:18">
      <c r="A570" s="513"/>
      <c r="B570" s="513"/>
      <c r="C570" s="513"/>
      <c r="D570" s="513"/>
      <c r="E570" s="513"/>
      <c r="F570" s="513"/>
      <c r="G570" s="513"/>
      <c r="H570" s="513"/>
      <c r="J570" s="513"/>
      <c r="K570" s="513"/>
      <c r="L570" s="513"/>
      <c r="M570" s="513"/>
      <c r="N570" s="513"/>
      <c r="O570" s="513"/>
      <c r="P570" s="513"/>
      <c r="Q570" s="513"/>
      <c r="R570" s="513"/>
    </row>
    <row r="571" spans="1:18">
      <c r="A571" s="513"/>
      <c r="B571" s="513"/>
      <c r="C571" s="513"/>
      <c r="D571" s="513"/>
      <c r="E571" s="513"/>
      <c r="F571" s="513"/>
      <c r="G571" s="513"/>
      <c r="H571" s="513"/>
      <c r="J571" s="513"/>
      <c r="K571" s="513"/>
      <c r="L571" s="513"/>
      <c r="M571" s="513"/>
      <c r="N571" s="513"/>
      <c r="O571" s="513"/>
      <c r="P571" s="513"/>
      <c r="Q571" s="513"/>
      <c r="R571" s="513"/>
    </row>
    <row r="572" spans="1:18">
      <c r="A572" s="513"/>
      <c r="B572" s="513"/>
      <c r="C572" s="513"/>
      <c r="D572" s="513"/>
      <c r="E572" s="513"/>
      <c r="F572" s="513"/>
      <c r="G572" s="513"/>
      <c r="H572" s="513"/>
      <c r="J572" s="513"/>
      <c r="K572" s="513"/>
      <c r="L572" s="513"/>
      <c r="M572" s="513"/>
      <c r="N572" s="513"/>
      <c r="O572" s="513"/>
      <c r="P572" s="513"/>
      <c r="Q572" s="513"/>
      <c r="R572" s="513"/>
    </row>
    <row r="573" spans="1:18">
      <c r="A573" s="513"/>
      <c r="B573" s="513"/>
      <c r="C573" s="513"/>
      <c r="D573" s="513"/>
      <c r="E573" s="513"/>
      <c r="F573" s="513"/>
      <c r="G573" s="513"/>
      <c r="H573" s="513"/>
      <c r="J573" s="513"/>
      <c r="K573" s="513"/>
      <c r="L573" s="513"/>
      <c r="M573" s="513"/>
      <c r="N573" s="513"/>
      <c r="O573" s="513"/>
      <c r="P573" s="513"/>
      <c r="Q573" s="513"/>
      <c r="R573" s="513"/>
    </row>
    <row r="574" spans="1:18">
      <c r="A574" s="513"/>
      <c r="B574" s="513"/>
      <c r="C574" s="513"/>
      <c r="D574" s="513"/>
      <c r="E574" s="513"/>
      <c r="F574" s="513"/>
      <c r="G574" s="513"/>
      <c r="H574" s="513"/>
      <c r="J574" s="513"/>
      <c r="K574" s="513"/>
      <c r="L574" s="513"/>
      <c r="M574" s="513"/>
      <c r="N574" s="513"/>
      <c r="O574" s="513"/>
      <c r="P574" s="513"/>
      <c r="Q574" s="513"/>
      <c r="R574" s="513"/>
    </row>
    <row r="575" spans="1:18">
      <c r="A575" s="513"/>
      <c r="B575" s="513"/>
      <c r="C575" s="513"/>
      <c r="D575" s="513"/>
      <c r="E575" s="513"/>
      <c r="F575" s="513"/>
      <c r="G575" s="513"/>
      <c r="H575" s="513"/>
      <c r="J575" s="513"/>
      <c r="K575" s="513"/>
      <c r="L575" s="513"/>
      <c r="M575" s="513"/>
      <c r="N575" s="513"/>
      <c r="O575" s="513"/>
      <c r="P575" s="513"/>
      <c r="Q575" s="513"/>
      <c r="R575" s="513"/>
    </row>
    <row r="576" spans="1:18">
      <c r="A576" s="513"/>
      <c r="B576" s="513"/>
      <c r="C576" s="513"/>
      <c r="D576" s="513"/>
      <c r="E576" s="513"/>
      <c r="F576" s="513"/>
      <c r="G576" s="513"/>
      <c r="H576" s="513"/>
      <c r="J576" s="513"/>
      <c r="K576" s="513"/>
      <c r="L576" s="513"/>
      <c r="M576" s="513"/>
      <c r="N576" s="513"/>
      <c r="O576" s="513"/>
      <c r="P576" s="513"/>
      <c r="Q576" s="513"/>
      <c r="R576" s="513"/>
    </row>
    <row r="577" spans="1:18">
      <c r="A577" s="513"/>
      <c r="B577" s="513"/>
      <c r="C577" s="513"/>
      <c r="D577" s="513"/>
      <c r="E577" s="513"/>
      <c r="F577" s="513"/>
      <c r="G577" s="513"/>
      <c r="H577" s="513"/>
      <c r="J577" s="513"/>
      <c r="K577" s="513"/>
      <c r="L577" s="513"/>
      <c r="M577" s="513"/>
      <c r="N577" s="513"/>
      <c r="O577" s="513"/>
      <c r="P577" s="513"/>
      <c r="Q577" s="513"/>
      <c r="R577" s="513"/>
    </row>
    <row r="578" spans="1:18">
      <c r="A578" s="513"/>
      <c r="B578" s="513"/>
      <c r="C578" s="513"/>
      <c r="D578" s="513"/>
      <c r="E578" s="513"/>
      <c r="F578" s="513"/>
      <c r="G578" s="513"/>
      <c r="H578" s="513"/>
      <c r="J578" s="513"/>
      <c r="K578" s="513"/>
      <c r="L578" s="513"/>
      <c r="M578" s="513"/>
      <c r="N578" s="513"/>
      <c r="O578" s="513"/>
      <c r="P578" s="513"/>
      <c r="Q578" s="513"/>
      <c r="R578" s="513"/>
    </row>
    <row r="579" spans="1:18">
      <c r="A579" s="513"/>
      <c r="B579" s="513"/>
      <c r="C579" s="513"/>
      <c r="D579" s="513"/>
      <c r="E579" s="513"/>
      <c r="F579" s="513"/>
      <c r="G579" s="513"/>
      <c r="H579" s="513"/>
      <c r="J579" s="513"/>
      <c r="K579" s="513"/>
      <c r="L579" s="513"/>
      <c r="M579" s="513"/>
      <c r="N579" s="513"/>
      <c r="O579" s="513"/>
      <c r="P579" s="513"/>
      <c r="Q579" s="513"/>
      <c r="R579" s="513"/>
    </row>
    <row r="580" spans="1:18">
      <c r="A580" s="513"/>
      <c r="B580" s="513"/>
      <c r="C580" s="513"/>
      <c r="D580" s="513"/>
      <c r="E580" s="513"/>
      <c r="F580" s="513"/>
      <c r="G580" s="513"/>
      <c r="H580" s="513"/>
      <c r="J580" s="513"/>
      <c r="K580" s="513"/>
      <c r="L580" s="513"/>
      <c r="M580" s="513"/>
      <c r="N580" s="513"/>
      <c r="O580" s="513"/>
      <c r="P580" s="513"/>
      <c r="Q580" s="513"/>
      <c r="R580" s="513"/>
    </row>
    <row r="581" spans="1:18">
      <c r="A581" s="513"/>
      <c r="B581" s="513"/>
      <c r="C581" s="513"/>
      <c r="D581" s="513"/>
      <c r="E581" s="513"/>
      <c r="F581" s="513"/>
      <c r="G581" s="513"/>
      <c r="H581" s="513"/>
      <c r="J581" s="513"/>
      <c r="K581" s="513"/>
      <c r="L581" s="513"/>
      <c r="M581" s="513"/>
      <c r="N581" s="513"/>
      <c r="O581" s="513"/>
      <c r="P581" s="513"/>
      <c r="Q581" s="513"/>
      <c r="R581" s="513"/>
    </row>
    <row r="582" spans="1:18">
      <c r="A582" s="513"/>
      <c r="B582" s="513"/>
      <c r="C582" s="513"/>
      <c r="D582" s="513"/>
      <c r="E582" s="513"/>
      <c r="F582" s="513"/>
      <c r="G582" s="513"/>
      <c r="H582" s="513"/>
      <c r="J582" s="513"/>
      <c r="K582" s="513"/>
      <c r="L582" s="513"/>
      <c r="M582" s="513"/>
      <c r="N582" s="513"/>
      <c r="O582" s="513"/>
      <c r="P582" s="513"/>
      <c r="Q582" s="513"/>
      <c r="R582" s="513"/>
    </row>
    <row r="583" spans="1:18">
      <c r="A583" s="513"/>
      <c r="B583" s="513"/>
      <c r="C583" s="513"/>
      <c r="D583" s="513"/>
      <c r="E583" s="513"/>
      <c r="F583" s="513"/>
      <c r="G583" s="513"/>
      <c r="H583" s="513"/>
      <c r="J583" s="513"/>
      <c r="K583" s="513"/>
      <c r="L583" s="513"/>
      <c r="M583" s="513"/>
      <c r="N583" s="513"/>
      <c r="O583" s="513"/>
      <c r="P583" s="513"/>
      <c r="Q583" s="513"/>
      <c r="R583" s="513"/>
    </row>
    <row r="584" spans="1:18">
      <c r="A584" s="513"/>
      <c r="B584" s="513"/>
      <c r="C584" s="513"/>
      <c r="D584" s="513"/>
      <c r="E584" s="513"/>
      <c r="F584" s="513"/>
      <c r="G584" s="513"/>
      <c r="H584" s="513"/>
      <c r="J584" s="513"/>
      <c r="K584" s="513"/>
      <c r="L584" s="513"/>
      <c r="M584" s="513"/>
      <c r="N584" s="513"/>
      <c r="O584" s="513"/>
      <c r="P584" s="513"/>
      <c r="Q584" s="513"/>
      <c r="R584" s="513"/>
    </row>
    <row r="585" spans="1:18">
      <c r="A585" s="513"/>
      <c r="B585" s="513"/>
      <c r="C585" s="513"/>
      <c r="D585" s="513"/>
      <c r="E585" s="513"/>
      <c r="F585" s="513"/>
      <c r="G585" s="513"/>
      <c r="H585" s="513"/>
      <c r="J585" s="513"/>
      <c r="K585" s="513"/>
      <c r="L585" s="513"/>
      <c r="M585" s="513"/>
      <c r="N585" s="513"/>
      <c r="O585" s="513"/>
      <c r="P585" s="513"/>
      <c r="Q585" s="513"/>
      <c r="R585" s="513"/>
    </row>
    <row r="586" spans="1:18">
      <c r="A586" s="513"/>
      <c r="B586" s="513"/>
      <c r="C586" s="513"/>
      <c r="D586" s="513"/>
      <c r="E586" s="513"/>
      <c r="F586" s="513"/>
      <c r="G586" s="513"/>
      <c r="H586" s="513"/>
      <c r="J586" s="513"/>
      <c r="K586" s="513"/>
      <c r="L586" s="513"/>
      <c r="M586" s="513"/>
      <c r="N586" s="513"/>
      <c r="O586" s="513"/>
      <c r="P586" s="513"/>
      <c r="Q586" s="513"/>
      <c r="R586" s="513"/>
    </row>
    <row r="587" spans="1:18">
      <c r="A587" s="513"/>
      <c r="B587" s="513"/>
      <c r="C587" s="513"/>
      <c r="D587" s="513"/>
      <c r="E587" s="513"/>
      <c r="F587" s="513"/>
      <c r="G587" s="513"/>
      <c r="H587" s="513"/>
      <c r="J587" s="513"/>
      <c r="K587" s="513"/>
      <c r="L587" s="513"/>
      <c r="M587" s="513"/>
      <c r="N587" s="513"/>
      <c r="O587" s="513"/>
      <c r="P587" s="513"/>
      <c r="Q587" s="513"/>
      <c r="R587" s="513"/>
    </row>
    <row r="588" spans="1:18">
      <c r="A588" s="513"/>
      <c r="B588" s="513"/>
      <c r="C588" s="513"/>
      <c r="D588" s="513"/>
      <c r="E588" s="513"/>
      <c r="F588" s="513"/>
      <c r="G588" s="513"/>
      <c r="H588" s="513"/>
      <c r="J588" s="513"/>
      <c r="K588" s="513"/>
      <c r="L588" s="513"/>
      <c r="M588" s="513"/>
      <c r="N588" s="513"/>
      <c r="O588" s="513"/>
      <c r="P588" s="513"/>
      <c r="Q588" s="513"/>
      <c r="R588" s="513"/>
    </row>
    <row r="589" spans="1:18">
      <c r="A589" s="513"/>
      <c r="B589" s="513"/>
      <c r="C589" s="513"/>
      <c r="D589" s="513"/>
      <c r="E589" s="513"/>
      <c r="F589" s="513"/>
      <c r="G589" s="513"/>
      <c r="H589" s="513"/>
      <c r="J589" s="513"/>
      <c r="K589" s="513"/>
      <c r="L589" s="513"/>
      <c r="M589" s="513"/>
      <c r="N589" s="513"/>
      <c r="O589" s="513"/>
      <c r="P589" s="513"/>
      <c r="Q589" s="513"/>
      <c r="R589" s="513"/>
    </row>
    <row r="590" spans="1:18">
      <c r="A590" s="513"/>
      <c r="B590" s="513"/>
      <c r="C590" s="513"/>
      <c r="D590" s="513"/>
      <c r="E590" s="513"/>
      <c r="F590" s="513"/>
      <c r="G590" s="513"/>
      <c r="H590" s="513"/>
      <c r="J590" s="513"/>
      <c r="K590" s="513"/>
      <c r="L590" s="513"/>
      <c r="M590" s="513"/>
      <c r="N590" s="513"/>
      <c r="O590" s="513"/>
      <c r="P590" s="513"/>
      <c r="Q590" s="513"/>
      <c r="R590" s="513"/>
    </row>
    <row r="591" spans="1:18">
      <c r="A591" s="513"/>
      <c r="B591" s="513"/>
      <c r="C591" s="513"/>
      <c r="D591" s="513"/>
      <c r="E591" s="513"/>
      <c r="F591" s="513"/>
      <c r="G591" s="513"/>
      <c r="H591" s="513"/>
      <c r="J591" s="513"/>
      <c r="K591" s="513"/>
      <c r="L591" s="513"/>
      <c r="M591" s="513"/>
      <c r="N591" s="513"/>
      <c r="O591" s="513"/>
      <c r="P591" s="513"/>
      <c r="Q591" s="513"/>
      <c r="R591" s="513"/>
    </row>
    <row r="592" spans="1:18">
      <c r="A592" s="513"/>
      <c r="B592" s="513"/>
      <c r="C592" s="513"/>
      <c r="D592" s="513"/>
      <c r="E592" s="513"/>
      <c r="F592" s="513"/>
      <c r="G592" s="513"/>
      <c r="H592" s="513"/>
      <c r="J592" s="513"/>
      <c r="K592" s="513"/>
      <c r="L592" s="513"/>
      <c r="M592" s="513"/>
      <c r="N592" s="513"/>
      <c r="O592" s="513"/>
      <c r="P592" s="513"/>
      <c r="Q592" s="513"/>
      <c r="R592" s="513"/>
    </row>
    <row r="593" spans="1:18">
      <c r="A593" s="513"/>
      <c r="B593" s="513"/>
      <c r="C593" s="513"/>
      <c r="D593" s="513"/>
      <c r="E593" s="513"/>
      <c r="F593" s="513"/>
      <c r="G593" s="513"/>
      <c r="H593" s="513"/>
      <c r="J593" s="513"/>
      <c r="K593" s="513"/>
      <c r="L593" s="513"/>
      <c r="M593" s="513"/>
      <c r="N593" s="513"/>
      <c r="O593" s="513"/>
      <c r="P593" s="513"/>
      <c r="Q593" s="513"/>
      <c r="R593" s="513"/>
    </row>
    <row r="594" spans="1:18">
      <c r="A594" s="513"/>
      <c r="B594" s="513"/>
      <c r="C594" s="513"/>
      <c r="D594" s="513"/>
      <c r="E594" s="513"/>
      <c r="F594" s="513"/>
      <c r="G594" s="513"/>
      <c r="H594" s="513"/>
      <c r="J594" s="513"/>
      <c r="K594" s="513"/>
      <c r="L594" s="513"/>
      <c r="M594" s="513"/>
      <c r="N594" s="513"/>
      <c r="O594" s="513"/>
      <c r="P594" s="513"/>
      <c r="Q594" s="513"/>
      <c r="R594" s="513"/>
    </row>
    <row r="595" spans="1:18">
      <c r="A595" s="513"/>
      <c r="B595" s="513"/>
      <c r="C595" s="513"/>
      <c r="D595" s="513"/>
      <c r="E595" s="513"/>
      <c r="F595" s="513"/>
      <c r="G595" s="513"/>
      <c r="H595" s="513"/>
      <c r="J595" s="513"/>
      <c r="K595" s="513"/>
      <c r="L595" s="513"/>
      <c r="M595" s="513"/>
      <c r="N595" s="513"/>
      <c r="O595" s="513"/>
      <c r="P595" s="513"/>
      <c r="Q595" s="513"/>
      <c r="R595" s="513"/>
    </row>
    <row r="596" spans="1:18">
      <c r="A596" s="513"/>
      <c r="B596" s="513"/>
      <c r="C596" s="513"/>
      <c r="D596" s="513"/>
      <c r="E596" s="513"/>
      <c r="F596" s="513"/>
      <c r="G596" s="513"/>
      <c r="H596" s="513"/>
      <c r="J596" s="513"/>
      <c r="K596" s="513"/>
      <c r="L596" s="513"/>
      <c r="M596" s="513"/>
      <c r="N596" s="513"/>
      <c r="O596" s="513"/>
      <c r="P596" s="513"/>
      <c r="Q596" s="513"/>
      <c r="R596" s="513"/>
    </row>
    <row r="597" spans="1:18">
      <c r="A597" s="513"/>
      <c r="B597" s="513"/>
      <c r="C597" s="513"/>
      <c r="D597" s="513"/>
      <c r="E597" s="513"/>
      <c r="F597" s="513"/>
      <c r="G597" s="513"/>
      <c r="H597" s="513"/>
      <c r="J597" s="513"/>
      <c r="K597" s="513"/>
      <c r="L597" s="513"/>
      <c r="M597" s="513"/>
      <c r="N597" s="513"/>
      <c r="O597" s="513"/>
      <c r="P597" s="513"/>
      <c r="Q597" s="513"/>
      <c r="R597" s="513"/>
    </row>
    <row r="598" spans="1:18">
      <c r="A598" s="513"/>
      <c r="B598" s="513"/>
      <c r="C598" s="513"/>
      <c r="D598" s="513"/>
      <c r="E598" s="513"/>
      <c r="F598" s="513"/>
      <c r="G598" s="513"/>
      <c r="H598" s="513"/>
      <c r="J598" s="513"/>
      <c r="K598" s="513"/>
      <c r="L598" s="513"/>
      <c r="M598" s="513"/>
      <c r="N598" s="513"/>
      <c r="O598" s="513"/>
      <c r="P598" s="513"/>
      <c r="Q598" s="513"/>
      <c r="R598" s="513"/>
    </row>
    <row r="599" spans="1:18">
      <c r="A599" s="513"/>
      <c r="B599" s="513"/>
      <c r="C599" s="513"/>
      <c r="D599" s="513"/>
      <c r="E599" s="513"/>
      <c r="F599" s="513"/>
      <c r="G599" s="513"/>
      <c r="H599" s="513"/>
      <c r="J599" s="513"/>
      <c r="K599" s="513"/>
      <c r="L599" s="513"/>
      <c r="M599" s="513"/>
      <c r="N599" s="513"/>
      <c r="O599" s="513"/>
      <c r="P599" s="513"/>
      <c r="Q599" s="513"/>
      <c r="R599" s="513"/>
    </row>
    <row r="600" spans="1:18">
      <c r="A600" s="513"/>
      <c r="B600" s="513"/>
      <c r="C600" s="513"/>
      <c r="D600" s="513"/>
      <c r="E600" s="513"/>
      <c r="F600" s="513"/>
      <c r="G600" s="513"/>
      <c r="H600" s="513"/>
      <c r="J600" s="513"/>
      <c r="K600" s="513"/>
      <c r="L600" s="513"/>
      <c r="M600" s="513"/>
      <c r="N600" s="513"/>
      <c r="O600" s="513"/>
      <c r="P600" s="513"/>
      <c r="Q600" s="513"/>
      <c r="R600" s="513"/>
    </row>
    <row r="601" spans="1:18">
      <c r="A601" s="513"/>
      <c r="B601" s="513"/>
      <c r="C601" s="513"/>
      <c r="D601" s="513"/>
      <c r="E601" s="513"/>
      <c r="F601" s="513"/>
      <c r="G601" s="513"/>
      <c r="H601" s="513"/>
      <c r="J601" s="513"/>
      <c r="K601" s="513"/>
      <c r="L601" s="513"/>
      <c r="M601" s="513"/>
      <c r="N601" s="513"/>
      <c r="O601" s="513"/>
      <c r="P601" s="513"/>
      <c r="Q601" s="513"/>
      <c r="R601" s="513"/>
    </row>
    <row r="602" spans="1:18">
      <c r="A602" s="513"/>
      <c r="B602" s="513"/>
      <c r="C602" s="513"/>
      <c r="D602" s="513"/>
      <c r="E602" s="513"/>
      <c r="F602" s="513"/>
      <c r="G602" s="513"/>
      <c r="H602" s="513"/>
      <c r="J602" s="513"/>
      <c r="K602" s="513"/>
      <c r="L602" s="513"/>
      <c r="M602" s="513"/>
      <c r="N602" s="513"/>
      <c r="O602" s="513"/>
      <c r="P602" s="513"/>
      <c r="Q602" s="513"/>
      <c r="R602" s="513"/>
    </row>
    <row r="603" spans="1:18">
      <c r="A603" s="513"/>
      <c r="B603" s="513"/>
      <c r="C603" s="513"/>
      <c r="D603" s="513"/>
      <c r="E603" s="513"/>
      <c r="F603" s="513"/>
      <c r="G603" s="513"/>
      <c r="H603" s="513"/>
      <c r="J603" s="513"/>
      <c r="K603" s="513"/>
      <c r="L603" s="513"/>
      <c r="M603" s="513"/>
      <c r="N603" s="513"/>
      <c r="O603" s="513"/>
      <c r="P603" s="513"/>
      <c r="Q603" s="513"/>
      <c r="R603" s="513"/>
    </row>
    <row r="604" spans="1:18">
      <c r="A604" s="513"/>
      <c r="B604" s="513"/>
      <c r="C604" s="513"/>
      <c r="D604" s="513"/>
      <c r="E604" s="513"/>
      <c r="F604" s="513"/>
      <c r="G604" s="513"/>
      <c r="H604" s="513"/>
      <c r="J604" s="513"/>
      <c r="K604" s="513"/>
      <c r="L604" s="513"/>
      <c r="M604" s="513"/>
      <c r="N604" s="513"/>
      <c r="O604" s="513"/>
      <c r="P604" s="513"/>
      <c r="Q604" s="513"/>
      <c r="R604" s="513"/>
    </row>
    <row r="605" spans="1:18">
      <c r="A605" s="513"/>
      <c r="B605" s="513"/>
      <c r="C605" s="513"/>
      <c r="D605" s="513"/>
      <c r="E605" s="513"/>
      <c r="F605" s="513"/>
      <c r="G605" s="513"/>
      <c r="H605" s="513"/>
      <c r="J605" s="513"/>
      <c r="K605" s="513"/>
      <c r="L605" s="513"/>
      <c r="M605" s="513"/>
      <c r="N605" s="513"/>
      <c r="O605" s="513"/>
      <c r="P605" s="513"/>
      <c r="Q605" s="513"/>
      <c r="R605" s="513"/>
    </row>
    <row r="606" spans="1:18">
      <c r="A606" s="513"/>
      <c r="B606" s="513"/>
      <c r="C606" s="513"/>
      <c r="D606" s="513"/>
      <c r="E606" s="513"/>
      <c r="F606" s="513"/>
      <c r="G606" s="513"/>
      <c r="H606" s="513"/>
      <c r="J606" s="513"/>
      <c r="K606" s="513"/>
      <c r="L606" s="513"/>
      <c r="M606" s="513"/>
      <c r="N606" s="513"/>
      <c r="O606" s="513"/>
      <c r="P606" s="513"/>
      <c r="Q606" s="513"/>
      <c r="R606" s="513"/>
    </row>
    <row r="607" spans="1:18">
      <c r="A607" s="513"/>
      <c r="B607" s="513"/>
      <c r="C607" s="513"/>
      <c r="D607" s="513"/>
      <c r="E607" s="513"/>
      <c r="F607" s="513"/>
      <c r="G607" s="513"/>
      <c r="H607" s="513"/>
      <c r="J607" s="513"/>
      <c r="K607" s="513"/>
      <c r="L607" s="513"/>
      <c r="M607" s="513"/>
      <c r="N607" s="513"/>
      <c r="O607" s="513"/>
      <c r="P607" s="513"/>
      <c r="Q607" s="513"/>
      <c r="R607" s="513"/>
    </row>
    <row r="608" spans="1:18">
      <c r="A608" s="513"/>
      <c r="B608" s="513"/>
      <c r="C608" s="513"/>
      <c r="D608" s="513"/>
      <c r="E608" s="513"/>
      <c r="F608" s="513"/>
      <c r="G608" s="513"/>
      <c r="H608" s="513"/>
      <c r="J608" s="513"/>
      <c r="K608" s="513"/>
      <c r="L608" s="513"/>
      <c r="M608" s="513"/>
      <c r="N608" s="513"/>
      <c r="O608" s="513"/>
      <c r="P608" s="513"/>
      <c r="Q608" s="513"/>
      <c r="R608" s="513"/>
    </row>
    <row r="609" spans="1:18">
      <c r="A609" s="513"/>
      <c r="B609" s="513"/>
      <c r="C609" s="513"/>
      <c r="D609" s="513"/>
      <c r="E609" s="513"/>
      <c r="F609" s="513"/>
      <c r="G609" s="513"/>
      <c r="H609" s="513"/>
      <c r="J609" s="513"/>
      <c r="K609" s="513"/>
      <c r="L609" s="513"/>
      <c r="M609" s="513"/>
      <c r="N609" s="513"/>
      <c r="O609" s="513"/>
      <c r="P609" s="513"/>
      <c r="Q609" s="513"/>
      <c r="R609" s="513"/>
    </row>
    <row r="610" spans="1:18">
      <c r="A610" s="513"/>
      <c r="B610" s="513"/>
      <c r="C610" s="513"/>
      <c r="D610" s="513"/>
      <c r="E610" s="513"/>
      <c r="F610" s="513"/>
      <c r="G610" s="513"/>
      <c r="H610" s="513"/>
      <c r="J610" s="513"/>
      <c r="K610" s="513"/>
      <c r="L610" s="513"/>
      <c r="M610" s="513"/>
      <c r="N610" s="513"/>
      <c r="O610" s="513"/>
      <c r="P610" s="513"/>
      <c r="Q610" s="513"/>
      <c r="R610" s="513"/>
    </row>
    <row r="611" spans="1:18">
      <c r="A611" s="513"/>
      <c r="B611" s="513"/>
      <c r="C611" s="513"/>
      <c r="D611" s="513"/>
      <c r="E611" s="513"/>
      <c r="F611" s="513"/>
      <c r="G611" s="513"/>
      <c r="H611" s="513"/>
      <c r="J611" s="513"/>
      <c r="K611" s="513"/>
      <c r="L611" s="513"/>
      <c r="M611" s="513"/>
      <c r="N611" s="513"/>
      <c r="O611" s="513"/>
      <c r="P611" s="513"/>
      <c r="Q611" s="513"/>
      <c r="R611" s="513"/>
    </row>
    <row r="612" spans="1:18">
      <c r="A612" s="513"/>
      <c r="B612" s="513"/>
      <c r="C612" s="513"/>
      <c r="D612" s="513"/>
      <c r="E612" s="513"/>
      <c r="F612" s="513"/>
      <c r="G612" s="513"/>
      <c r="H612" s="513"/>
      <c r="J612" s="513"/>
      <c r="K612" s="513"/>
      <c r="L612" s="513"/>
      <c r="M612" s="513"/>
      <c r="N612" s="513"/>
      <c r="O612" s="513"/>
      <c r="P612" s="513"/>
      <c r="Q612" s="513"/>
      <c r="R612" s="513"/>
    </row>
    <row r="613" spans="1:18">
      <c r="A613" s="513"/>
      <c r="B613" s="513"/>
      <c r="C613" s="513"/>
      <c r="D613" s="513"/>
      <c r="E613" s="513"/>
      <c r="F613" s="513"/>
      <c r="G613" s="513"/>
      <c r="H613" s="513"/>
      <c r="J613" s="513"/>
      <c r="K613" s="513"/>
      <c r="L613" s="513"/>
      <c r="M613" s="513"/>
      <c r="N613" s="513"/>
      <c r="O613" s="513"/>
      <c r="P613" s="513"/>
      <c r="Q613" s="513"/>
      <c r="R613" s="513"/>
    </row>
    <row r="614" spans="1:18">
      <c r="A614" s="513"/>
      <c r="B614" s="513"/>
      <c r="C614" s="513"/>
      <c r="D614" s="513"/>
      <c r="E614" s="513"/>
      <c r="F614" s="513"/>
      <c r="G614" s="513"/>
      <c r="H614" s="513"/>
      <c r="J614" s="513"/>
      <c r="K614" s="513"/>
      <c r="L614" s="513"/>
      <c r="M614" s="513"/>
      <c r="N614" s="513"/>
      <c r="O614" s="513"/>
      <c r="P614" s="513"/>
      <c r="Q614" s="513"/>
      <c r="R614" s="513"/>
    </row>
    <row r="615" spans="1:18">
      <c r="A615" s="513"/>
      <c r="B615" s="513"/>
      <c r="C615" s="513"/>
      <c r="D615" s="513"/>
      <c r="E615" s="513"/>
      <c r="F615" s="513"/>
      <c r="G615" s="513"/>
      <c r="H615" s="513"/>
      <c r="J615" s="513"/>
      <c r="K615" s="513"/>
      <c r="L615" s="513"/>
      <c r="M615" s="513"/>
      <c r="N615" s="513"/>
      <c r="O615" s="513"/>
      <c r="P615" s="513"/>
      <c r="Q615" s="513"/>
      <c r="R615" s="513"/>
    </row>
    <row r="616" spans="1:18">
      <c r="A616" s="513"/>
      <c r="B616" s="513"/>
      <c r="C616" s="513"/>
      <c r="D616" s="513"/>
      <c r="E616" s="513"/>
      <c r="F616" s="513"/>
      <c r="G616" s="513"/>
      <c r="H616" s="513"/>
      <c r="J616" s="513"/>
      <c r="K616" s="513"/>
      <c r="L616" s="513"/>
      <c r="M616" s="513"/>
      <c r="N616" s="513"/>
      <c r="O616" s="513"/>
      <c r="P616" s="513"/>
      <c r="Q616" s="513"/>
      <c r="R616" s="513"/>
    </row>
    <row r="617" spans="1:18">
      <c r="A617" s="513"/>
      <c r="B617" s="513"/>
      <c r="C617" s="513"/>
      <c r="D617" s="513"/>
      <c r="E617" s="513"/>
      <c r="F617" s="513"/>
      <c r="G617" s="513"/>
      <c r="H617" s="513"/>
      <c r="J617" s="513"/>
      <c r="K617" s="513"/>
      <c r="L617" s="513"/>
      <c r="M617" s="513"/>
      <c r="N617" s="513"/>
      <c r="O617" s="513"/>
      <c r="P617" s="513"/>
      <c r="Q617" s="513"/>
      <c r="R617" s="513"/>
    </row>
    <row r="618" spans="1:18">
      <c r="A618" s="513"/>
      <c r="B618" s="513"/>
      <c r="C618" s="513"/>
      <c r="D618" s="513"/>
      <c r="E618" s="513"/>
      <c r="F618" s="513"/>
      <c r="G618" s="513"/>
      <c r="H618" s="513"/>
      <c r="J618" s="513"/>
      <c r="K618" s="513"/>
      <c r="L618" s="513"/>
      <c r="M618" s="513"/>
      <c r="N618" s="513"/>
      <c r="O618" s="513"/>
      <c r="P618" s="513"/>
      <c r="Q618" s="513"/>
      <c r="R618" s="513"/>
    </row>
    <row r="619" spans="1:18">
      <c r="A619" s="513"/>
      <c r="B619" s="513"/>
      <c r="C619" s="513"/>
      <c r="D619" s="513"/>
      <c r="E619" s="513"/>
      <c r="F619" s="513"/>
      <c r="G619" s="513"/>
      <c r="H619" s="513"/>
      <c r="J619" s="513"/>
      <c r="K619" s="513"/>
      <c r="L619" s="513"/>
      <c r="M619" s="513"/>
      <c r="N619" s="513"/>
      <c r="O619" s="513"/>
      <c r="P619" s="513"/>
      <c r="Q619" s="513"/>
      <c r="R619" s="513"/>
    </row>
    <row r="620" spans="1:18">
      <c r="A620" s="513"/>
      <c r="B620" s="513"/>
      <c r="C620" s="513"/>
      <c r="D620" s="513"/>
      <c r="E620" s="513"/>
      <c r="F620" s="513"/>
      <c r="G620" s="513"/>
      <c r="H620" s="513"/>
      <c r="J620" s="513"/>
      <c r="K620" s="513"/>
      <c r="L620" s="513"/>
      <c r="M620" s="513"/>
      <c r="N620" s="513"/>
      <c r="O620" s="513"/>
      <c r="P620" s="513"/>
      <c r="Q620" s="513"/>
      <c r="R620" s="513"/>
    </row>
    <row r="621" spans="1:18">
      <c r="A621" s="513"/>
      <c r="B621" s="513"/>
      <c r="C621" s="513"/>
      <c r="D621" s="513"/>
      <c r="E621" s="513"/>
      <c r="F621" s="513"/>
      <c r="G621" s="513"/>
      <c r="H621" s="513"/>
      <c r="J621" s="513"/>
      <c r="K621" s="513"/>
      <c r="L621" s="513"/>
      <c r="M621" s="513"/>
      <c r="N621" s="513"/>
      <c r="O621" s="513"/>
      <c r="P621" s="513"/>
      <c r="Q621" s="513"/>
      <c r="R621" s="513"/>
    </row>
    <row r="622" spans="1:18">
      <c r="A622" s="513"/>
      <c r="B622" s="513"/>
      <c r="C622" s="513"/>
      <c r="D622" s="513"/>
      <c r="E622" s="513"/>
      <c r="F622" s="513"/>
      <c r="G622" s="513"/>
      <c r="H622" s="513"/>
      <c r="J622" s="513"/>
      <c r="K622" s="513"/>
      <c r="L622" s="513"/>
      <c r="M622" s="513"/>
      <c r="N622" s="513"/>
      <c r="O622" s="513"/>
      <c r="P622" s="513"/>
      <c r="Q622" s="513"/>
      <c r="R622" s="513"/>
    </row>
    <row r="623" spans="1:18">
      <c r="A623" s="513"/>
      <c r="B623" s="513"/>
      <c r="C623" s="513"/>
      <c r="D623" s="513"/>
      <c r="E623" s="513"/>
      <c r="F623" s="513"/>
      <c r="G623" s="513"/>
      <c r="H623" s="513"/>
      <c r="J623" s="513"/>
      <c r="K623" s="513"/>
      <c r="L623" s="513"/>
      <c r="M623" s="513"/>
      <c r="N623" s="513"/>
      <c r="O623" s="513"/>
      <c r="P623" s="513"/>
      <c r="Q623" s="513"/>
      <c r="R623" s="513"/>
    </row>
    <row r="624" spans="1:18">
      <c r="A624" s="513"/>
      <c r="B624" s="513"/>
      <c r="C624" s="513"/>
      <c r="D624" s="513"/>
      <c r="E624" s="513"/>
      <c r="F624" s="513"/>
      <c r="G624" s="513"/>
      <c r="H624" s="513"/>
      <c r="J624" s="513"/>
      <c r="K624" s="513"/>
      <c r="L624" s="513"/>
      <c r="M624" s="513"/>
      <c r="N624" s="513"/>
      <c r="O624" s="513"/>
      <c r="P624" s="513"/>
      <c r="Q624" s="513"/>
      <c r="R624" s="513"/>
    </row>
    <row r="625" spans="1:18">
      <c r="A625" s="513"/>
      <c r="B625" s="513"/>
      <c r="C625" s="513"/>
      <c r="D625" s="513"/>
      <c r="E625" s="513"/>
      <c r="F625" s="513"/>
      <c r="G625" s="513"/>
      <c r="H625" s="513"/>
      <c r="J625" s="513"/>
      <c r="K625" s="513"/>
      <c r="L625" s="513"/>
      <c r="M625" s="513"/>
      <c r="N625" s="513"/>
      <c r="O625" s="513"/>
      <c r="P625" s="513"/>
      <c r="Q625" s="513"/>
      <c r="R625" s="513"/>
    </row>
    <row r="626" spans="1:18">
      <c r="A626" s="513"/>
      <c r="B626" s="513"/>
      <c r="C626" s="513"/>
      <c r="D626" s="513"/>
      <c r="E626" s="513"/>
      <c r="F626" s="513"/>
      <c r="G626" s="513"/>
      <c r="H626" s="513"/>
      <c r="J626" s="513"/>
      <c r="K626" s="513"/>
      <c r="L626" s="513"/>
      <c r="M626" s="513"/>
      <c r="N626" s="513"/>
      <c r="O626" s="513"/>
      <c r="P626" s="513"/>
      <c r="Q626" s="513"/>
      <c r="R626" s="513"/>
    </row>
    <row r="627" spans="1:18">
      <c r="A627" s="513"/>
      <c r="B627" s="513"/>
      <c r="C627" s="513"/>
      <c r="D627" s="513"/>
      <c r="E627" s="513"/>
      <c r="F627" s="513"/>
      <c r="G627" s="513"/>
      <c r="H627" s="513"/>
      <c r="J627" s="513"/>
      <c r="K627" s="513"/>
      <c r="L627" s="513"/>
      <c r="M627" s="513"/>
      <c r="N627" s="513"/>
      <c r="O627" s="513"/>
      <c r="P627" s="513"/>
      <c r="Q627" s="513"/>
      <c r="R627" s="513"/>
    </row>
    <row r="628" spans="1:18">
      <c r="A628" s="513"/>
      <c r="B628" s="513"/>
      <c r="C628" s="513"/>
      <c r="D628" s="513"/>
      <c r="E628" s="513"/>
      <c r="F628" s="513"/>
      <c r="G628" s="513"/>
      <c r="H628" s="513"/>
      <c r="J628" s="513"/>
      <c r="K628" s="513"/>
      <c r="L628" s="513"/>
      <c r="M628" s="513"/>
      <c r="N628" s="513"/>
      <c r="O628" s="513"/>
      <c r="P628" s="513"/>
      <c r="Q628" s="513"/>
      <c r="R628" s="513"/>
    </row>
    <row r="629" spans="1:18">
      <c r="A629" s="513"/>
      <c r="B629" s="513"/>
      <c r="C629" s="513"/>
      <c r="D629" s="513"/>
      <c r="E629" s="513"/>
      <c r="F629" s="513"/>
      <c r="G629" s="513"/>
      <c r="H629" s="513"/>
      <c r="J629" s="513"/>
      <c r="K629" s="513"/>
      <c r="L629" s="513"/>
      <c r="M629" s="513"/>
      <c r="N629" s="513"/>
      <c r="O629" s="513"/>
      <c r="P629" s="513"/>
      <c r="Q629" s="513"/>
      <c r="R629" s="513"/>
    </row>
    <row r="630" spans="1:18">
      <c r="A630" s="513"/>
      <c r="B630" s="513"/>
      <c r="C630" s="513"/>
      <c r="D630" s="513"/>
      <c r="E630" s="513"/>
      <c r="F630" s="513"/>
      <c r="G630" s="513"/>
      <c r="H630" s="513"/>
      <c r="J630" s="513"/>
      <c r="K630" s="513"/>
      <c r="L630" s="513"/>
      <c r="M630" s="513"/>
      <c r="N630" s="513"/>
      <c r="O630" s="513"/>
      <c r="P630" s="513"/>
      <c r="Q630" s="513"/>
      <c r="R630" s="513"/>
    </row>
    <row r="631" spans="1:18">
      <c r="A631" s="513"/>
      <c r="B631" s="513"/>
      <c r="C631" s="513"/>
      <c r="D631" s="513"/>
      <c r="E631" s="513"/>
      <c r="F631" s="513"/>
      <c r="G631" s="513"/>
      <c r="H631" s="513"/>
      <c r="J631" s="513"/>
      <c r="K631" s="513"/>
      <c r="L631" s="513"/>
      <c r="M631" s="513"/>
      <c r="N631" s="513"/>
      <c r="O631" s="513"/>
      <c r="P631" s="513"/>
      <c r="Q631" s="513"/>
      <c r="R631" s="513"/>
    </row>
    <row r="632" spans="1:18">
      <c r="A632" s="513"/>
      <c r="B632" s="513"/>
      <c r="C632" s="513"/>
      <c r="D632" s="513"/>
      <c r="E632" s="513"/>
      <c r="F632" s="513"/>
      <c r="G632" s="513"/>
      <c r="H632" s="513"/>
      <c r="J632" s="513"/>
      <c r="K632" s="513"/>
      <c r="L632" s="513"/>
      <c r="M632" s="513"/>
      <c r="N632" s="513"/>
      <c r="O632" s="513"/>
      <c r="P632" s="513"/>
      <c r="Q632" s="513"/>
      <c r="R632" s="513"/>
    </row>
    <row r="633" spans="1:18">
      <c r="A633" s="513"/>
      <c r="B633" s="513"/>
      <c r="C633" s="513"/>
      <c r="D633" s="513"/>
      <c r="E633" s="513"/>
      <c r="F633" s="513"/>
      <c r="G633" s="513"/>
      <c r="H633" s="513"/>
      <c r="J633" s="513"/>
      <c r="K633" s="513"/>
      <c r="L633" s="513"/>
      <c r="M633" s="513"/>
      <c r="N633" s="513"/>
      <c r="O633" s="513"/>
      <c r="P633" s="513"/>
      <c r="Q633" s="513"/>
      <c r="R633" s="513"/>
    </row>
    <row r="634" spans="1:18">
      <c r="A634" s="513"/>
      <c r="B634" s="513"/>
      <c r="C634" s="513"/>
      <c r="D634" s="513"/>
      <c r="E634" s="513"/>
      <c r="F634" s="513"/>
      <c r="G634" s="513"/>
      <c r="H634" s="513"/>
      <c r="J634" s="513"/>
      <c r="K634" s="513"/>
      <c r="L634" s="513"/>
      <c r="M634" s="513"/>
      <c r="N634" s="513"/>
      <c r="O634" s="513"/>
      <c r="P634" s="513"/>
      <c r="Q634" s="513"/>
      <c r="R634" s="513"/>
    </row>
    <row r="635" spans="1:18">
      <c r="A635" s="513"/>
      <c r="B635" s="513"/>
      <c r="C635" s="513"/>
      <c r="D635" s="513"/>
      <c r="E635" s="513"/>
      <c r="F635" s="513"/>
      <c r="G635" s="513"/>
      <c r="H635" s="513"/>
      <c r="J635" s="513"/>
      <c r="K635" s="513"/>
      <c r="L635" s="513"/>
      <c r="M635" s="513"/>
      <c r="N635" s="513"/>
      <c r="O635" s="513"/>
      <c r="P635" s="513"/>
      <c r="Q635" s="513"/>
      <c r="R635" s="513"/>
    </row>
    <row r="636" spans="1:18">
      <c r="A636" s="513"/>
      <c r="B636" s="513"/>
      <c r="C636" s="513"/>
      <c r="D636" s="513"/>
      <c r="E636" s="513"/>
      <c r="F636" s="513"/>
      <c r="G636" s="513"/>
      <c r="H636" s="513"/>
      <c r="J636" s="513"/>
      <c r="K636" s="513"/>
      <c r="L636" s="513"/>
      <c r="M636" s="513"/>
      <c r="N636" s="513"/>
      <c r="O636" s="513"/>
      <c r="P636" s="513"/>
      <c r="Q636" s="513"/>
      <c r="R636" s="513"/>
    </row>
    <row r="637" spans="1:18">
      <c r="A637" s="513"/>
      <c r="B637" s="513"/>
      <c r="C637" s="513"/>
      <c r="D637" s="513"/>
      <c r="E637" s="513"/>
      <c r="F637" s="513"/>
      <c r="G637" s="513"/>
      <c r="H637" s="513"/>
      <c r="J637" s="513"/>
      <c r="K637" s="513"/>
      <c r="L637" s="513"/>
      <c r="M637" s="513"/>
      <c r="N637" s="513"/>
      <c r="O637" s="513"/>
      <c r="P637" s="513"/>
      <c r="Q637" s="513"/>
      <c r="R637" s="513"/>
    </row>
    <row r="638" spans="1:18">
      <c r="A638" s="513"/>
      <c r="B638" s="513"/>
      <c r="C638" s="513"/>
      <c r="D638" s="513"/>
      <c r="E638" s="513"/>
      <c r="F638" s="513"/>
      <c r="G638" s="513"/>
      <c r="H638" s="513"/>
      <c r="J638" s="513"/>
      <c r="K638" s="513"/>
      <c r="L638" s="513"/>
      <c r="M638" s="513"/>
      <c r="N638" s="513"/>
      <c r="O638" s="513"/>
      <c r="P638" s="513"/>
      <c r="Q638" s="513"/>
      <c r="R638" s="513"/>
    </row>
    <row r="639" spans="1:18">
      <c r="A639" s="513"/>
      <c r="B639" s="513"/>
      <c r="C639" s="513"/>
      <c r="D639" s="513"/>
      <c r="E639" s="513"/>
      <c r="F639" s="513"/>
      <c r="G639" s="513"/>
      <c r="H639" s="513"/>
      <c r="J639" s="513"/>
      <c r="K639" s="513"/>
      <c r="L639" s="513"/>
      <c r="M639" s="513"/>
      <c r="N639" s="513"/>
      <c r="O639" s="513"/>
      <c r="P639" s="513"/>
      <c r="Q639" s="513"/>
      <c r="R639" s="513"/>
    </row>
    <row r="640" spans="1:18">
      <c r="A640" s="513"/>
      <c r="B640" s="513"/>
      <c r="C640" s="513"/>
      <c r="D640" s="513"/>
      <c r="E640" s="513"/>
      <c r="F640" s="513"/>
      <c r="G640" s="513"/>
      <c r="H640" s="513"/>
      <c r="J640" s="513"/>
      <c r="K640" s="513"/>
      <c r="L640" s="513"/>
      <c r="M640" s="513"/>
      <c r="N640" s="513"/>
      <c r="O640" s="513"/>
      <c r="P640" s="513"/>
      <c r="Q640" s="513"/>
      <c r="R640" s="513"/>
    </row>
    <row r="641" spans="1:18">
      <c r="A641" s="513"/>
      <c r="B641" s="513"/>
      <c r="C641" s="513"/>
      <c r="D641" s="513"/>
      <c r="E641" s="513"/>
      <c r="F641" s="513"/>
      <c r="G641" s="513"/>
      <c r="H641" s="513"/>
      <c r="J641" s="513"/>
      <c r="K641" s="513"/>
      <c r="L641" s="513"/>
      <c r="M641" s="513"/>
      <c r="N641" s="513"/>
      <c r="O641" s="513"/>
      <c r="P641" s="513"/>
      <c r="Q641" s="513"/>
      <c r="R641" s="513"/>
    </row>
    <row r="642" spans="1:18">
      <c r="A642" s="513"/>
      <c r="B642" s="513"/>
      <c r="C642" s="513"/>
      <c r="D642" s="513"/>
      <c r="E642" s="513"/>
      <c r="F642" s="513"/>
      <c r="G642" s="513"/>
      <c r="H642" s="513"/>
      <c r="J642" s="513"/>
      <c r="K642" s="513"/>
      <c r="L642" s="513"/>
      <c r="M642" s="513"/>
      <c r="N642" s="513"/>
      <c r="O642" s="513"/>
      <c r="P642" s="513"/>
      <c r="Q642" s="513"/>
      <c r="R642" s="513"/>
    </row>
    <row r="643" spans="1:18">
      <c r="A643" s="513"/>
      <c r="B643" s="513"/>
      <c r="C643" s="513"/>
      <c r="D643" s="513"/>
      <c r="E643" s="513"/>
      <c r="F643" s="513"/>
      <c r="G643" s="513"/>
      <c r="H643" s="513"/>
      <c r="J643" s="513"/>
      <c r="K643" s="513"/>
      <c r="L643" s="513"/>
      <c r="M643" s="513"/>
      <c r="N643" s="513"/>
      <c r="O643" s="513"/>
      <c r="P643" s="513"/>
      <c r="Q643" s="513"/>
      <c r="R643" s="513"/>
    </row>
    <row r="644" spans="1:18">
      <c r="A644" s="513"/>
      <c r="B644" s="513"/>
      <c r="C644" s="513"/>
      <c r="D644" s="513"/>
      <c r="E644" s="513"/>
      <c r="F644" s="513"/>
      <c r="G644" s="513"/>
      <c r="H644" s="513"/>
      <c r="J644" s="513"/>
      <c r="K644" s="513"/>
      <c r="L644" s="513"/>
      <c r="M644" s="513"/>
      <c r="N644" s="513"/>
      <c r="O644" s="513"/>
      <c r="P644" s="513"/>
      <c r="Q644" s="513"/>
      <c r="R644" s="513"/>
    </row>
    <row r="645" spans="1:18">
      <c r="A645" s="513"/>
      <c r="B645" s="513"/>
      <c r="C645" s="513"/>
      <c r="D645" s="513"/>
      <c r="E645" s="513"/>
      <c r="F645" s="513"/>
      <c r="G645" s="513"/>
      <c r="H645" s="513"/>
      <c r="J645" s="513"/>
      <c r="K645" s="513"/>
      <c r="L645" s="513"/>
      <c r="M645" s="513"/>
      <c r="N645" s="513"/>
      <c r="O645" s="513"/>
      <c r="P645" s="513"/>
      <c r="Q645" s="513"/>
      <c r="R645" s="513"/>
    </row>
    <row r="646" spans="1:18">
      <c r="A646" s="513"/>
      <c r="B646" s="513"/>
      <c r="C646" s="513"/>
      <c r="D646" s="513"/>
      <c r="E646" s="513"/>
      <c r="F646" s="513"/>
      <c r="G646" s="513"/>
      <c r="H646" s="513"/>
      <c r="J646" s="513"/>
      <c r="K646" s="513"/>
      <c r="L646" s="513"/>
      <c r="M646" s="513"/>
      <c r="N646" s="513"/>
      <c r="O646" s="513"/>
      <c r="P646" s="513"/>
      <c r="Q646" s="513"/>
      <c r="R646" s="513"/>
    </row>
    <row r="647" spans="1:18">
      <c r="A647" s="513"/>
      <c r="B647" s="513"/>
      <c r="C647" s="513"/>
      <c r="D647" s="513"/>
      <c r="E647" s="513"/>
      <c r="F647" s="513"/>
      <c r="G647" s="513"/>
      <c r="H647" s="513"/>
      <c r="J647" s="513"/>
      <c r="K647" s="513"/>
      <c r="L647" s="513"/>
      <c r="M647" s="513"/>
      <c r="N647" s="513"/>
      <c r="O647" s="513"/>
      <c r="P647" s="513"/>
      <c r="Q647" s="513"/>
      <c r="R647" s="513"/>
    </row>
    <row r="648" spans="1:18">
      <c r="A648" s="513"/>
      <c r="B648" s="513"/>
      <c r="C648" s="513"/>
      <c r="D648" s="513"/>
      <c r="E648" s="513"/>
      <c r="F648" s="513"/>
      <c r="G648" s="513"/>
      <c r="H648" s="513"/>
      <c r="J648" s="513"/>
      <c r="K648" s="513"/>
      <c r="L648" s="513"/>
      <c r="M648" s="513"/>
      <c r="N648" s="513"/>
      <c r="O648" s="513"/>
      <c r="P648" s="513"/>
      <c r="Q648" s="513"/>
      <c r="R648" s="513"/>
    </row>
    <row r="649" spans="1:18">
      <c r="A649" s="513"/>
      <c r="B649" s="513"/>
      <c r="C649" s="513"/>
      <c r="D649" s="513"/>
      <c r="E649" s="513"/>
      <c r="F649" s="513"/>
      <c r="G649" s="513"/>
      <c r="H649" s="513"/>
      <c r="J649" s="513"/>
      <c r="K649" s="513"/>
      <c r="L649" s="513"/>
      <c r="M649" s="513"/>
      <c r="N649" s="513"/>
      <c r="O649" s="513"/>
      <c r="P649" s="513"/>
      <c r="Q649" s="513"/>
      <c r="R649" s="513"/>
    </row>
    <row r="650" spans="1:18">
      <c r="A650" s="513"/>
      <c r="B650" s="513"/>
      <c r="C650" s="513"/>
      <c r="D650" s="513"/>
      <c r="E650" s="513"/>
      <c r="F650" s="513"/>
      <c r="G650" s="513"/>
      <c r="H650" s="513"/>
      <c r="J650" s="513"/>
      <c r="K650" s="513"/>
      <c r="L650" s="513"/>
      <c r="M650" s="513"/>
      <c r="N650" s="513"/>
      <c r="O650" s="513"/>
      <c r="P650" s="513"/>
      <c r="Q650" s="513"/>
      <c r="R650" s="513"/>
    </row>
    <row r="651" spans="1:18">
      <c r="A651" s="513"/>
      <c r="B651" s="513"/>
      <c r="C651" s="513"/>
      <c r="D651" s="513"/>
      <c r="E651" s="513"/>
      <c r="F651" s="513"/>
      <c r="G651" s="513"/>
      <c r="H651" s="513"/>
      <c r="J651" s="513"/>
      <c r="K651" s="513"/>
      <c r="L651" s="513"/>
      <c r="M651" s="513"/>
      <c r="N651" s="513"/>
      <c r="O651" s="513"/>
      <c r="P651" s="513"/>
      <c r="Q651" s="513"/>
      <c r="R651" s="513"/>
    </row>
    <row r="652" spans="1:18">
      <c r="A652" s="513"/>
      <c r="B652" s="513"/>
      <c r="C652" s="513"/>
      <c r="D652" s="513"/>
      <c r="E652" s="513"/>
      <c r="F652" s="513"/>
      <c r="G652" s="513"/>
      <c r="H652" s="513"/>
      <c r="J652" s="513"/>
      <c r="K652" s="513"/>
      <c r="L652" s="513"/>
      <c r="M652" s="513"/>
      <c r="N652" s="513"/>
      <c r="O652" s="513"/>
      <c r="P652" s="513"/>
      <c r="Q652" s="513"/>
      <c r="R652" s="513"/>
    </row>
    <row r="653" spans="1:18">
      <c r="A653" s="513"/>
      <c r="B653" s="513"/>
      <c r="C653" s="513"/>
      <c r="D653" s="513"/>
      <c r="E653" s="513"/>
      <c r="F653" s="513"/>
      <c r="G653" s="513"/>
      <c r="H653" s="513"/>
      <c r="J653" s="513"/>
      <c r="K653" s="513"/>
      <c r="L653" s="513"/>
      <c r="M653" s="513"/>
      <c r="N653" s="513"/>
      <c r="O653" s="513"/>
      <c r="P653" s="513"/>
      <c r="Q653" s="513"/>
      <c r="R653" s="513"/>
    </row>
    <row r="654" spans="1:18">
      <c r="A654" s="513"/>
      <c r="B654" s="513"/>
      <c r="C654" s="513"/>
      <c r="D654" s="513"/>
      <c r="E654" s="513"/>
      <c r="F654" s="513"/>
      <c r="G654" s="513"/>
      <c r="H654" s="513"/>
      <c r="J654" s="513"/>
      <c r="K654" s="513"/>
      <c r="L654" s="513"/>
      <c r="M654" s="513"/>
      <c r="N654" s="513"/>
      <c r="O654" s="513"/>
      <c r="P654" s="513"/>
      <c r="Q654" s="513"/>
      <c r="R654" s="513"/>
    </row>
    <row r="655" spans="1:18">
      <c r="A655" s="513"/>
      <c r="B655" s="513"/>
      <c r="C655" s="513"/>
      <c r="D655" s="513"/>
      <c r="E655" s="513"/>
      <c r="F655" s="513"/>
      <c r="G655" s="513"/>
      <c r="H655" s="513"/>
      <c r="J655" s="513"/>
      <c r="K655" s="513"/>
      <c r="L655" s="513"/>
      <c r="M655" s="513"/>
      <c r="N655" s="513"/>
      <c r="O655" s="513"/>
      <c r="P655" s="513"/>
      <c r="Q655" s="513"/>
      <c r="R655" s="513"/>
    </row>
    <row r="656" spans="1:18">
      <c r="A656" s="513"/>
      <c r="B656" s="513"/>
      <c r="C656" s="513"/>
      <c r="D656" s="513"/>
      <c r="E656" s="513"/>
      <c r="F656" s="513"/>
      <c r="G656" s="513"/>
      <c r="H656" s="513"/>
      <c r="J656" s="513"/>
      <c r="K656" s="513"/>
      <c r="L656" s="513"/>
      <c r="M656" s="513"/>
      <c r="N656" s="513"/>
      <c r="O656" s="513"/>
      <c r="P656" s="513"/>
      <c r="Q656" s="513"/>
      <c r="R656" s="513"/>
    </row>
    <row r="657" spans="1:18">
      <c r="A657" s="513"/>
      <c r="B657" s="513"/>
      <c r="C657" s="513"/>
      <c r="D657" s="513"/>
      <c r="E657" s="513"/>
      <c r="F657" s="513"/>
      <c r="G657" s="513"/>
      <c r="H657" s="513"/>
      <c r="J657" s="513"/>
      <c r="K657" s="513"/>
      <c r="L657" s="513"/>
      <c r="M657" s="513"/>
      <c r="N657" s="513"/>
      <c r="O657" s="513"/>
      <c r="P657" s="513"/>
      <c r="Q657" s="513"/>
      <c r="R657" s="513"/>
    </row>
    <row r="658" spans="1:18">
      <c r="A658" s="513"/>
      <c r="B658" s="513"/>
      <c r="C658" s="513"/>
      <c r="D658" s="513"/>
      <c r="E658" s="513"/>
      <c r="F658" s="513"/>
      <c r="G658" s="513"/>
      <c r="H658" s="513"/>
      <c r="J658" s="513"/>
      <c r="K658" s="513"/>
      <c r="L658" s="513"/>
      <c r="M658" s="513"/>
      <c r="N658" s="513"/>
      <c r="O658" s="513"/>
      <c r="P658" s="513"/>
      <c r="Q658" s="513"/>
      <c r="R658" s="513"/>
    </row>
    <row r="659" spans="1:18">
      <c r="A659" s="513"/>
      <c r="B659" s="513"/>
      <c r="C659" s="513"/>
      <c r="D659" s="513"/>
      <c r="E659" s="513"/>
      <c r="F659" s="513"/>
      <c r="G659" s="513"/>
      <c r="H659" s="513"/>
      <c r="J659" s="513"/>
      <c r="K659" s="513"/>
      <c r="L659" s="513"/>
      <c r="M659" s="513"/>
      <c r="N659" s="513"/>
      <c r="O659" s="513"/>
      <c r="P659" s="513"/>
      <c r="Q659" s="513"/>
      <c r="R659" s="513"/>
    </row>
    <row r="660" spans="1:18">
      <c r="A660" s="513"/>
      <c r="B660" s="513"/>
      <c r="C660" s="513"/>
      <c r="D660" s="513"/>
      <c r="E660" s="513"/>
      <c r="F660" s="513"/>
      <c r="G660" s="513"/>
      <c r="H660" s="513"/>
      <c r="J660" s="513"/>
      <c r="K660" s="513"/>
      <c r="L660" s="513"/>
      <c r="M660" s="513"/>
      <c r="N660" s="513"/>
      <c r="O660" s="513"/>
      <c r="P660" s="513"/>
      <c r="Q660" s="513"/>
      <c r="R660" s="513"/>
    </row>
    <row r="661" spans="1:18">
      <c r="A661" s="513"/>
      <c r="B661" s="513"/>
      <c r="C661" s="513"/>
      <c r="D661" s="513"/>
      <c r="E661" s="513"/>
      <c r="F661" s="513"/>
      <c r="G661" s="513"/>
      <c r="H661" s="513"/>
      <c r="J661" s="513"/>
      <c r="K661" s="513"/>
      <c r="L661" s="513"/>
      <c r="M661" s="513"/>
      <c r="N661" s="513"/>
      <c r="O661" s="513"/>
      <c r="P661" s="513"/>
      <c r="Q661" s="513"/>
      <c r="R661" s="513"/>
    </row>
    <row r="662" spans="1:18">
      <c r="A662" s="513"/>
      <c r="B662" s="513"/>
      <c r="C662" s="513"/>
      <c r="D662" s="513"/>
      <c r="E662" s="513"/>
      <c r="F662" s="513"/>
      <c r="G662" s="513"/>
      <c r="H662" s="513"/>
      <c r="J662" s="513"/>
      <c r="K662" s="513"/>
      <c r="L662" s="513"/>
      <c r="M662" s="513"/>
      <c r="N662" s="513"/>
      <c r="O662" s="513"/>
      <c r="P662" s="513"/>
      <c r="Q662" s="513"/>
      <c r="R662" s="513"/>
    </row>
    <row r="663" spans="1:18">
      <c r="A663" s="513"/>
      <c r="B663" s="513"/>
      <c r="C663" s="513"/>
      <c r="D663" s="513"/>
      <c r="E663" s="513"/>
      <c r="F663" s="513"/>
      <c r="G663" s="513"/>
      <c r="H663" s="513"/>
      <c r="J663" s="513"/>
      <c r="K663" s="513"/>
      <c r="L663" s="513"/>
      <c r="M663" s="513"/>
      <c r="N663" s="513"/>
      <c r="O663" s="513"/>
      <c r="P663" s="513"/>
      <c r="Q663" s="513"/>
      <c r="R663" s="513"/>
    </row>
    <row r="664" spans="1:18">
      <c r="A664" s="513"/>
      <c r="B664" s="513"/>
      <c r="C664" s="513"/>
      <c r="D664" s="513"/>
      <c r="E664" s="513"/>
      <c r="F664" s="513"/>
      <c r="G664" s="513"/>
      <c r="H664" s="513"/>
      <c r="J664" s="513"/>
      <c r="K664" s="513"/>
      <c r="L664" s="513"/>
      <c r="M664" s="513"/>
      <c r="N664" s="513"/>
      <c r="O664" s="513"/>
      <c r="P664" s="513"/>
      <c r="Q664" s="513"/>
      <c r="R664" s="513"/>
    </row>
    <row r="665" spans="1:18">
      <c r="A665" s="513"/>
      <c r="B665" s="513"/>
      <c r="C665" s="513"/>
      <c r="D665" s="513"/>
      <c r="E665" s="513"/>
      <c r="F665" s="513"/>
      <c r="G665" s="513"/>
      <c r="H665" s="513"/>
      <c r="J665" s="513"/>
      <c r="K665" s="513"/>
      <c r="L665" s="513"/>
      <c r="M665" s="513"/>
      <c r="N665" s="513"/>
      <c r="O665" s="513"/>
      <c r="P665" s="513"/>
      <c r="Q665" s="513"/>
      <c r="R665" s="513"/>
    </row>
    <row r="666" spans="1:18">
      <c r="A666" s="513"/>
      <c r="B666" s="513"/>
      <c r="C666" s="513"/>
      <c r="D666" s="513"/>
      <c r="E666" s="513"/>
      <c r="F666" s="513"/>
      <c r="G666" s="513"/>
      <c r="H666" s="513"/>
      <c r="J666" s="513"/>
      <c r="K666" s="513"/>
      <c r="L666" s="513"/>
      <c r="M666" s="513"/>
      <c r="N666" s="513"/>
      <c r="O666" s="513"/>
      <c r="P666" s="513"/>
      <c r="Q666" s="513"/>
      <c r="R666" s="513"/>
    </row>
    <row r="667" spans="1:18">
      <c r="A667" s="513"/>
      <c r="B667" s="513"/>
      <c r="C667" s="513"/>
      <c r="D667" s="513"/>
      <c r="E667" s="513"/>
      <c r="F667" s="513"/>
      <c r="G667" s="513"/>
      <c r="H667" s="513"/>
      <c r="J667" s="513"/>
      <c r="K667" s="513"/>
      <c r="L667" s="513"/>
      <c r="M667" s="513"/>
      <c r="N667" s="513"/>
      <c r="O667" s="513"/>
      <c r="P667" s="513"/>
      <c r="Q667" s="513"/>
      <c r="R667" s="513"/>
    </row>
    <row r="668" spans="1:18">
      <c r="A668" s="513"/>
      <c r="B668" s="513"/>
      <c r="C668" s="513"/>
      <c r="D668" s="513"/>
      <c r="E668" s="513"/>
      <c r="F668" s="513"/>
      <c r="G668" s="513"/>
      <c r="H668" s="513"/>
      <c r="J668" s="513"/>
      <c r="K668" s="513"/>
      <c r="L668" s="513"/>
      <c r="M668" s="513"/>
      <c r="N668" s="513"/>
      <c r="O668" s="513"/>
      <c r="P668" s="513"/>
      <c r="Q668" s="513"/>
      <c r="R668" s="513"/>
    </row>
    <row r="669" spans="1:18">
      <c r="A669" s="513"/>
      <c r="B669" s="513"/>
      <c r="C669" s="513"/>
      <c r="D669" s="513"/>
      <c r="E669" s="513"/>
      <c r="F669" s="513"/>
      <c r="G669" s="513"/>
      <c r="H669" s="513"/>
      <c r="J669" s="513"/>
      <c r="K669" s="513"/>
      <c r="L669" s="513"/>
      <c r="M669" s="513"/>
      <c r="N669" s="513"/>
      <c r="O669" s="513"/>
      <c r="P669" s="513"/>
      <c r="Q669" s="513"/>
      <c r="R669" s="513"/>
    </row>
    <row r="670" spans="1:18">
      <c r="A670" s="513"/>
      <c r="B670" s="513"/>
      <c r="C670" s="513"/>
      <c r="D670" s="513"/>
      <c r="E670" s="513"/>
      <c r="F670" s="513"/>
      <c r="G670" s="513"/>
      <c r="H670" s="513"/>
      <c r="J670" s="513"/>
      <c r="K670" s="513"/>
      <c r="L670" s="513"/>
      <c r="M670" s="513"/>
      <c r="N670" s="513"/>
      <c r="O670" s="513"/>
      <c r="P670" s="513"/>
      <c r="Q670" s="513"/>
      <c r="R670" s="513"/>
    </row>
    <row r="671" spans="1:18">
      <c r="A671" s="513"/>
      <c r="B671" s="513"/>
      <c r="C671" s="513"/>
      <c r="D671" s="513"/>
      <c r="E671" s="513"/>
      <c r="F671" s="513"/>
      <c r="G671" s="513"/>
      <c r="H671" s="513"/>
      <c r="J671" s="513"/>
      <c r="K671" s="513"/>
      <c r="L671" s="513"/>
      <c r="M671" s="513"/>
      <c r="N671" s="513"/>
      <c r="O671" s="513"/>
      <c r="P671" s="513"/>
      <c r="Q671" s="513"/>
      <c r="R671" s="513"/>
    </row>
    <row r="672" spans="1:18">
      <c r="A672" s="513"/>
      <c r="B672" s="513"/>
      <c r="C672" s="513"/>
      <c r="D672" s="513"/>
      <c r="E672" s="513"/>
      <c r="F672" s="513"/>
      <c r="G672" s="513"/>
      <c r="H672" s="513"/>
      <c r="J672" s="513"/>
      <c r="K672" s="513"/>
      <c r="L672" s="513"/>
      <c r="M672" s="513"/>
      <c r="N672" s="513"/>
      <c r="O672" s="513"/>
      <c r="P672" s="513"/>
      <c r="Q672" s="513"/>
      <c r="R672" s="513"/>
    </row>
    <row r="673" spans="1:18">
      <c r="A673" s="513"/>
      <c r="B673" s="513"/>
      <c r="C673" s="513"/>
      <c r="D673" s="513"/>
      <c r="E673" s="513"/>
      <c r="F673" s="513"/>
      <c r="G673" s="513"/>
      <c r="H673" s="513"/>
      <c r="J673" s="513"/>
      <c r="K673" s="513"/>
      <c r="L673" s="513"/>
      <c r="M673" s="513"/>
      <c r="N673" s="513"/>
      <c r="O673" s="513"/>
      <c r="P673" s="513"/>
      <c r="Q673" s="513"/>
      <c r="R673" s="513"/>
    </row>
    <row r="674" spans="1:18">
      <c r="A674" s="513"/>
      <c r="B674" s="513"/>
      <c r="C674" s="513"/>
      <c r="D674" s="513"/>
      <c r="E674" s="513"/>
      <c r="F674" s="513"/>
      <c r="G674" s="513"/>
      <c r="H674" s="513"/>
      <c r="J674" s="513"/>
      <c r="K674" s="513"/>
      <c r="L674" s="513"/>
      <c r="M674" s="513"/>
      <c r="N674" s="513"/>
      <c r="O674" s="513"/>
      <c r="P674" s="513"/>
      <c r="Q674" s="513"/>
      <c r="R674" s="513"/>
    </row>
    <row r="675" spans="1:18">
      <c r="A675" s="513"/>
      <c r="B675" s="513"/>
      <c r="C675" s="513"/>
      <c r="D675" s="513"/>
      <c r="E675" s="513"/>
      <c r="F675" s="513"/>
      <c r="G675" s="513"/>
      <c r="H675" s="513"/>
      <c r="J675" s="513"/>
      <c r="K675" s="513"/>
      <c r="L675" s="513"/>
      <c r="M675" s="513"/>
      <c r="N675" s="513"/>
      <c r="O675" s="513"/>
      <c r="P675" s="513"/>
      <c r="Q675" s="513"/>
      <c r="R675" s="513"/>
    </row>
    <row r="676" spans="1:18">
      <c r="A676" s="513"/>
      <c r="B676" s="513"/>
      <c r="C676" s="513"/>
      <c r="D676" s="513"/>
      <c r="E676" s="513"/>
      <c r="F676" s="513"/>
      <c r="G676" s="513"/>
      <c r="H676" s="513"/>
      <c r="J676" s="513"/>
      <c r="K676" s="513"/>
      <c r="L676" s="513"/>
      <c r="M676" s="513"/>
      <c r="N676" s="513"/>
      <c r="O676" s="513"/>
      <c r="P676" s="513"/>
      <c r="Q676" s="513"/>
      <c r="R676" s="513"/>
    </row>
    <row r="677" spans="1:18">
      <c r="A677" s="513"/>
      <c r="B677" s="513"/>
      <c r="C677" s="513"/>
      <c r="D677" s="513"/>
      <c r="E677" s="513"/>
      <c r="F677" s="513"/>
      <c r="G677" s="513"/>
      <c r="H677" s="513"/>
      <c r="J677" s="513"/>
      <c r="K677" s="513"/>
      <c r="L677" s="513"/>
      <c r="M677" s="513"/>
      <c r="N677" s="513"/>
      <c r="O677" s="513"/>
      <c r="P677" s="513"/>
      <c r="Q677" s="513"/>
      <c r="R677" s="513"/>
    </row>
    <row r="678" spans="1:18">
      <c r="A678" s="513"/>
      <c r="B678" s="513"/>
      <c r="C678" s="513"/>
      <c r="D678" s="513"/>
      <c r="E678" s="513"/>
      <c r="F678" s="513"/>
      <c r="G678" s="513"/>
      <c r="H678" s="513"/>
      <c r="J678" s="513"/>
      <c r="K678" s="513"/>
      <c r="L678" s="513"/>
      <c r="M678" s="513"/>
      <c r="N678" s="513"/>
      <c r="O678" s="513"/>
      <c r="P678" s="513"/>
      <c r="Q678" s="513"/>
      <c r="R678" s="513"/>
    </row>
    <row r="679" spans="1:18">
      <c r="A679" s="513"/>
      <c r="B679" s="513"/>
      <c r="C679" s="513"/>
      <c r="D679" s="513"/>
      <c r="E679" s="513"/>
      <c r="F679" s="513"/>
      <c r="G679" s="513"/>
      <c r="H679" s="513"/>
      <c r="J679" s="513"/>
      <c r="K679" s="513"/>
      <c r="L679" s="513"/>
      <c r="M679" s="513"/>
      <c r="N679" s="513"/>
      <c r="O679" s="513"/>
      <c r="P679" s="513"/>
      <c r="Q679" s="513"/>
      <c r="R679" s="513"/>
    </row>
    <row r="680" spans="1:18">
      <c r="A680" s="513"/>
      <c r="B680" s="513"/>
      <c r="C680" s="513"/>
      <c r="D680" s="513"/>
      <c r="E680" s="513"/>
      <c r="F680" s="513"/>
      <c r="G680" s="513"/>
      <c r="H680" s="513"/>
      <c r="J680" s="513"/>
      <c r="K680" s="513"/>
      <c r="L680" s="513"/>
      <c r="M680" s="513"/>
      <c r="N680" s="513"/>
      <c r="O680" s="513"/>
      <c r="P680" s="513"/>
      <c r="Q680" s="513"/>
      <c r="R680" s="513"/>
    </row>
    <row r="681" spans="1:18">
      <c r="A681" s="513"/>
      <c r="B681" s="513"/>
      <c r="C681" s="513"/>
      <c r="D681" s="513"/>
      <c r="E681" s="513"/>
      <c r="F681" s="513"/>
      <c r="G681" s="513"/>
      <c r="H681" s="513"/>
      <c r="J681" s="513"/>
      <c r="K681" s="513"/>
      <c r="L681" s="513"/>
      <c r="M681" s="513"/>
      <c r="N681" s="513"/>
      <c r="O681" s="513"/>
      <c r="P681" s="513"/>
      <c r="Q681" s="513"/>
      <c r="R681" s="513"/>
    </row>
    <row r="682" spans="1:18">
      <c r="A682" s="513"/>
      <c r="B682" s="513"/>
      <c r="C682" s="513"/>
      <c r="D682" s="513"/>
      <c r="E682" s="513"/>
      <c r="F682" s="513"/>
      <c r="G682" s="513"/>
      <c r="H682" s="513"/>
      <c r="J682" s="513"/>
      <c r="K682" s="513"/>
      <c r="L682" s="513"/>
      <c r="M682" s="513"/>
      <c r="N682" s="513"/>
      <c r="O682" s="513"/>
      <c r="P682" s="513"/>
      <c r="Q682" s="513"/>
      <c r="R682" s="513"/>
    </row>
    <row r="683" spans="1:18">
      <c r="A683" s="513"/>
      <c r="B683" s="513"/>
      <c r="C683" s="513"/>
      <c r="D683" s="513"/>
      <c r="E683" s="513"/>
      <c r="F683" s="513"/>
      <c r="G683" s="513"/>
      <c r="H683" s="513"/>
      <c r="J683" s="513"/>
      <c r="K683" s="513"/>
      <c r="L683" s="513"/>
      <c r="M683" s="513"/>
      <c r="N683" s="513"/>
      <c r="O683" s="513"/>
      <c r="P683" s="513"/>
      <c r="Q683" s="513"/>
      <c r="R683" s="513"/>
    </row>
    <row r="684" spans="1:18">
      <c r="A684" s="513"/>
      <c r="B684" s="513"/>
      <c r="C684" s="513"/>
      <c r="D684" s="513"/>
      <c r="E684" s="513"/>
      <c r="F684" s="513"/>
      <c r="G684" s="513"/>
      <c r="H684" s="513"/>
      <c r="J684" s="513"/>
      <c r="K684" s="513"/>
      <c r="L684" s="513"/>
      <c r="M684" s="513"/>
      <c r="N684" s="513"/>
      <c r="O684" s="513"/>
      <c r="P684" s="513"/>
      <c r="Q684" s="513"/>
      <c r="R684" s="513"/>
    </row>
    <row r="685" spans="1:18">
      <c r="A685" s="513"/>
      <c r="B685" s="513"/>
      <c r="C685" s="513"/>
      <c r="D685" s="513"/>
      <c r="E685" s="513"/>
      <c r="F685" s="513"/>
      <c r="G685" s="513"/>
      <c r="H685" s="513"/>
      <c r="J685" s="513"/>
      <c r="K685" s="513"/>
      <c r="L685" s="513"/>
      <c r="M685" s="513"/>
      <c r="N685" s="513"/>
      <c r="O685" s="513"/>
      <c r="P685" s="513"/>
      <c r="Q685" s="513"/>
      <c r="R685" s="513"/>
    </row>
    <row r="686" spans="1:18">
      <c r="A686" s="513"/>
      <c r="B686" s="513"/>
      <c r="C686" s="513"/>
      <c r="D686" s="513"/>
      <c r="E686" s="513"/>
      <c r="F686" s="513"/>
      <c r="G686" s="513"/>
      <c r="H686" s="513"/>
      <c r="J686" s="513"/>
      <c r="K686" s="513"/>
      <c r="L686" s="513"/>
      <c r="M686" s="513"/>
      <c r="N686" s="513"/>
      <c r="O686" s="513"/>
      <c r="P686" s="513"/>
      <c r="Q686" s="513"/>
      <c r="R686" s="513"/>
    </row>
    <row r="687" spans="1:18">
      <c r="A687" s="513"/>
      <c r="B687" s="513"/>
      <c r="C687" s="513"/>
      <c r="D687" s="513"/>
      <c r="E687" s="513"/>
      <c r="F687" s="513"/>
      <c r="G687" s="513"/>
      <c r="H687" s="513"/>
      <c r="J687" s="513"/>
      <c r="K687" s="513"/>
      <c r="L687" s="513"/>
      <c r="M687" s="513"/>
      <c r="N687" s="513"/>
      <c r="O687" s="513"/>
      <c r="P687" s="513"/>
      <c r="Q687" s="513"/>
      <c r="R687" s="513"/>
    </row>
    <row r="688" spans="1:18">
      <c r="A688" s="513"/>
      <c r="B688" s="513"/>
      <c r="C688" s="513"/>
      <c r="D688" s="513"/>
      <c r="E688" s="513"/>
      <c r="F688" s="513"/>
      <c r="G688" s="513"/>
      <c r="H688" s="513"/>
      <c r="J688" s="513"/>
      <c r="K688" s="513"/>
      <c r="L688" s="513"/>
      <c r="M688" s="513"/>
      <c r="N688" s="513"/>
      <c r="O688" s="513"/>
      <c r="P688" s="513"/>
      <c r="Q688" s="513"/>
      <c r="R688" s="513"/>
    </row>
    <row r="689" spans="1:18">
      <c r="A689" s="513"/>
      <c r="B689" s="513"/>
      <c r="C689" s="513"/>
      <c r="D689" s="513"/>
      <c r="E689" s="513"/>
      <c r="F689" s="513"/>
      <c r="G689" s="513"/>
      <c r="H689" s="513"/>
      <c r="J689" s="513"/>
      <c r="K689" s="513"/>
      <c r="L689" s="513"/>
      <c r="M689" s="513"/>
      <c r="N689" s="513"/>
      <c r="O689" s="513"/>
      <c r="P689" s="513"/>
      <c r="Q689" s="513"/>
      <c r="R689" s="513"/>
    </row>
    <row r="690" spans="1:18">
      <c r="A690" s="513"/>
      <c r="B690" s="513"/>
      <c r="C690" s="513"/>
      <c r="D690" s="513"/>
      <c r="E690" s="513"/>
      <c r="F690" s="513"/>
      <c r="G690" s="513"/>
      <c r="H690" s="513"/>
      <c r="J690" s="513"/>
      <c r="K690" s="513"/>
      <c r="L690" s="513"/>
      <c r="M690" s="513"/>
      <c r="N690" s="513"/>
      <c r="O690" s="513"/>
      <c r="P690" s="513"/>
      <c r="Q690" s="513"/>
      <c r="R690" s="513"/>
    </row>
    <row r="691" spans="1:18">
      <c r="A691" s="513"/>
      <c r="B691" s="513"/>
      <c r="C691" s="513"/>
      <c r="D691" s="513"/>
      <c r="E691" s="513"/>
      <c r="F691" s="513"/>
      <c r="G691" s="513"/>
      <c r="H691" s="513"/>
      <c r="J691" s="513"/>
      <c r="K691" s="513"/>
      <c r="L691" s="513"/>
      <c r="M691" s="513"/>
      <c r="N691" s="513"/>
      <c r="O691" s="513"/>
      <c r="P691" s="513"/>
      <c r="Q691" s="513"/>
      <c r="R691" s="513"/>
    </row>
    <row r="692" spans="1:18">
      <c r="A692" s="513"/>
      <c r="B692" s="513"/>
      <c r="C692" s="513"/>
      <c r="D692" s="513"/>
      <c r="E692" s="513"/>
      <c r="F692" s="513"/>
      <c r="G692" s="513"/>
      <c r="H692" s="513"/>
      <c r="J692" s="513"/>
      <c r="K692" s="513"/>
      <c r="L692" s="513"/>
      <c r="M692" s="513"/>
      <c r="N692" s="513"/>
      <c r="O692" s="513"/>
      <c r="P692" s="513"/>
      <c r="Q692" s="513"/>
      <c r="R692" s="513"/>
    </row>
    <row r="693" spans="1:18">
      <c r="A693" s="513"/>
      <c r="B693" s="513"/>
      <c r="C693" s="513"/>
      <c r="D693" s="513"/>
      <c r="E693" s="513"/>
      <c r="F693" s="513"/>
      <c r="G693" s="513"/>
      <c r="H693" s="513"/>
      <c r="J693" s="513"/>
      <c r="K693" s="513"/>
      <c r="L693" s="513"/>
      <c r="M693" s="513"/>
      <c r="N693" s="513"/>
      <c r="O693" s="513"/>
      <c r="P693" s="513"/>
      <c r="Q693" s="513"/>
      <c r="R693" s="513"/>
    </row>
    <row r="694" spans="1:18">
      <c r="A694" s="513"/>
      <c r="B694" s="513"/>
      <c r="C694" s="513"/>
      <c r="D694" s="513"/>
      <c r="E694" s="513"/>
      <c r="F694" s="513"/>
      <c r="G694" s="513"/>
      <c r="H694" s="513"/>
      <c r="J694" s="513"/>
      <c r="K694" s="513"/>
      <c r="L694" s="513"/>
      <c r="M694" s="513"/>
      <c r="N694" s="513"/>
      <c r="O694" s="513"/>
      <c r="P694" s="513"/>
      <c r="Q694" s="513"/>
      <c r="R694" s="513"/>
    </row>
    <row r="695" spans="1:18">
      <c r="A695" s="513"/>
      <c r="B695" s="513"/>
      <c r="C695" s="513"/>
      <c r="D695" s="513"/>
      <c r="E695" s="513"/>
      <c r="F695" s="513"/>
      <c r="G695" s="513"/>
      <c r="H695" s="513"/>
      <c r="J695" s="513"/>
      <c r="K695" s="513"/>
      <c r="L695" s="513"/>
      <c r="M695" s="513"/>
      <c r="N695" s="513"/>
      <c r="O695" s="513"/>
      <c r="P695" s="513"/>
      <c r="Q695" s="513"/>
      <c r="R695" s="513"/>
    </row>
    <row r="696" spans="1:18">
      <c r="A696" s="513"/>
      <c r="B696" s="513"/>
      <c r="C696" s="513"/>
      <c r="D696" s="513"/>
      <c r="E696" s="513"/>
      <c r="F696" s="513"/>
      <c r="G696" s="513"/>
      <c r="H696" s="513"/>
      <c r="J696" s="513"/>
      <c r="K696" s="513"/>
      <c r="L696" s="513"/>
      <c r="M696" s="513"/>
      <c r="N696" s="513"/>
      <c r="O696" s="513"/>
      <c r="P696" s="513"/>
      <c r="Q696" s="513"/>
      <c r="R696" s="513"/>
    </row>
    <row r="697" spans="1:18">
      <c r="A697" s="513"/>
      <c r="B697" s="513"/>
      <c r="C697" s="513"/>
      <c r="D697" s="513"/>
      <c r="E697" s="513"/>
      <c r="F697" s="513"/>
      <c r="G697" s="513"/>
      <c r="H697" s="513"/>
      <c r="J697" s="513"/>
      <c r="K697" s="513"/>
      <c r="L697" s="513"/>
      <c r="M697" s="513"/>
      <c r="N697" s="513"/>
      <c r="O697" s="513"/>
      <c r="P697" s="513"/>
      <c r="Q697" s="513"/>
      <c r="R697" s="513"/>
    </row>
    <row r="698" spans="1:18">
      <c r="A698" s="513"/>
      <c r="B698" s="513"/>
      <c r="C698" s="513"/>
      <c r="D698" s="513"/>
      <c r="E698" s="513"/>
      <c r="F698" s="513"/>
      <c r="G698" s="513"/>
      <c r="H698" s="513"/>
      <c r="J698" s="513"/>
      <c r="K698" s="513"/>
      <c r="L698" s="513"/>
      <c r="M698" s="513"/>
      <c r="N698" s="513"/>
      <c r="O698" s="513"/>
      <c r="P698" s="513"/>
      <c r="Q698" s="513"/>
      <c r="R698" s="513"/>
    </row>
    <row r="699" spans="1:18">
      <c r="A699" s="513"/>
      <c r="B699" s="513"/>
      <c r="C699" s="513"/>
      <c r="D699" s="513"/>
      <c r="E699" s="513"/>
      <c r="F699" s="513"/>
      <c r="G699" s="513"/>
      <c r="H699" s="513"/>
      <c r="J699" s="513"/>
      <c r="K699" s="513"/>
      <c r="L699" s="513"/>
      <c r="M699" s="513"/>
      <c r="N699" s="513"/>
      <c r="O699" s="513"/>
      <c r="P699" s="513"/>
      <c r="Q699" s="513"/>
      <c r="R699" s="513"/>
    </row>
    <row r="700" spans="1:18">
      <c r="A700" s="513"/>
      <c r="B700" s="513"/>
      <c r="C700" s="513"/>
      <c r="D700" s="513"/>
      <c r="E700" s="513"/>
      <c r="F700" s="513"/>
      <c r="G700" s="513"/>
      <c r="H700" s="513"/>
      <c r="J700" s="513"/>
      <c r="K700" s="513"/>
      <c r="L700" s="513"/>
      <c r="M700" s="513"/>
      <c r="N700" s="513"/>
      <c r="O700" s="513"/>
      <c r="P700" s="513"/>
      <c r="Q700" s="513"/>
      <c r="R700" s="513"/>
    </row>
    <row r="701" spans="1:18">
      <c r="A701" s="513"/>
      <c r="B701" s="513"/>
      <c r="C701" s="513"/>
      <c r="D701" s="513"/>
      <c r="E701" s="513"/>
      <c r="F701" s="513"/>
      <c r="G701" s="513"/>
      <c r="H701" s="513"/>
      <c r="J701" s="513"/>
      <c r="K701" s="513"/>
      <c r="L701" s="513"/>
      <c r="M701" s="513"/>
      <c r="N701" s="513"/>
      <c r="O701" s="513"/>
      <c r="P701" s="513"/>
      <c r="Q701" s="513"/>
      <c r="R701" s="513"/>
    </row>
    <row r="702" spans="1:18">
      <c r="A702" s="513"/>
      <c r="B702" s="513"/>
      <c r="C702" s="513"/>
      <c r="D702" s="513"/>
      <c r="E702" s="513"/>
      <c r="F702" s="513"/>
      <c r="G702" s="513"/>
      <c r="H702" s="513"/>
      <c r="J702" s="513"/>
      <c r="K702" s="513"/>
      <c r="L702" s="513"/>
      <c r="M702" s="513"/>
      <c r="N702" s="513"/>
      <c r="O702" s="513"/>
      <c r="P702" s="513"/>
      <c r="Q702" s="513"/>
      <c r="R702" s="513"/>
    </row>
    <row r="703" spans="1:18">
      <c r="A703" s="513"/>
      <c r="B703" s="513"/>
      <c r="C703" s="513"/>
      <c r="D703" s="513"/>
      <c r="E703" s="513"/>
      <c r="F703" s="513"/>
      <c r="G703" s="513"/>
      <c r="H703" s="513"/>
      <c r="J703" s="513"/>
      <c r="K703" s="513"/>
      <c r="L703" s="513"/>
      <c r="M703" s="513"/>
      <c r="N703" s="513"/>
      <c r="O703" s="513"/>
      <c r="P703" s="513"/>
      <c r="Q703" s="513"/>
      <c r="R703" s="513"/>
    </row>
    <row r="704" spans="1:18">
      <c r="A704" s="513"/>
      <c r="B704" s="513"/>
      <c r="C704" s="513"/>
      <c r="D704" s="513"/>
      <c r="E704" s="513"/>
      <c r="F704" s="513"/>
      <c r="G704" s="513"/>
      <c r="H704" s="513"/>
      <c r="J704" s="513"/>
      <c r="K704" s="513"/>
      <c r="L704" s="513"/>
      <c r="M704" s="513"/>
      <c r="N704" s="513"/>
      <c r="O704" s="513"/>
      <c r="P704" s="513"/>
      <c r="Q704" s="513"/>
      <c r="R704" s="513"/>
    </row>
    <row r="705" spans="1:18">
      <c r="A705" s="513"/>
      <c r="B705" s="513"/>
      <c r="C705" s="513"/>
      <c r="D705" s="513"/>
      <c r="E705" s="513"/>
      <c r="F705" s="513"/>
      <c r="G705" s="513"/>
      <c r="H705" s="513"/>
      <c r="J705" s="513"/>
      <c r="K705" s="513"/>
      <c r="L705" s="513"/>
      <c r="M705" s="513"/>
      <c r="N705" s="513"/>
      <c r="O705" s="513"/>
      <c r="P705" s="513"/>
      <c r="Q705" s="513"/>
      <c r="R705" s="513"/>
    </row>
    <row r="706" spans="1:18">
      <c r="A706" s="513"/>
      <c r="B706" s="513"/>
      <c r="C706" s="513"/>
      <c r="D706" s="513"/>
      <c r="E706" s="513"/>
      <c r="F706" s="513"/>
      <c r="G706" s="513"/>
      <c r="H706" s="513"/>
      <c r="J706" s="513"/>
      <c r="K706" s="513"/>
      <c r="L706" s="513"/>
      <c r="M706" s="513"/>
      <c r="N706" s="513"/>
      <c r="O706" s="513"/>
      <c r="P706" s="513"/>
      <c r="Q706" s="513"/>
      <c r="R706" s="513"/>
    </row>
    <row r="707" spans="1:18">
      <c r="A707" s="513"/>
      <c r="B707" s="513"/>
      <c r="C707" s="513"/>
      <c r="D707" s="513"/>
      <c r="E707" s="513"/>
      <c r="F707" s="513"/>
      <c r="G707" s="513"/>
      <c r="H707" s="513"/>
      <c r="J707" s="513"/>
      <c r="K707" s="513"/>
      <c r="L707" s="513"/>
      <c r="M707" s="513"/>
      <c r="N707" s="513"/>
      <c r="O707" s="513"/>
      <c r="P707" s="513"/>
      <c r="Q707" s="513"/>
      <c r="R707" s="513"/>
    </row>
    <row r="708" spans="1:18">
      <c r="A708" s="513"/>
      <c r="B708" s="513"/>
      <c r="C708" s="513"/>
      <c r="D708" s="513"/>
      <c r="E708" s="513"/>
      <c r="F708" s="513"/>
      <c r="G708" s="513"/>
      <c r="H708" s="513"/>
      <c r="J708" s="513"/>
      <c r="K708" s="513"/>
      <c r="L708" s="513"/>
      <c r="M708" s="513"/>
      <c r="N708" s="513"/>
      <c r="O708" s="513"/>
      <c r="P708" s="513"/>
      <c r="Q708" s="513"/>
      <c r="R708" s="513"/>
    </row>
    <row r="709" spans="1:18">
      <c r="A709" s="513"/>
      <c r="B709" s="513"/>
      <c r="C709" s="513"/>
      <c r="D709" s="513"/>
      <c r="E709" s="513"/>
      <c r="F709" s="513"/>
      <c r="G709" s="513"/>
      <c r="H709" s="513"/>
      <c r="J709" s="513"/>
      <c r="K709" s="513"/>
      <c r="L709" s="513"/>
      <c r="M709" s="513"/>
      <c r="N709" s="513"/>
      <c r="O709" s="513"/>
      <c r="P709" s="513"/>
      <c r="Q709" s="513"/>
      <c r="R709" s="513"/>
    </row>
    <row r="710" spans="1:18">
      <c r="A710" s="513"/>
      <c r="B710" s="513"/>
      <c r="C710" s="513"/>
      <c r="D710" s="513"/>
      <c r="E710" s="513"/>
      <c r="F710" s="513"/>
      <c r="G710" s="513"/>
      <c r="H710" s="513"/>
      <c r="J710" s="513"/>
      <c r="K710" s="513"/>
      <c r="L710" s="513"/>
      <c r="M710" s="513"/>
      <c r="N710" s="513"/>
      <c r="O710" s="513"/>
      <c r="P710" s="513"/>
      <c r="Q710" s="513"/>
      <c r="R710" s="513"/>
    </row>
    <row r="711" spans="1:18">
      <c r="A711" s="513"/>
      <c r="B711" s="513"/>
      <c r="C711" s="513"/>
      <c r="D711" s="513"/>
      <c r="E711" s="513"/>
      <c r="F711" s="513"/>
      <c r="G711" s="513"/>
      <c r="H711" s="513"/>
      <c r="J711" s="513"/>
      <c r="K711" s="513"/>
      <c r="L711" s="513"/>
      <c r="M711" s="513"/>
      <c r="N711" s="513"/>
      <c r="O711" s="513"/>
      <c r="P711" s="513"/>
      <c r="Q711" s="513"/>
      <c r="R711" s="513"/>
    </row>
    <row r="712" spans="1:18">
      <c r="A712" s="513"/>
      <c r="B712" s="513"/>
      <c r="C712" s="513"/>
      <c r="D712" s="513"/>
      <c r="E712" s="513"/>
      <c r="F712" s="513"/>
      <c r="G712" s="513"/>
      <c r="H712" s="513"/>
      <c r="J712" s="513"/>
      <c r="K712" s="513"/>
      <c r="L712" s="513"/>
      <c r="M712" s="513"/>
      <c r="N712" s="513"/>
      <c r="O712" s="513"/>
      <c r="P712" s="513"/>
      <c r="Q712" s="513"/>
      <c r="R712" s="513"/>
    </row>
    <row r="713" spans="1:18">
      <c r="A713" s="513"/>
      <c r="B713" s="513"/>
      <c r="C713" s="513"/>
      <c r="D713" s="513"/>
      <c r="E713" s="513"/>
      <c r="F713" s="513"/>
      <c r="G713" s="513"/>
      <c r="H713" s="513"/>
      <c r="J713" s="513"/>
      <c r="K713" s="513"/>
      <c r="L713" s="513"/>
      <c r="M713" s="513"/>
      <c r="N713" s="513"/>
      <c r="O713" s="513"/>
      <c r="P713" s="513"/>
      <c r="Q713" s="513"/>
      <c r="R713" s="513"/>
    </row>
    <row r="714" spans="1:18">
      <c r="A714" s="513"/>
      <c r="B714" s="513"/>
      <c r="C714" s="513"/>
      <c r="D714" s="513"/>
      <c r="E714" s="513"/>
      <c r="F714" s="513"/>
      <c r="G714" s="513"/>
      <c r="H714" s="513"/>
      <c r="J714" s="513"/>
      <c r="K714" s="513"/>
      <c r="L714" s="513"/>
      <c r="M714" s="513"/>
      <c r="N714" s="513"/>
      <c r="O714" s="513"/>
      <c r="P714" s="513"/>
      <c r="Q714" s="513"/>
      <c r="R714" s="513"/>
    </row>
    <row r="715" spans="1:18">
      <c r="A715" s="513"/>
      <c r="B715" s="513"/>
      <c r="C715" s="513"/>
      <c r="D715" s="513"/>
      <c r="E715" s="513"/>
      <c r="F715" s="513"/>
      <c r="G715" s="513"/>
      <c r="H715" s="513"/>
      <c r="J715" s="513"/>
      <c r="K715" s="513"/>
      <c r="L715" s="513"/>
      <c r="M715" s="513"/>
      <c r="N715" s="513"/>
      <c r="O715" s="513"/>
      <c r="P715" s="513"/>
      <c r="Q715" s="513"/>
      <c r="R715" s="513"/>
    </row>
    <row r="716" spans="1:18">
      <c r="A716" s="513"/>
      <c r="B716" s="513"/>
      <c r="C716" s="513"/>
      <c r="D716" s="513"/>
      <c r="E716" s="513"/>
      <c r="F716" s="513"/>
      <c r="G716" s="513"/>
      <c r="H716" s="513"/>
      <c r="J716" s="513"/>
      <c r="K716" s="513"/>
      <c r="L716" s="513"/>
      <c r="M716" s="513"/>
      <c r="N716" s="513"/>
      <c r="O716" s="513"/>
      <c r="P716" s="513"/>
      <c r="Q716" s="513"/>
      <c r="R716" s="513"/>
    </row>
    <row r="717" spans="1:18">
      <c r="A717" s="513"/>
      <c r="B717" s="513"/>
      <c r="C717" s="513"/>
      <c r="D717" s="513"/>
      <c r="E717" s="513"/>
      <c r="F717" s="513"/>
      <c r="G717" s="513"/>
      <c r="H717" s="513"/>
      <c r="J717" s="513"/>
      <c r="K717" s="513"/>
      <c r="L717" s="513"/>
      <c r="M717" s="513"/>
      <c r="N717" s="513"/>
      <c r="O717" s="513"/>
      <c r="P717" s="513"/>
      <c r="Q717" s="513"/>
      <c r="R717" s="513"/>
    </row>
    <row r="718" spans="1:18">
      <c r="A718" s="513"/>
      <c r="B718" s="513"/>
      <c r="C718" s="513"/>
      <c r="D718" s="513"/>
      <c r="E718" s="513"/>
      <c r="F718" s="513"/>
      <c r="G718" s="513"/>
      <c r="H718" s="513"/>
      <c r="J718" s="513"/>
      <c r="K718" s="513"/>
      <c r="L718" s="513"/>
      <c r="M718" s="513"/>
      <c r="N718" s="513"/>
      <c r="O718" s="513"/>
      <c r="P718" s="513"/>
      <c r="Q718" s="513"/>
      <c r="R718" s="513"/>
    </row>
    <row r="719" spans="1:18">
      <c r="A719" s="513"/>
      <c r="B719" s="513"/>
      <c r="C719" s="513"/>
      <c r="D719" s="513"/>
      <c r="E719" s="513"/>
      <c r="F719" s="513"/>
      <c r="G719" s="513"/>
      <c r="H719" s="513"/>
      <c r="J719" s="513"/>
      <c r="K719" s="513"/>
      <c r="L719" s="513"/>
      <c r="M719" s="513"/>
      <c r="N719" s="513"/>
      <c r="O719" s="513"/>
      <c r="P719" s="513"/>
      <c r="Q719" s="513"/>
      <c r="R719" s="513"/>
    </row>
    <row r="720" spans="1:18">
      <c r="A720" s="513"/>
      <c r="B720" s="513"/>
      <c r="C720" s="513"/>
      <c r="D720" s="513"/>
      <c r="E720" s="513"/>
      <c r="F720" s="513"/>
      <c r="G720" s="513"/>
      <c r="H720" s="513"/>
      <c r="J720" s="513"/>
      <c r="K720" s="513"/>
      <c r="L720" s="513"/>
      <c r="M720" s="513"/>
      <c r="N720" s="513"/>
      <c r="O720" s="513"/>
      <c r="P720" s="513"/>
      <c r="Q720" s="513"/>
      <c r="R720" s="513"/>
    </row>
    <row r="721" spans="1:18">
      <c r="A721" s="513"/>
      <c r="B721" s="513"/>
      <c r="C721" s="513"/>
      <c r="D721" s="513"/>
      <c r="E721" s="513"/>
      <c r="F721" s="513"/>
      <c r="G721" s="513"/>
      <c r="H721" s="513"/>
      <c r="J721" s="513"/>
      <c r="K721" s="513"/>
      <c r="L721" s="513"/>
      <c r="M721" s="513"/>
      <c r="N721" s="513"/>
      <c r="O721" s="513"/>
      <c r="P721" s="513"/>
      <c r="Q721" s="513"/>
      <c r="R721" s="513"/>
    </row>
    <row r="722" spans="1:18">
      <c r="A722" s="513"/>
      <c r="B722" s="513"/>
      <c r="C722" s="513"/>
      <c r="D722" s="513"/>
      <c r="E722" s="513"/>
      <c r="F722" s="513"/>
      <c r="G722" s="513"/>
      <c r="H722" s="513"/>
      <c r="J722" s="513"/>
      <c r="K722" s="513"/>
      <c r="L722" s="513"/>
      <c r="M722" s="513"/>
      <c r="N722" s="513"/>
      <c r="O722" s="513"/>
      <c r="P722" s="513"/>
      <c r="Q722" s="513"/>
      <c r="R722" s="513"/>
    </row>
    <row r="723" spans="1:18">
      <c r="A723" s="513"/>
      <c r="B723" s="513"/>
      <c r="C723" s="513"/>
      <c r="D723" s="513"/>
      <c r="E723" s="513"/>
      <c r="F723" s="513"/>
      <c r="G723" s="513"/>
      <c r="H723" s="513"/>
      <c r="J723" s="513"/>
      <c r="K723" s="513"/>
      <c r="L723" s="513"/>
      <c r="M723" s="513"/>
      <c r="N723" s="513"/>
      <c r="O723" s="513"/>
      <c r="P723" s="513"/>
      <c r="Q723" s="513"/>
      <c r="R723" s="513"/>
    </row>
    <row r="724" spans="1:18">
      <c r="A724" s="513"/>
      <c r="B724" s="513"/>
      <c r="C724" s="513"/>
      <c r="D724" s="513"/>
      <c r="E724" s="513"/>
      <c r="F724" s="513"/>
      <c r="G724" s="513"/>
      <c r="H724" s="513"/>
      <c r="J724" s="513"/>
      <c r="K724" s="513"/>
      <c r="L724" s="513"/>
      <c r="M724" s="513"/>
      <c r="N724" s="513"/>
      <c r="O724" s="513"/>
      <c r="P724" s="513"/>
      <c r="Q724" s="513"/>
      <c r="R724" s="513"/>
    </row>
    <row r="725" spans="1:18">
      <c r="A725" s="513"/>
      <c r="B725" s="513"/>
      <c r="C725" s="513"/>
      <c r="D725" s="513"/>
      <c r="E725" s="513"/>
      <c r="F725" s="513"/>
      <c r="G725" s="513"/>
      <c r="H725" s="513"/>
      <c r="J725" s="513"/>
      <c r="K725" s="513"/>
      <c r="L725" s="513"/>
      <c r="M725" s="513"/>
      <c r="N725" s="513"/>
      <c r="O725" s="513"/>
      <c r="P725" s="513"/>
      <c r="Q725" s="513"/>
      <c r="R725" s="513"/>
    </row>
    <row r="726" spans="1:18">
      <c r="A726" s="513"/>
      <c r="B726" s="513"/>
      <c r="C726" s="513"/>
      <c r="D726" s="513"/>
      <c r="E726" s="513"/>
      <c r="F726" s="513"/>
      <c r="G726" s="513"/>
      <c r="H726" s="513"/>
      <c r="J726" s="513"/>
      <c r="K726" s="513"/>
      <c r="L726" s="513"/>
      <c r="M726" s="513"/>
      <c r="N726" s="513"/>
      <c r="O726" s="513"/>
      <c r="P726" s="513"/>
      <c r="Q726" s="513"/>
      <c r="R726" s="513"/>
    </row>
    <row r="727" spans="1:18">
      <c r="A727" s="513"/>
      <c r="B727" s="513"/>
      <c r="C727" s="513"/>
      <c r="D727" s="513"/>
      <c r="E727" s="513"/>
      <c r="F727" s="513"/>
      <c r="G727" s="513"/>
      <c r="H727" s="513"/>
      <c r="J727" s="513"/>
      <c r="K727" s="513"/>
      <c r="L727" s="513"/>
      <c r="M727" s="513"/>
      <c r="N727" s="513"/>
      <c r="O727" s="513"/>
      <c r="P727" s="513"/>
      <c r="Q727" s="513"/>
      <c r="R727" s="513"/>
    </row>
    <row r="728" spans="1:18">
      <c r="A728" s="513"/>
      <c r="B728" s="513"/>
      <c r="C728" s="513"/>
      <c r="D728" s="513"/>
      <c r="E728" s="513"/>
      <c r="F728" s="513"/>
      <c r="G728" s="513"/>
      <c r="H728" s="513"/>
      <c r="J728" s="513"/>
      <c r="K728" s="513"/>
      <c r="L728" s="513"/>
      <c r="M728" s="513"/>
      <c r="N728" s="513"/>
      <c r="O728" s="513"/>
      <c r="P728" s="513"/>
      <c r="Q728" s="513"/>
      <c r="R728" s="513"/>
    </row>
    <row r="729" spans="1:18">
      <c r="A729" s="513"/>
      <c r="B729" s="513"/>
      <c r="C729" s="513"/>
      <c r="D729" s="513"/>
      <c r="E729" s="513"/>
      <c r="F729" s="513"/>
      <c r="G729" s="513"/>
      <c r="H729" s="513"/>
      <c r="J729" s="513"/>
      <c r="K729" s="513"/>
      <c r="L729" s="513"/>
      <c r="M729" s="513"/>
      <c r="N729" s="513"/>
      <c r="O729" s="513"/>
      <c r="P729" s="513"/>
      <c r="Q729" s="513"/>
      <c r="R729" s="513"/>
    </row>
    <row r="730" spans="1:18">
      <c r="A730" s="513"/>
      <c r="B730" s="513"/>
      <c r="C730" s="513"/>
      <c r="D730" s="513"/>
      <c r="E730" s="513"/>
      <c r="F730" s="513"/>
      <c r="G730" s="513"/>
      <c r="H730" s="513"/>
      <c r="J730" s="513"/>
      <c r="K730" s="513"/>
      <c r="L730" s="513"/>
      <c r="M730" s="513"/>
      <c r="N730" s="513"/>
      <c r="O730" s="513"/>
      <c r="P730" s="513"/>
      <c r="Q730" s="513"/>
      <c r="R730" s="513"/>
    </row>
    <row r="731" spans="1:18">
      <c r="A731" s="513"/>
      <c r="B731" s="513"/>
      <c r="C731" s="513"/>
      <c r="D731" s="513"/>
      <c r="E731" s="513"/>
      <c r="F731" s="513"/>
      <c r="G731" s="513"/>
      <c r="H731" s="513"/>
      <c r="J731" s="513"/>
      <c r="K731" s="513"/>
      <c r="L731" s="513"/>
      <c r="M731" s="513"/>
      <c r="N731" s="513"/>
      <c r="O731" s="513"/>
      <c r="P731" s="513"/>
      <c r="Q731" s="513"/>
      <c r="R731" s="513"/>
    </row>
    <row r="732" spans="1:18">
      <c r="A732" s="513"/>
      <c r="B732" s="513"/>
      <c r="C732" s="513"/>
      <c r="D732" s="513"/>
      <c r="E732" s="513"/>
      <c r="F732" s="513"/>
      <c r="G732" s="513"/>
      <c r="H732" s="513"/>
      <c r="J732" s="513"/>
      <c r="K732" s="513"/>
      <c r="L732" s="513"/>
      <c r="M732" s="513"/>
      <c r="N732" s="513"/>
      <c r="O732" s="513"/>
      <c r="P732" s="513"/>
      <c r="Q732" s="513"/>
      <c r="R732" s="513"/>
    </row>
    <row r="733" spans="1:18">
      <c r="A733" s="513"/>
      <c r="B733" s="513"/>
      <c r="C733" s="513"/>
      <c r="D733" s="513"/>
      <c r="E733" s="513"/>
      <c r="F733" s="513"/>
      <c r="G733" s="513"/>
      <c r="H733" s="513"/>
      <c r="J733" s="513"/>
      <c r="K733" s="513"/>
      <c r="L733" s="513"/>
      <c r="M733" s="513"/>
      <c r="N733" s="513"/>
      <c r="O733" s="513"/>
      <c r="P733" s="513"/>
      <c r="Q733" s="513"/>
      <c r="R733" s="513"/>
    </row>
    <row r="734" spans="1:18">
      <c r="A734" s="513"/>
      <c r="B734" s="513"/>
      <c r="C734" s="513"/>
      <c r="D734" s="513"/>
      <c r="E734" s="513"/>
      <c r="F734" s="513"/>
      <c r="G734" s="513"/>
      <c r="H734" s="513"/>
      <c r="J734" s="513"/>
      <c r="K734" s="513"/>
      <c r="L734" s="513"/>
      <c r="M734" s="513"/>
      <c r="N734" s="513"/>
      <c r="O734" s="513"/>
      <c r="P734" s="513"/>
      <c r="Q734" s="513"/>
      <c r="R734" s="513"/>
    </row>
    <row r="735" spans="1:18">
      <c r="A735" s="513"/>
      <c r="B735" s="513"/>
      <c r="C735" s="513"/>
      <c r="D735" s="513"/>
      <c r="E735" s="513"/>
      <c r="F735" s="513"/>
      <c r="G735" s="513"/>
      <c r="H735" s="513"/>
      <c r="J735" s="513"/>
      <c r="K735" s="513"/>
      <c r="L735" s="513"/>
      <c r="M735" s="513"/>
      <c r="N735" s="513"/>
      <c r="O735" s="513"/>
      <c r="P735" s="513"/>
      <c r="Q735" s="513"/>
      <c r="R735" s="513"/>
    </row>
    <row r="736" spans="1:18">
      <c r="A736" s="513"/>
      <c r="B736" s="513"/>
      <c r="C736" s="513"/>
      <c r="D736" s="513"/>
      <c r="E736" s="513"/>
      <c r="F736" s="513"/>
      <c r="G736" s="513"/>
      <c r="H736" s="513"/>
      <c r="J736" s="513"/>
      <c r="K736" s="513"/>
      <c r="L736" s="513"/>
      <c r="M736" s="513"/>
      <c r="N736" s="513"/>
      <c r="O736" s="513"/>
      <c r="P736" s="513"/>
      <c r="Q736" s="513"/>
      <c r="R736" s="513"/>
    </row>
    <row r="737" spans="1:18">
      <c r="A737" s="513"/>
      <c r="B737" s="513"/>
      <c r="C737" s="513"/>
      <c r="D737" s="513"/>
      <c r="E737" s="513"/>
      <c r="F737" s="513"/>
      <c r="G737" s="513"/>
      <c r="H737" s="513"/>
      <c r="J737" s="513"/>
      <c r="K737" s="513"/>
      <c r="L737" s="513"/>
      <c r="M737" s="513"/>
      <c r="N737" s="513"/>
      <c r="O737" s="513"/>
      <c r="P737" s="513"/>
      <c r="Q737" s="513"/>
      <c r="R737" s="513"/>
    </row>
    <row r="738" spans="1:18">
      <c r="A738" s="513"/>
      <c r="B738" s="513"/>
      <c r="C738" s="513"/>
      <c r="D738" s="513"/>
      <c r="E738" s="513"/>
      <c r="F738" s="513"/>
      <c r="G738" s="513"/>
      <c r="H738" s="513"/>
      <c r="J738" s="513"/>
      <c r="K738" s="513"/>
      <c r="L738" s="513"/>
      <c r="M738" s="513"/>
      <c r="N738" s="513"/>
      <c r="O738" s="513"/>
      <c r="P738" s="513"/>
      <c r="Q738" s="513"/>
      <c r="R738" s="513"/>
    </row>
    <row r="739" spans="1:18">
      <c r="A739" s="513"/>
      <c r="B739" s="513"/>
      <c r="C739" s="513"/>
      <c r="D739" s="513"/>
      <c r="E739" s="513"/>
      <c r="F739" s="513"/>
      <c r="G739" s="513"/>
      <c r="H739" s="513"/>
      <c r="J739" s="513"/>
      <c r="K739" s="513"/>
      <c r="L739" s="513"/>
      <c r="M739" s="513"/>
      <c r="N739" s="513"/>
      <c r="O739" s="513"/>
      <c r="P739" s="513"/>
      <c r="Q739" s="513"/>
      <c r="R739" s="513"/>
    </row>
    <row r="740" spans="1:18">
      <c r="A740" s="513"/>
      <c r="B740" s="513"/>
      <c r="C740" s="513"/>
      <c r="D740" s="513"/>
      <c r="E740" s="513"/>
      <c r="F740" s="513"/>
      <c r="G740" s="513"/>
      <c r="H740" s="513"/>
      <c r="J740" s="513"/>
      <c r="K740" s="513"/>
      <c r="L740" s="513"/>
      <c r="M740" s="513"/>
      <c r="N740" s="513"/>
      <c r="O740" s="513"/>
      <c r="P740" s="513"/>
      <c r="Q740" s="513"/>
      <c r="R740" s="513"/>
    </row>
    <row r="741" spans="1:18">
      <c r="A741" s="513"/>
      <c r="B741" s="513"/>
      <c r="C741" s="513"/>
      <c r="D741" s="513"/>
      <c r="E741" s="513"/>
      <c r="F741" s="513"/>
      <c r="G741" s="513"/>
      <c r="H741" s="513"/>
      <c r="J741" s="513"/>
      <c r="K741" s="513"/>
      <c r="L741" s="513"/>
      <c r="M741" s="513"/>
      <c r="N741" s="513"/>
      <c r="O741" s="513"/>
      <c r="P741" s="513"/>
      <c r="Q741" s="513"/>
      <c r="R741" s="513"/>
    </row>
    <row r="742" spans="1:18">
      <c r="A742" s="513"/>
      <c r="B742" s="513"/>
      <c r="C742" s="513"/>
      <c r="D742" s="513"/>
      <c r="E742" s="513"/>
      <c r="F742" s="513"/>
      <c r="G742" s="513"/>
      <c r="H742" s="513"/>
      <c r="J742" s="513"/>
      <c r="K742" s="513"/>
      <c r="L742" s="513"/>
      <c r="M742" s="513"/>
      <c r="N742" s="513"/>
      <c r="O742" s="513"/>
      <c r="P742" s="513"/>
      <c r="Q742" s="513"/>
      <c r="R742" s="513"/>
    </row>
    <row r="743" spans="1:18">
      <c r="A743" s="513"/>
      <c r="B743" s="513"/>
      <c r="C743" s="513"/>
      <c r="D743" s="513"/>
      <c r="E743" s="513"/>
      <c r="F743" s="513"/>
      <c r="G743" s="513"/>
      <c r="H743" s="513"/>
      <c r="J743" s="513"/>
      <c r="K743" s="513"/>
      <c r="L743" s="513"/>
      <c r="M743" s="513"/>
      <c r="N743" s="513"/>
      <c r="O743" s="513"/>
      <c r="P743" s="513"/>
      <c r="Q743" s="513"/>
      <c r="R743" s="513"/>
    </row>
    <row r="744" spans="1:18">
      <c r="A744" s="513"/>
      <c r="B744" s="513"/>
      <c r="C744" s="513"/>
      <c r="D744" s="513"/>
      <c r="E744" s="513"/>
      <c r="F744" s="513"/>
      <c r="G744" s="513"/>
      <c r="H744" s="513"/>
      <c r="J744" s="513"/>
      <c r="K744" s="513"/>
      <c r="L744" s="513"/>
      <c r="M744" s="513"/>
      <c r="N744" s="513"/>
      <c r="O744" s="513"/>
      <c r="P744" s="513"/>
      <c r="Q744" s="513"/>
      <c r="R744" s="513"/>
    </row>
    <row r="745" spans="1:18">
      <c r="A745" s="513"/>
      <c r="B745" s="513"/>
      <c r="C745" s="513"/>
      <c r="D745" s="513"/>
      <c r="E745" s="513"/>
      <c r="F745" s="513"/>
      <c r="G745" s="513"/>
      <c r="H745" s="513"/>
      <c r="J745" s="513"/>
      <c r="K745" s="513"/>
      <c r="L745" s="513"/>
      <c r="M745" s="513"/>
      <c r="N745" s="513"/>
      <c r="O745" s="513"/>
      <c r="P745" s="513"/>
      <c r="Q745" s="513"/>
      <c r="R745" s="513"/>
    </row>
    <row r="746" spans="1:18">
      <c r="A746" s="513"/>
      <c r="B746" s="513"/>
      <c r="C746" s="513"/>
      <c r="D746" s="513"/>
      <c r="E746" s="513"/>
      <c r="F746" s="513"/>
      <c r="G746" s="513"/>
      <c r="H746" s="513"/>
      <c r="J746" s="513"/>
      <c r="K746" s="513"/>
      <c r="L746" s="513"/>
      <c r="M746" s="513"/>
      <c r="N746" s="513"/>
      <c r="O746" s="513"/>
      <c r="P746" s="513"/>
      <c r="Q746" s="513"/>
      <c r="R746" s="513"/>
    </row>
    <row r="747" spans="1:18">
      <c r="A747" s="513"/>
      <c r="B747" s="513"/>
      <c r="C747" s="513"/>
      <c r="D747" s="513"/>
      <c r="E747" s="513"/>
      <c r="F747" s="513"/>
      <c r="G747" s="513"/>
      <c r="H747" s="513"/>
      <c r="J747" s="513"/>
      <c r="K747" s="513"/>
      <c r="L747" s="513"/>
      <c r="M747" s="513"/>
      <c r="N747" s="513"/>
      <c r="O747" s="513"/>
      <c r="P747" s="513"/>
      <c r="Q747" s="513"/>
      <c r="R747" s="513"/>
    </row>
    <row r="748" spans="1:18">
      <c r="A748" s="513"/>
      <c r="B748" s="513"/>
      <c r="C748" s="513"/>
      <c r="D748" s="513"/>
      <c r="E748" s="513"/>
      <c r="F748" s="513"/>
      <c r="G748" s="513"/>
      <c r="H748" s="513"/>
      <c r="J748" s="513"/>
      <c r="K748" s="513"/>
      <c r="L748" s="513"/>
      <c r="M748" s="513"/>
      <c r="N748" s="513"/>
      <c r="O748" s="513"/>
      <c r="P748" s="513"/>
      <c r="Q748" s="513"/>
      <c r="R748" s="513"/>
    </row>
    <row r="749" spans="1:18">
      <c r="A749" s="513"/>
      <c r="B749" s="513"/>
      <c r="C749" s="513"/>
      <c r="D749" s="513"/>
      <c r="E749" s="513"/>
      <c r="F749" s="513"/>
      <c r="G749" s="513"/>
      <c r="H749" s="513"/>
      <c r="J749" s="513"/>
      <c r="K749" s="513"/>
      <c r="L749" s="513"/>
      <c r="M749" s="513"/>
      <c r="N749" s="513"/>
      <c r="O749" s="513"/>
      <c r="P749" s="513"/>
      <c r="Q749" s="513"/>
      <c r="R749" s="513"/>
    </row>
    <row r="750" spans="1:18">
      <c r="A750" s="513"/>
      <c r="B750" s="513"/>
      <c r="C750" s="513"/>
      <c r="D750" s="513"/>
      <c r="E750" s="513"/>
      <c r="F750" s="513"/>
      <c r="G750" s="513"/>
      <c r="H750" s="513"/>
      <c r="J750" s="513"/>
      <c r="K750" s="513"/>
      <c r="L750" s="513"/>
      <c r="M750" s="513"/>
      <c r="N750" s="513"/>
      <c r="O750" s="513"/>
      <c r="P750" s="513"/>
      <c r="Q750" s="513"/>
      <c r="R750" s="513"/>
    </row>
    <row r="751" spans="1:18">
      <c r="A751" s="513"/>
      <c r="B751" s="513"/>
      <c r="C751" s="513"/>
      <c r="D751" s="513"/>
      <c r="E751" s="513"/>
      <c r="F751" s="513"/>
      <c r="G751" s="513"/>
      <c r="H751" s="513"/>
      <c r="J751" s="513"/>
      <c r="K751" s="513"/>
      <c r="L751" s="513"/>
      <c r="M751" s="513"/>
      <c r="N751" s="513"/>
      <c r="O751" s="513"/>
      <c r="P751" s="513"/>
      <c r="Q751" s="513"/>
      <c r="R751" s="513"/>
    </row>
    <row r="752" spans="1:18">
      <c r="A752" s="513"/>
      <c r="B752" s="513"/>
      <c r="C752" s="513"/>
      <c r="D752" s="513"/>
      <c r="E752" s="513"/>
      <c r="F752" s="513"/>
      <c r="G752" s="513"/>
      <c r="H752" s="513"/>
      <c r="J752" s="513"/>
      <c r="K752" s="513"/>
      <c r="L752" s="513"/>
      <c r="M752" s="513"/>
      <c r="N752" s="513"/>
      <c r="O752" s="513"/>
      <c r="P752" s="513"/>
      <c r="Q752" s="513"/>
      <c r="R752" s="513"/>
    </row>
    <row r="753" spans="1:18">
      <c r="A753" s="513"/>
      <c r="B753" s="513"/>
      <c r="C753" s="513"/>
      <c r="D753" s="513"/>
      <c r="E753" s="513"/>
      <c r="F753" s="513"/>
      <c r="G753" s="513"/>
      <c r="H753" s="513"/>
      <c r="J753" s="513"/>
      <c r="K753" s="513"/>
      <c r="L753" s="513"/>
      <c r="M753" s="513"/>
      <c r="N753" s="513"/>
      <c r="O753" s="513"/>
      <c r="P753" s="513"/>
      <c r="Q753" s="513"/>
      <c r="R753" s="513"/>
    </row>
    <row r="754" spans="1:18">
      <c r="A754" s="513"/>
      <c r="B754" s="513"/>
      <c r="C754" s="513"/>
      <c r="D754" s="513"/>
      <c r="E754" s="513"/>
      <c r="F754" s="513"/>
      <c r="G754" s="513"/>
      <c r="H754" s="513"/>
      <c r="J754" s="513"/>
      <c r="K754" s="513"/>
      <c r="L754" s="513"/>
      <c r="M754" s="513"/>
      <c r="N754" s="513"/>
      <c r="O754" s="513"/>
      <c r="P754" s="513"/>
      <c r="Q754" s="513"/>
      <c r="R754" s="513"/>
    </row>
    <row r="755" spans="1:18">
      <c r="A755" s="513"/>
      <c r="B755" s="513"/>
      <c r="C755" s="513"/>
      <c r="D755" s="513"/>
      <c r="E755" s="513"/>
      <c r="F755" s="513"/>
      <c r="G755" s="513"/>
      <c r="H755" s="513"/>
      <c r="J755" s="513"/>
      <c r="K755" s="513"/>
      <c r="L755" s="513"/>
      <c r="M755" s="513"/>
      <c r="N755" s="513"/>
      <c r="O755" s="513"/>
      <c r="P755" s="513"/>
      <c r="Q755" s="513"/>
      <c r="R755" s="513"/>
    </row>
    <row r="756" spans="1:18">
      <c r="A756" s="513"/>
      <c r="B756" s="513"/>
      <c r="C756" s="513"/>
      <c r="D756" s="513"/>
      <c r="E756" s="513"/>
      <c r="F756" s="513"/>
      <c r="G756" s="513"/>
      <c r="H756" s="513"/>
      <c r="J756" s="513"/>
      <c r="K756" s="513"/>
      <c r="L756" s="513"/>
      <c r="M756" s="513"/>
      <c r="N756" s="513"/>
      <c r="O756" s="513"/>
      <c r="P756" s="513"/>
      <c r="Q756" s="513"/>
      <c r="R756" s="513"/>
    </row>
    <row r="757" spans="1:18">
      <c r="A757" s="513"/>
      <c r="B757" s="513"/>
      <c r="C757" s="513"/>
      <c r="D757" s="513"/>
      <c r="E757" s="513"/>
      <c r="F757" s="513"/>
      <c r="G757" s="513"/>
      <c r="H757" s="513"/>
      <c r="J757" s="513"/>
      <c r="K757" s="513"/>
      <c r="L757" s="513"/>
      <c r="M757" s="513"/>
      <c r="N757" s="513"/>
      <c r="O757" s="513"/>
      <c r="P757" s="513"/>
      <c r="Q757" s="513"/>
      <c r="R757" s="513"/>
    </row>
    <row r="758" spans="1:18">
      <c r="A758" s="513"/>
      <c r="B758" s="513"/>
      <c r="C758" s="513"/>
      <c r="D758" s="513"/>
      <c r="E758" s="513"/>
      <c r="F758" s="513"/>
      <c r="G758" s="513"/>
      <c r="H758" s="513"/>
      <c r="J758" s="513"/>
      <c r="K758" s="513"/>
      <c r="L758" s="513"/>
      <c r="M758" s="513"/>
      <c r="N758" s="513"/>
      <c r="O758" s="513"/>
      <c r="P758" s="513"/>
      <c r="Q758" s="513"/>
      <c r="R758" s="513"/>
    </row>
    <row r="759" spans="1:18">
      <c r="A759" s="513"/>
      <c r="B759" s="513"/>
      <c r="C759" s="513"/>
      <c r="D759" s="513"/>
      <c r="E759" s="513"/>
      <c r="F759" s="513"/>
      <c r="G759" s="513"/>
      <c r="H759" s="513"/>
      <c r="J759" s="513"/>
      <c r="K759" s="513"/>
      <c r="L759" s="513"/>
      <c r="M759" s="513"/>
      <c r="N759" s="513"/>
      <c r="O759" s="513"/>
      <c r="P759" s="513"/>
      <c r="Q759" s="513"/>
      <c r="R759" s="513"/>
    </row>
    <row r="760" spans="1:18">
      <c r="A760" s="513"/>
      <c r="B760" s="513"/>
      <c r="C760" s="513"/>
      <c r="D760" s="513"/>
      <c r="E760" s="513"/>
      <c r="F760" s="513"/>
      <c r="G760" s="513"/>
      <c r="H760" s="513"/>
      <c r="J760" s="513"/>
      <c r="K760" s="513"/>
      <c r="L760" s="513"/>
      <c r="M760" s="513"/>
      <c r="N760" s="513"/>
      <c r="O760" s="513"/>
      <c r="P760" s="513"/>
      <c r="Q760" s="513"/>
      <c r="R760" s="513"/>
    </row>
    <row r="761" spans="1:18">
      <c r="A761" s="513"/>
      <c r="B761" s="513"/>
      <c r="C761" s="513"/>
      <c r="D761" s="513"/>
      <c r="E761" s="513"/>
      <c r="F761" s="513"/>
      <c r="G761" s="513"/>
      <c r="H761" s="513"/>
      <c r="J761" s="513"/>
      <c r="K761" s="513"/>
      <c r="L761" s="513"/>
      <c r="M761" s="513"/>
      <c r="N761" s="513"/>
      <c r="O761" s="513"/>
      <c r="P761" s="513"/>
      <c r="Q761" s="513"/>
      <c r="R761" s="513"/>
    </row>
    <row r="762" spans="1:18">
      <c r="A762" s="513"/>
      <c r="B762" s="513"/>
      <c r="C762" s="513"/>
      <c r="D762" s="513"/>
      <c r="E762" s="513"/>
      <c r="F762" s="513"/>
      <c r="G762" s="513"/>
      <c r="H762" s="513"/>
      <c r="J762" s="513"/>
      <c r="K762" s="513"/>
      <c r="L762" s="513"/>
      <c r="M762" s="513"/>
      <c r="N762" s="513"/>
      <c r="O762" s="513"/>
      <c r="P762" s="513"/>
      <c r="Q762" s="513"/>
      <c r="R762" s="513"/>
    </row>
    <row r="763" spans="1:18">
      <c r="A763" s="513"/>
      <c r="B763" s="513"/>
      <c r="C763" s="513"/>
      <c r="D763" s="513"/>
      <c r="E763" s="513"/>
      <c r="F763" s="513"/>
      <c r="G763" s="513"/>
      <c r="H763" s="513"/>
      <c r="J763" s="513"/>
      <c r="K763" s="513"/>
      <c r="L763" s="513"/>
      <c r="M763" s="513"/>
      <c r="N763" s="513"/>
      <c r="O763" s="513"/>
      <c r="P763" s="513"/>
      <c r="Q763" s="513"/>
      <c r="R763" s="513"/>
    </row>
    <row r="764" spans="1:18">
      <c r="A764" s="513"/>
      <c r="B764" s="513"/>
      <c r="C764" s="513"/>
      <c r="D764" s="513"/>
      <c r="E764" s="513"/>
      <c r="F764" s="513"/>
      <c r="G764" s="513"/>
      <c r="H764" s="513"/>
      <c r="J764" s="513"/>
      <c r="K764" s="513"/>
      <c r="L764" s="513"/>
      <c r="M764" s="513"/>
      <c r="N764" s="513"/>
      <c r="O764" s="513"/>
      <c r="P764" s="513"/>
      <c r="Q764" s="513"/>
      <c r="R764" s="513"/>
    </row>
    <row r="765" spans="1:18">
      <c r="A765" s="513"/>
      <c r="B765" s="513"/>
      <c r="C765" s="513"/>
      <c r="D765" s="513"/>
      <c r="E765" s="513"/>
      <c r="F765" s="513"/>
      <c r="G765" s="513"/>
      <c r="H765" s="513"/>
      <c r="J765" s="513"/>
      <c r="K765" s="513"/>
      <c r="L765" s="513"/>
      <c r="M765" s="513"/>
      <c r="N765" s="513"/>
      <c r="O765" s="513"/>
      <c r="P765" s="513"/>
      <c r="Q765" s="513"/>
      <c r="R765" s="513"/>
    </row>
    <row r="766" spans="1:18">
      <c r="A766" s="513"/>
      <c r="B766" s="513"/>
      <c r="C766" s="513"/>
      <c r="D766" s="513"/>
      <c r="E766" s="513"/>
      <c r="F766" s="513"/>
      <c r="G766" s="513"/>
      <c r="H766" s="513"/>
      <c r="J766" s="513"/>
      <c r="K766" s="513"/>
      <c r="L766" s="513"/>
      <c r="M766" s="513"/>
      <c r="N766" s="513"/>
      <c r="O766" s="513"/>
      <c r="P766" s="513"/>
      <c r="Q766" s="513"/>
      <c r="R766" s="513"/>
    </row>
    <row r="767" spans="1:18">
      <c r="A767" s="513"/>
      <c r="B767" s="513"/>
      <c r="C767" s="513"/>
      <c r="D767" s="513"/>
      <c r="E767" s="513"/>
      <c r="F767" s="513"/>
      <c r="G767" s="513"/>
      <c r="H767" s="513"/>
      <c r="J767" s="513"/>
      <c r="K767" s="513"/>
      <c r="L767" s="513"/>
      <c r="M767" s="513"/>
      <c r="N767" s="513"/>
      <c r="O767" s="513"/>
      <c r="P767" s="513"/>
      <c r="Q767" s="513"/>
      <c r="R767" s="513"/>
    </row>
    <row r="768" spans="1:18">
      <c r="A768" s="513"/>
      <c r="B768" s="513"/>
      <c r="C768" s="513"/>
      <c r="D768" s="513"/>
      <c r="E768" s="513"/>
      <c r="F768" s="513"/>
      <c r="G768" s="513"/>
      <c r="H768" s="513"/>
      <c r="J768" s="513"/>
      <c r="K768" s="513"/>
      <c r="L768" s="513"/>
      <c r="M768" s="513"/>
      <c r="N768" s="513"/>
      <c r="O768" s="513"/>
      <c r="P768" s="513"/>
      <c r="Q768" s="513"/>
      <c r="R768" s="513"/>
    </row>
    <row r="769" spans="1:18">
      <c r="A769" s="513"/>
      <c r="B769" s="513"/>
      <c r="C769" s="513"/>
      <c r="D769" s="513"/>
      <c r="E769" s="513"/>
      <c r="F769" s="513"/>
      <c r="G769" s="513"/>
      <c r="H769" s="513"/>
      <c r="J769" s="513"/>
      <c r="K769" s="513"/>
      <c r="L769" s="513"/>
      <c r="M769" s="513"/>
      <c r="N769" s="513"/>
      <c r="O769" s="513"/>
      <c r="P769" s="513"/>
      <c r="Q769" s="513"/>
      <c r="R769" s="513"/>
    </row>
    <row r="770" spans="1:18">
      <c r="A770" s="513"/>
      <c r="B770" s="513"/>
      <c r="C770" s="513"/>
      <c r="D770" s="513"/>
      <c r="E770" s="513"/>
      <c r="F770" s="513"/>
      <c r="G770" s="513"/>
      <c r="H770" s="513"/>
      <c r="J770" s="513"/>
      <c r="K770" s="513"/>
      <c r="L770" s="513"/>
      <c r="M770" s="513"/>
      <c r="N770" s="513"/>
      <c r="O770" s="513"/>
      <c r="P770" s="513"/>
      <c r="Q770" s="513"/>
      <c r="R770" s="513"/>
    </row>
    <row r="771" spans="1:18">
      <c r="A771" s="513"/>
      <c r="B771" s="513"/>
      <c r="C771" s="513"/>
      <c r="D771" s="513"/>
      <c r="E771" s="513"/>
      <c r="F771" s="513"/>
      <c r="G771" s="513"/>
      <c r="H771" s="513"/>
      <c r="J771" s="513"/>
      <c r="K771" s="513"/>
      <c r="L771" s="513"/>
      <c r="M771" s="513"/>
      <c r="N771" s="513"/>
      <c r="O771" s="513"/>
      <c r="P771" s="513"/>
      <c r="Q771" s="513"/>
      <c r="R771" s="513"/>
    </row>
    <row r="772" spans="1:18">
      <c r="A772" s="513"/>
      <c r="B772" s="513"/>
      <c r="C772" s="513"/>
      <c r="D772" s="513"/>
      <c r="E772" s="513"/>
      <c r="F772" s="513"/>
      <c r="G772" s="513"/>
      <c r="H772" s="513"/>
      <c r="J772" s="513"/>
      <c r="K772" s="513"/>
      <c r="L772" s="513"/>
      <c r="M772" s="513"/>
      <c r="N772" s="513"/>
      <c r="O772" s="513"/>
      <c r="P772" s="513"/>
      <c r="Q772" s="513"/>
      <c r="R772" s="513"/>
    </row>
    <row r="773" spans="1:18">
      <c r="A773" s="513"/>
      <c r="B773" s="513"/>
      <c r="C773" s="513"/>
      <c r="D773" s="513"/>
      <c r="E773" s="513"/>
      <c r="F773" s="513"/>
      <c r="G773" s="513"/>
      <c r="H773" s="513"/>
      <c r="J773" s="513"/>
      <c r="K773" s="513"/>
      <c r="L773" s="513"/>
      <c r="M773" s="513"/>
      <c r="N773" s="513"/>
      <c r="O773" s="513"/>
      <c r="P773" s="513"/>
      <c r="Q773" s="513"/>
      <c r="R773" s="513"/>
    </row>
    <row r="774" spans="1:18">
      <c r="A774" s="513"/>
      <c r="B774" s="513"/>
      <c r="C774" s="513"/>
      <c r="D774" s="513"/>
      <c r="E774" s="513"/>
      <c r="F774" s="513"/>
      <c r="G774" s="513"/>
      <c r="H774" s="513"/>
      <c r="J774" s="513"/>
      <c r="K774" s="513"/>
      <c r="L774" s="513"/>
      <c r="M774" s="513"/>
      <c r="N774" s="513"/>
      <c r="O774" s="513"/>
      <c r="P774" s="513"/>
      <c r="Q774" s="513"/>
      <c r="R774" s="513"/>
    </row>
    <row r="775" spans="1:18">
      <c r="A775" s="513"/>
      <c r="B775" s="513"/>
      <c r="C775" s="513"/>
      <c r="D775" s="513"/>
      <c r="E775" s="513"/>
      <c r="F775" s="513"/>
      <c r="G775" s="513"/>
      <c r="H775" s="513"/>
      <c r="J775" s="513"/>
      <c r="K775" s="513"/>
      <c r="L775" s="513"/>
      <c r="M775" s="513"/>
      <c r="N775" s="513"/>
      <c r="O775" s="513"/>
      <c r="P775" s="513"/>
      <c r="Q775" s="513"/>
      <c r="R775" s="513"/>
    </row>
    <row r="776" spans="1:18">
      <c r="A776" s="513"/>
      <c r="B776" s="513"/>
      <c r="C776" s="513"/>
      <c r="D776" s="513"/>
      <c r="E776" s="513"/>
      <c r="F776" s="513"/>
      <c r="G776" s="513"/>
      <c r="H776" s="513"/>
      <c r="J776" s="513"/>
      <c r="K776" s="513"/>
      <c r="L776" s="513"/>
      <c r="M776" s="513"/>
      <c r="N776" s="513"/>
      <c r="O776" s="513"/>
      <c r="P776" s="513"/>
      <c r="Q776" s="513"/>
      <c r="R776" s="513"/>
    </row>
    <row r="777" spans="1:18">
      <c r="A777" s="513"/>
      <c r="B777" s="513"/>
      <c r="C777" s="513"/>
      <c r="D777" s="513"/>
      <c r="E777" s="513"/>
      <c r="F777" s="513"/>
      <c r="G777" s="513"/>
      <c r="H777" s="513"/>
      <c r="J777" s="513"/>
      <c r="K777" s="513"/>
      <c r="L777" s="513"/>
      <c r="M777" s="513"/>
      <c r="N777" s="513"/>
      <c r="O777" s="513"/>
      <c r="P777" s="513"/>
      <c r="Q777" s="513"/>
      <c r="R777" s="513"/>
    </row>
    <row r="778" spans="1:18">
      <c r="A778" s="513"/>
      <c r="B778" s="513"/>
      <c r="C778" s="513"/>
      <c r="D778" s="513"/>
      <c r="E778" s="513"/>
      <c r="F778" s="513"/>
      <c r="G778" s="513"/>
      <c r="H778" s="513"/>
      <c r="J778" s="513"/>
      <c r="K778" s="513"/>
      <c r="L778" s="513"/>
      <c r="M778" s="513"/>
      <c r="N778" s="513"/>
      <c r="O778" s="513"/>
      <c r="P778" s="513"/>
      <c r="Q778" s="513"/>
      <c r="R778" s="513"/>
    </row>
    <row r="779" spans="1:18">
      <c r="A779" s="513"/>
      <c r="B779" s="513"/>
      <c r="C779" s="513"/>
      <c r="D779" s="513"/>
      <c r="E779" s="513"/>
      <c r="F779" s="513"/>
      <c r="G779" s="513"/>
      <c r="H779" s="513"/>
      <c r="J779" s="513"/>
      <c r="K779" s="513"/>
      <c r="L779" s="513"/>
      <c r="M779" s="513"/>
      <c r="N779" s="513"/>
      <c r="O779" s="513"/>
      <c r="P779" s="513"/>
      <c r="Q779" s="513"/>
      <c r="R779" s="513"/>
    </row>
    <row r="780" spans="1:18">
      <c r="A780" s="513"/>
      <c r="B780" s="513"/>
      <c r="C780" s="513"/>
      <c r="D780" s="513"/>
      <c r="E780" s="513"/>
      <c r="F780" s="513"/>
      <c r="G780" s="513"/>
      <c r="H780" s="513"/>
      <c r="J780" s="513"/>
      <c r="K780" s="513"/>
      <c r="L780" s="513"/>
      <c r="M780" s="513"/>
      <c r="N780" s="513"/>
      <c r="O780" s="513"/>
      <c r="P780" s="513"/>
      <c r="Q780" s="513"/>
      <c r="R780" s="513"/>
    </row>
    <row r="781" spans="1:18">
      <c r="A781" s="513"/>
      <c r="B781" s="513"/>
      <c r="C781" s="513"/>
      <c r="D781" s="513"/>
      <c r="E781" s="513"/>
      <c r="F781" s="513"/>
      <c r="G781" s="513"/>
      <c r="H781" s="513"/>
      <c r="J781" s="513"/>
      <c r="K781" s="513"/>
      <c r="L781" s="513"/>
      <c r="M781" s="513"/>
      <c r="N781" s="513"/>
      <c r="O781" s="513"/>
      <c r="P781" s="513"/>
      <c r="Q781" s="513"/>
      <c r="R781" s="513"/>
    </row>
    <row r="782" spans="1:18">
      <c r="A782" s="513"/>
      <c r="B782" s="513"/>
      <c r="C782" s="513"/>
      <c r="D782" s="513"/>
      <c r="E782" s="513"/>
      <c r="F782" s="513"/>
      <c r="G782" s="513"/>
      <c r="H782" s="513"/>
      <c r="J782" s="513"/>
      <c r="K782" s="513"/>
      <c r="L782" s="513"/>
      <c r="M782" s="513"/>
      <c r="N782" s="513"/>
      <c r="O782" s="513"/>
      <c r="P782" s="513"/>
      <c r="Q782" s="513"/>
      <c r="R782" s="513"/>
    </row>
    <row r="783" spans="1:18">
      <c r="A783" s="513"/>
      <c r="B783" s="513"/>
      <c r="C783" s="513"/>
      <c r="D783" s="513"/>
      <c r="E783" s="513"/>
      <c r="F783" s="513"/>
      <c r="G783" s="513"/>
      <c r="H783" s="513"/>
      <c r="J783" s="513"/>
      <c r="K783" s="513"/>
      <c r="L783" s="513"/>
      <c r="M783" s="513"/>
      <c r="N783" s="513"/>
      <c r="O783" s="513"/>
      <c r="P783" s="513"/>
      <c r="Q783" s="513"/>
      <c r="R783" s="513"/>
    </row>
    <row r="784" spans="1:18">
      <c r="A784" s="513"/>
      <c r="B784" s="513"/>
      <c r="C784" s="513"/>
      <c r="D784" s="513"/>
      <c r="E784" s="513"/>
      <c r="F784" s="513"/>
      <c r="G784" s="513"/>
      <c r="H784" s="513"/>
      <c r="J784" s="513"/>
      <c r="K784" s="513"/>
      <c r="L784" s="513"/>
      <c r="M784" s="513"/>
      <c r="N784" s="513"/>
      <c r="O784" s="513"/>
      <c r="P784" s="513"/>
      <c r="Q784" s="513"/>
      <c r="R784" s="513"/>
    </row>
    <row r="785" spans="1:18">
      <c r="A785" s="513"/>
      <c r="B785" s="513"/>
      <c r="C785" s="513"/>
      <c r="D785" s="513"/>
      <c r="E785" s="513"/>
      <c r="F785" s="513"/>
      <c r="G785" s="513"/>
      <c r="H785" s="513"/>
      <c r="J785" s="513"/>
      <c r="K785" s="513"/>
      <c r="L785" s="513"/>
      <c r="M785" s="513"/>
      <c r="N785" s="513"/>
      <c r="O785" s="513"/>
      <c r="P785" s="513"/>
      <c r="Q785" s="513"/>
      <c r="R785" s="513"/>
    </row>
    <row r="786" spans="1:18">
      <c r="A786" s="513"/>
      <c r="B786" s="513"/>
      <c r="C786" s="513"/>
      <c r="D786" s="513"/>
      <c r="E786" s="513"/>
      <c r="F786" s="513"/>
      <c r="G786" s="513"/>
      <c r="H786" s="513"/>
      <c r="J786" s="513"/>
      <c r="K786" s="513"/>
      <c r="L786" s="513"/>
      <c r="M786" s="513"/>
      <c r="N786" s="513"/>
      <c r="O786" s="513"/>
      <c r="P786" s="513"/>
      <c r="Q786" s="513"/>
      <c r="R786" s="513"/>
    </row>
    <row r="787" spans="1:18">
      <c r="A787" s="513"/>
      <c r="B787" s="513"/>
      <c r="C787" s="513"/>
      <c r="D787" s="513"/>
      <c r="E787" s="513"/>
      <c r="F787" s="513"/>
      <c r="G787" s="513"/>
      <c r="H787" s="513"/>
      <c r="J787" s="513"/>
      <c r="K787" s="513"/>
      <c r="L787" s="513"/>
      <c r="M787" s="513"/>
      <c r="N787" s="513"/>
      <c r="O787" s="513"/>
      <c r="P787" s="513"/>
      <c r="Q787" s="513"/>
      <c r="R787" s="513"/>
    </row>
    <row r="788" spans="1:18">
      <c r="A788" s="513"/>
      <c r="B788" s="513"/>
      <c r="C788" s="513"/>
      <c r="D788" s="513"/>
      <c r="E788" s="513"/>
      <c r="F788" s="513"/>
      <c r="G788" s="513"/>
      <c r="H788" s="513"/>
      <c r="J788" s="513"/>
      <c r="K788" s="513"/>
      <c r="L788" s="513"/>
      <c r="M788" s="513"/>
      <c r="N788" s="513"/>
      <c r="O788" s="513"/>
      <c r="P788" s="513"/>
      <c r="Q788" s="513"/>
      <c r="R788" s="513"/>
    </row>
    <row r="789" spans="1:18">
      <c r="A789" s="513"/>
      <c r="B789" s="513"/>
      <c r="C789" s="513"/>
      <c r="D789" s="513"/>
      <c r="E789" s="513"/>
      <c r="F789" s="513"/>
      <c r="G789" s="513"/>
      <c r="H789" s="513"/>
      <c r="J789" s="513"/>
      <c r="K789" s="513"/>
      <c r="L789" s="513"/>
      <c r="M789" s="513"/>
      <c r="N789" s="513"/>
      <c r="O789" s="513"/>
      <c r="P789" s="513"/>
      <c r="Q789" s="513"/>
      <c r="R789" s="513"/>
    </row>
    <row r="790" spans="1:18">
      <c r="A790" s="513"/>
      <c r="B790" s="513"/>
      <c r="C790" s="513"/>
      <c r="D790" s="513"/>
      <c r="E790" s="513"/>
      <c r="F790" s="513"/>
      <c r="G790" s="513"/>
      <c r="H790" s="513"/>
      <c r="J790" s="513"/>
      <c r="K790" s="513"/>
      <c r="L790" s="513"/>
      <c r="M790" s="513"/>
      <c r="N790" s="513"/>
      <c r="O790" s="513"/>
      <c r="P790" s="513"/>
      <c r="Q790" s="513"/>
      <c r="R790" s="513"/>
    </row>
    <row r="791" spans="1:18">
      <c r="A791" s="513"/>
      <c r="B791" s="513"/>
      <c r="C791" s="513"/>
      <c r="D791" s="513"/>
      <c r="E791" s="513"/>
      <c r="F791" s="513"/>
      <c r="G791" s="513"/>
      <c r="H791" s="513"/>
      <c r="J791" s="513"/>
      <c r="K791" s="513"/>
      <c r="L791" s="513"/>
      <c r="M791" s="513"/>
      <c r="N791" s="513"/>
      <c r="O791" s="513"/>
      <c r="P791" s="513"/>
      <c r="Q791" s="513"/>
      <c r="R791" s="513"/>
    </row>
    <row r="792" spans="1:18">
      <c r="A792" s="513"/>
      <c r="B792" s="513"/>
      <c r="C792" s="513"/>
      <c r="D792" s="513"/>
      <c r="E792" s="513"/>
      <c r="F792" s="513"/>
      <c r="G792" s="513"/>
      <c r="H792" s="513"/>
      <c r="J792" s="513"/>
      <c r="K792" s="513"/>
      <c r="L792" s="513"/>
      <c r="M792" s="513"/>
      <c r="N792" s="513"/>
      <c r="O792" s="513"/>
      <c r="P792" s="513"/>
      <c r="Q792" s="513"/>
      <c r="R792" s="513"/>
    </row>
    <row r="793" spans="1:18">
      <c r="A793" s="513"/>
      <c r="B793" s="513"/>
      <c r="C793" s="513"/>
      <c r="D793" s="513"/>
      <c r="E793" s="513"/>
      <c r="F793" s="513"/>
      <c r="G793" s="513"/>
      <c r="H793" s="513"/>
      <c r="J793" s="513"/>
      <c r="K793" s="513"/>
      <c r="L793" s="513"/>
      <c r="M793" s="513"/>
      <c r="N793" s="513"/>
      <c r="O793" s="513"/>
      <c r="P793" s="513"/>
      <c r="Q793" s="513"/>
      <c r="R793" s="513"/>
    </row>
    <row r="794" spans="1:18">
      <c r="A794" s="513"/>
      <c r="B794" s="513"/>
      <c r="C794" s="513"/>
      <c r="D794" s="513"/>
      <c r="E794" s="513"/>
      <c r="F794" s="513"/>
      <c r="G794" s="513"/>
      <c r="H794" s="513"/>
      <c r="J794" s="513"/>
      <c r="K794" s="513"/>
      <c r="L794" s="513"/>
      <c r="M794" s="513"/>
      <c r="N794" s="513"/>
      <c r="O794" s="513"/>
      <c r="P794" s="513"/>
      <c r="Q794" s="513"/>
      <c r="R794" s="513"/>
    </row>
    <row r="795" spans="1:18">
      <c r="A795" s="513"/>
      <c r="B795" s="513"/>
      <c r="C795" s="513"/>
      <c r="D795" s="513"/>
      <c r="E795" s="513"/>
      <c r="F795" s="513"/>
      <c r="G795" s="513"/>
      <c r="H795" s="513"/>
      <c r="J795" s="513"/>
      <c r="K795" s="513"/>
      <c r="L795" s="513"/>
      <c r="M795" s="513"/>
      <c r="N795" s="513"/>
      <c r="O795" s="513"/>
      <c r="P795" s="513"/>
      <c r="Q795" s="513"/>
      <c r="R795" s="513"/>
    </row>
    <row r="796" spans="1:18">
      <c r="A796" s="513"/>
      <c r="B796" s="513"/>
      <c r="C796" s="513"/>
      <c r="D796" s="513"/>
      <c r="E796" s="513"/>
      <c r="F796" s="513"/>
      <c r="G796" s="513"/>
      <c r="H796" s="513"/>
      <c r="J796" s="513"/>
      <c r="K796" s="513"/>
      <c r="L796" s="513"/>
      <c r="M796" s="513"/>
      <c r="N796" s="513"/>
      <c r="O796" s="513"/>
      <c r="P796" s="513"/>
      <c r="Q796" s="513"/>
      <c r="R796" s="513"/>
    </row>
    <row r="797" spans="1:18">
      <c r="A797" s="513"/>
      <c r="B797" s="513"/>
      <c r="C797" s="513"/>
      <c r="D797" s="513"/>
      <c r="E797" s="513"/>
      <c r="F797" s="513"/>
      <c r="G797" s="513"/>
      <c r="H797" s="513"/>
      <c r="J797" s="513"/>
      <c r="K797" s="513"/>
      <c r="L797" s="513"/>
      <c r="M797" s="513"/>
      <c r="N797" s="513"/>
      <c r="O797" s="513"/>
      <c r="P797" s="513"/>
      <c r="Q797" s="513"/>
      <c r="R797" s="513"/>
    </row>
    <row r="798" spans="1:18">
      <c r="A798" s="513"/>
      <c r="B798" s="513"/>
      <c r="C798" s="513"/>
      <c r="D798" s="513"/>
      <c r="E798" s="513"/>
      <c r="F798" s="513"/>
      <c r="G798" s="513"/>
      <c r="H798" s="513"/>
      <c r="J798" s="513"/>
      <c r="K798" s="513"/>
      <c r="L798" s="513"/>
      <c r="M798" s="513"/>
      <c r="N798" s="513"/>
      <c r="O798" s="513"/>
      <c r="P798" s="513"/>
      <c r="Q798" s="513"/>
      <c r="R798" s="513"/>
    </row>
    <row r="799" spans="1:18">
      <c r="A799" s="513"/>
      <c r="B799" s="513"/>
      <c r="C799" s="513"/>
      <c r="D799" s="513"/>
      <c r="E799" s="513"/>
      <c r="F799" s="513"/>
      <c r="G799" s="513"/>
      <c r="H799" s="513"/>
      <c r="J799" s="513"/>
      <c r="K799" s="513"/>
      <c r="L799" s="513"/>
      <c r="M799" s="513"/>
      <c r="N799" s="513"/>
      <c r="O799" s="513"/>
      <c r="P799" s="513"/>
      <c r="Q799" s="513"/>
      <c r="R799" s="513"/>
    </row>
    <row r="800" spans="1:18">
      <c r="A800" s="513"/>
      <c r="B800" s="513"/>
      <c r="C800" s="513"/>
      <c r="D800" s="513"/>
      <c r="E800" s="513"/>
      <c r="F800" s="513"/>
      <c r="G800" s="513"/>
      <c r="H800" s="513"/>
      <c r="J800" s="513"/>
      <c r="K800" s="513"/>
      <c r="L800" s="513"/>
      <c r="M800" s="513"/>
      <c r="N800" s="513"/>
      <c r="O800" s="513"/>
      <c r="P800" s="513"/>
      <c r="Q800" s="513"/>
      <c r="R800" s="513"/>
    </row>
    <row r="801" spans="1:18">
      <c r="A801" s="513"/>
      <c r="B801" s="513"/>
      <c r="C801" s="513"/>
      <c r="D801" s="513"/>
      <c r="E801" s="513"/>
      <c r="F801" s="513"/>
      <c r="G801" s="513"/>
      <c r="H801" s="513"/>
      <c r="J801" s="513"/>
      <c r="K801" s="513"/>
      <c r="L801" s="513"/>
      <c r="M801" s="513"/>
      <c r="N801" s="513"/>
      <c r="O801" s="513"/>
      <c r="P801" s="513"/>
      <c r="Q801" s="513"/>
      <c r="R801" s="513"/>
    </row>
    <row r="802" spans="1:18">
      <c r="A802" s="513"/>
      <c r="B802" s="513"/>
      <c r="C802" s="513"/>
      <c r="D802" s="513"/>
      <c r="E802" s="513"/>
      <c r="F802" s="513"/>
      <c r="G802" s="513"/>
      <c r="H802" s="513"/>
      <c r="J802" s="513"/>
      <c r="K802" s="513"/>
      <c r="L802" s="513"/>
      <c r="M802" s="513"/>
      <c r="N802" s="513"/>
      <c r="O802" s="513"/>
      <c r="P802" s="513"/>
      <c r="Q802" s="513"/>
      <c r="R802" s="513"/>
    </row>
    <row r="803" spans="1:18">
      <c r="A803" s="513"/>
      <c r="B803" s="513"/>
      <c r="C803" s="513"/>
      <c r="D803" s="513"/>
      <c r="E803" s="513"/>
      <c r="F803" s="513"/>
      <c r="G803" s="513"/>
      <c r="H803" s="513"/>
      <c r="J803" s="513"/>
      <c r="K803" s="513"/>
      <c r="L803" s="513"/>
      <c r="M803" s="513"/>
      <c r="N803" s="513"/>
      <c r="O803" s="513"/>
      <c r="P803" s="513"/>
      <c r="Q803" s="513"/>
      <c r="R803" s="513"/>
    </row>
    <row r="804" spans="1:18">
      <c r="A804" s="513"/>
      <c r="B804" s="513"/>
      <c r="C804" s="513"/>
      <c r="D804" s="513"/>
      <c r="E804" s="513"/>
      <c r="F804" s="513"/>
      <c r="G804" s="513"/>
      <c r="H804" s="513"/>
      <c r="J804" s="513"/>
      <c r="K804" s="513"/>
      <c r="L804" s="513"/>
      <c r="M804" s="513"/>
      <c r="N804" s="513"/>
      <c r="O804" s="513"/>
      <c r="P804" s="513"/>
      <c r="Q804" s="513"/>
      <c r="R804" s="513"/>
    </row>
    <row r="805" spans="1:18">
      <c r="A805" s="513"/>
      <c r="B805" s="513"/>
      <c r="C805" s="513"/>
      <c r="D805" s="513"/>
      <c r="E805" s="513"/>
      <c r="F805" s="513"/>
      <c r="G805" s="513"/>
      <c r="H805" s="513"/>
      <c r="J805" s="513"/>
      <c r="K805" s="513"/>
      <c r="L805" s="513"/>
      <c r="M805" s="513"/>
      <c r="N805" s="513"/>
      <c r="O805" s="513"/>
      <c r="P805" s="513"/>
      <c r="Q805" s="513"/>
      <c r="R805" s="513"/>
    </row>
    <row r="806" spans="1:18">
      <c r="A806" s="513"/>
      <c r="B806" s="513"/>
      <c r="C806" s="513"/>
      <c r="D806" s="513"/>
      <c r="E806" s="513"/>
      <c r="F806" s="513"/>
      <c r="G806" s="513"/>
      <c r="H806" s="513"/>
      <c r="J806" s="513"/>
      <c r="K806" s="513"/>
      <c r="L806" s="513"/>
      <c r="M806" s="513"/>
      <c r="N806" s="513"/>
      <c r="O806" s="513"/>
      <c r="P806" s="513"/>
      <c r="Q806" s="513"/>
      <c r="R806" s="513"/>
    </row>
    <row r="807" spans="1:18">
      <c r="A807" s="513"/>
      <c r="B807" s="513"/>
      <c r="C807" s="513"/>
      <c r="D807" s="513"/>
      <c r="E807" s="513"/>
      <c r="F807" s="513"/>
      <c r="G807" s="513"/>
      <c r="H807" s="513"/>
      <c r="J807" s="513"/>
      <c r="K807" s="513"/>
      <c r="L807" s="513"/>
      <c r="M807" s="513"/>
      <c r="N807" s="513"/>
      <c r="O807" s="513"/>
      <c r="P807" s="513"/>
      <c r="Q807" s="513"/>
      <c r="R807" s="513"/>
    </row>
    <row r="808" spans="1:18">
      <c r="A808" s="513"/>
      <c r="B808" s="513"/>
      <c r="C808" s="513"/>
      <c r="D808" s="513"/>
      <c r="E808" s="513"/>
      <c r="F808" s="513"/>
      <c r="G808" s="513"/>
      <c r="H808" s="513"/>
      <c r="J808" s="513"/>
      <c r="K808" s="513"/>
      <c r="L808" s="513"/>
      <c r="M808" s="513"/>
      <c r="N808" s="513"/>
      <c r="O808" s="513"/>
      <c r="P808" s="513"/>
      <c r="Q808" s="513"/>
      <c r="R808" s="513"/>
    </row>
    <row r="809" spans="1:18">
      <c r="A809" s="513"/>
      <c r="B809" s="513"/>
      <c r="C809" s="513"/>
      <c r="D809" s="513"/>
      <c r="E809" s="513"/>
      <c r="F809" s="513"/>
      <c r="G809" s="513"/>
      <c r="H809" s="513"/>
      <c r="J809" s="513"/>
      <c r="K809" s="513"/>
      <c r="L809" s="513"/>
      <c r="M809" s="513"/>
      <c r="N809" s="513"/>
      <c r="O809" s="513"/>
      <c r="P809" s="513"/>
      <c r="Q809" s="513"/>
      <c r="R809" s="513"/>
    </row>
    <row r="810" spans="1:18">
      <c r="A810" s="513"/>
      <c r="B810" s="513"/>
      <c r="C810" s="513"/>
      <c r="D810" s="513"/>
      <c r="E810" s="513"/>
      <c r="F810" s="513"/>
      <c r="G810" s="513"/>
      <c r="H810" s="513"/>
      <c r="J810" s="513"/>
      <c r="K810" s="513"/>
      <c r="L810" s="513"/>
      <c r="M810" s="513"/>
      <c r="N810" s="513"/>
      <c r="O810" s="513"/>
      <c r="P810" s="513"/>
      <c r="Q810" s="513"/>
      <c r="R810" s="513"/>
    </row>
    <row r="811" spans="1:18">
      <c r="A811" s="513"/>
      <c r="B811" s="513"/>
      <c r="C811" s="513"/>
      <c r="D811" s="513"/>
      <c r="E811" s="513"/>
      <c r="F811" s="513"/>
      <c r="G811" s="513"/>
      <c r="H811" s="513"/>
      <c r="J811" s="513"/>
      <c r="K811" s="513"/>
      <c r="L811" s="513"/>
      <c r="M811" s="513"/>
      <c r="N811" s="513"/>
      <c r="O811" s="513"/>
      <c r="P811" s="513"/>
      <c r="Q811" s="513"/>
      <c r="R811" s="513"/>
    </row>
    <row r="812" spans="1:18">
      <c r="A812" s="513"/>
      <c r="B812" s="513"/>
      <c r="C812" s="513"/>
      <c r="D812" s="513"/>
      <c r="E812" s="513"/>
      <c r="F812" s="513"/>
      <c r="G812" s="513"/>
      <c r="H812" s="513"/>
      <c r="J812" s="513"/>
      <c r="K812" s="513"/>
      <c r="L812" s="513"/>
      <c r="M812" s="513"/>
      <c r="N812" s="513"/>
      <c r="O812" s="513"/>
      <c r="P812" s="513"/>
      <c r="Q812" s="513"/>
      <c r="R812" s="513"/>
    </row>
    <row r="813" spans="1:18">
      <c r="A813" s="513"/>
      <c r="B813" s="513"/>
      <c r="C813" s="513"/>
      <c r="D813" s="513"/>
      <c r="E813" s="513"/>
      <c r="F813" s="513"/>
      <c r="G813" s="513"/>
      <c r="H813" s="513"/>
      <c r="J813" s="513"/>
      <c r="K813" s="513"/>
      <c r="L813" s="513"/>
      <c r="M813" s="513"/>
      <c r="N813" s="513"/>
      <c r="O813" s="513"/>
      <c r="P813" s="513"/>
      <c r="Q813" s="513"/>
      <c r="R813" s="513"/>
    </row>
    <row r="814" spans="1:18">
      <c r="A814" s="513"/>
      <c r="B814" s="513"/>
      <c r="C814" s="513"/>
      <c r="D814" s="513"/>
      <c r="E814" s="513"/>
      <c r="F814" s="513"/>
      <c r="G814" s="513"/>
      <c r="H814" s="513"/>
      <c r="J814" s="513"/>
      <c r="K814" s="513"/>
      <c r="L814" s="513"/>
      <c r="M814" s="513"/>
      <c r="N814" s="513"/>
      <c r="O814" s="513"/>
      <c r="P814" s="513"/>
      <c r="Q814" s="513"/>
      <c r="R814" s="513"/>
    </row>
    <row r="815" spans="1:18">
      <c r="A815" s="513"/>
      <c r="B815" s="513"/>
      <c r="C815" s="513"/>
      <c r="D815" s="513"/>
      <c r="E815" s="513"/>
      <c r="F815" s="513"/>
      <c r="G815" s="513"/>
      <c r="H815" s="513"/>
      <c r="J815" s="513"/>
      <c r="K815" s="513"/>
      <c r="L815" s="513"/>
      <c r="M815" s="513"/>
      <c r="N815" s="513"/>
      <c r="O815" s="513"/>
      <c r="P815" s="513"/>
      <c r="Q815" s="513"/>
      <c r="R815" s="513"/>
    </row>
    <row r="816" spans="1:18">
      <c r="A816" s="513"/>
      <c r="B816" s="513"/>
      <c r="C816" s="513"/>
      <c r="D816" s="513"/>
      <c r="E816" s="513"/>
      <c r="F816" s="513"/>
      <c r="G816" s="513"/>
      <c r="H816" s="513"/>
      <c r="J816" s="513"/>
      <c r="K816" s="513"/>
      <c r="L816" s="513"/>
      <c r="M816" s="513"/>
      <c r="N816" s="513"/>
      <c r="O816" s="513"/>
      <c r="P816" s="513"/>
      <c r="Q816" s="513"/>
      <c r="R816" s="513"/>
    </row>
    <row r="817" spans="1:18">
      <c r="A817" s="513"/>
      <c r="B817" s="513"/>
      <c r="C817" s="513"/>
      <c r="D817" s="513"/>
      <c r="E817" s="513"/>
      <c r="F817" s="513"/>
      <c r="G817" s="513"/>
      <c r="H817" s="513"/>
      <c r="J817" s="513"/>
      <c r="K817" s="513"/>
      <c r="L817" s="513"/>
      <c r="M817" s="513"/>
      <c r="N817" s="513"/>
      <c r="O817" s="513"/>
      <c r="P817" s="513"/>
      <c r="Q817" s="513"/>
      <c r="R817" s="513"/>
    </row>
    <row r="818" spans="1:18">
      <c r="A818" s="513"/>
      <c r="B818" s="513"/>
      <c r="C818" s="513"/>
      <c r="D818" s="513"/>
      <c r="E818" s="513"/>
      <c r="F818" s="513"/>
      <c r="G818" s="513"/>
      <c r="H818" s="513"/>
      <c r="J818" s="513"/>
      <c r="K818" s="513"/>
      <c r="L818" s="513"/>
      <c r="M818" s="513"/>
      <c r="N818" s="513"/>
      <c r="O818" s="513"/>
      <c r="P818" s="513"/>
      <c r="Q818" s="513"/>
      <c r="R818" s="513"/>
    </row>
    <row r="819" spans="1:18">
      <c r="A819" s="513"/>
      <c r="B819" s="513"/>
      <c r="C819" s="513"/>
      <c r="D819" s="513"/>
      <c r="E819" s="513"/>
      <c r="F819" s="513"/>
      <c r="G819" s="513"/>
      <c r="H819" s="513"/>
      <c r="J819" s="513"/>
      <c r="K819" s="513"/>
      <c r="L819" s="513"/>
      <c r="M819" s="513"/>
      <c r="N819" s="513"/>
      <c r="O819" s="513"/>
      <c r="P819" s="513"/>
      <c r="Q819" s="513"/>
      <c r="R819" s="513"/>
    </row>
    <row r="820" spans="1:18">
      <c r="A820" s="513"/>
      <c r="B820" s="513"/>
      <c r="C820" s="513"/>
      <c r="D820" s="513"/>
      <c r="E820" s="513"/>
      <c r="F820" s="513"/>
      <c r="G820" s="513"/>
      <c r="H820" s="513"/>
      <c r="J820" s="513"/>
      <c r="K820" s="513"/>
      <c r="L820" s="513"/>
      <c r="M820" s="513"/>
      <c r="N820" s="513"/>
      <c r="O820" s="513"/>
      <c r="P820" s="513"/>
      <c r="Q820" s="513"/>
      <c r="R820" s="513"/>
    </row>
    <row r="821" spans="1:18">
      <c r="A821" s="513"/>
      <c r="B821" s="513"/>
      <c r="C821" s="513"/>
      <c r="D821" s="513"/>
      <c r="E821" s="513"/>
      <c r="F821" s="513"/>
      <c r="G821" s="513"/>
      <c r="H821" s="513"/>
      <c r="J821" s="513"/>
      <c r="K821" s="513"/>
      <c r="L821" s="513"/>
      <c r="M821" s="513"/>
      <c r="N821" s="513"/>
      <c r="O821" s="513"/>
      <c r="P821" s="513"/>
      <c r="Q821" s="513"/>
      <c r="R821" s="513"/>
    </row>
    <row r="822" spans="1:18">
      <c r="A822" s="513"/>
      <c r="B822" s="513"/>
      <c r="C822" s="513"/>
      <c r="D822" s="513"/>
      <c r="E822" s="513"/>
      <c r="F822" s="513"/>
      <c r="G822" s="513"/>
      <c r="H822" s="513"/>
      <c r="J822" s="513"/>
      <c r="K822" s="513"/>
      <c r="L822" s="513"/>
      <c r="M822" s="513"/>
      <c r="N822" s="513"/>
      <c r="O822" s="513"/>
      <c r="P822" s="513"/>
      <c r="Q822" s="513"/>
      <c r="R822" s="513"/>
    </row>
    <row r="823" spans="1:18">
      <c r="A823" s="513"/>
      <c r="B823" s="513"/>
      <c r="C823" s="513"/>
      <c r="D823" s="513"/>
      <c r="E823" s="513"/>
      <c r="F823" s="513"/>
      <c r="G823" s="513"/>
      <c r="H823" s="513"/>
      <c r="J823" s="513"/>
      <c r="K823" s="513"/>
      <c r="L823" s="513"/>
      <c r="M823" s="513"/>
      <c r="N823" s="513"/>
      <c r="O823" s="513"/>
      <c r="P823" s="513"/>
      <c r="Q823" s="513"/>
      <c r="R823" s="513"/>
    </row>
    <row r="824" spans="1:18">
      <c r="A824" s="513"/>
      <c r="B824" s="513"/>
      <c r="C824" s="513"/>
      <c r="D824" s="513"/>
      <c r="E824" s="513"/>
      <c r="F824" s="513"/>
      <c r="G824" s="513"/>
      <c r="H824" s="513"/>
      <c r="J824" s="513"/>
      <c r="K824" s="513"/>
      <c r="L824" s="513"/>
      <c r="M824" s="513"/>
      <c r="N824" s="513"/>
      <c r="O824" s="513"/>
      <c r="P824" s="513"/>
      <c r="Q824" s="513"/>
      <c r="R824" s="513"/>
    </row>
    <row r="825" spans="1:18">
      <c r="A825" s="513"/>
      <c r="B825" s="513"/>
      <c r="C825" s="513"/>
      <c r="D825" s="513"/>
      <c r="E825" s="513"/>
      <c r="F825" s="513"/>
      <c r="G825" s="513"/>
      <c r="H825" s="513"/>
      <c r="J825" s="513"/>
      <c r="K825" s="513"/>
      <c r="L825" s="513"/>
      <c r="M825" s="513"/>
      <c r="N825" s="513"/>
      <c r="O825" s="513"/>
      <c r="P825" s="513"/>
      <c r="Q825" s="513"/>
      <c r="R825" s="513"/>
    </row>
    <row r="826" spans="1:18">
      <c r="A826" s="513"/>
      <c r="B826" s="513"/>
      <c r="C826" s="513"/>
      <c r="D826" s="513"/>
      <c r="E826" s="513"/>
      <c r="F826" s="513"/>
      <c r="G826" s="513"/>
      <c r="H826" s="513"/>
      <c r="J826" s="513"/>
      <c r="K826" s="513"/>
      <c r="L826" s="513"/>
      <c r="M826" s="513"/>
      <c r="N826" s="513"/>
      <c r="O826" s="513"/>
      <c r="P826" s="513"/>
      <c r="Q826" s="513"/>
      <c r="R826" s="513"/>
    </row>
    <row r="827" spans="1:18">
      <c r="A827" s="513"/>
      <c r="B827" s="513"/>
      <c r="C827" s="513"/>
      <c r="D827" s="513"/>
      <c r="E827" s="513"/>
      <c r="F827" s="513"/>
      <c r="G827" s="513"/>
      <c r="H827" s="513"/>
      <c r="J827" s="513"/>
      <c r="K827" s="513"/>
      <c r="L827" s="513"/>
      <c r="M827" s="513"/>
      <c r="N827" s="513"/>
      <c r="O827" s="513"/>
      <c r="P827" s="513"/>
      <c r="Q827" s="513"/>
      <c r="R827" s="513"/>
    </row>
    <row r="828" spans="1:18">
      <c r="A828" s="513"/>
      <c r="B828" s="513"/>
      <c r="C828" s="513"/>
      <c r="D828" s="513"/>
      <c r="E828" s="513"/>
      <c r="F828" s="513"/>
      <c r="G828" s="513"/>
      <c r="H828" s="513"/>
      <c r="J828" s="513"/>
      <c r="K828" s="513"/>
      <c r="L828" s="513"/>
      <c r="M828" s="513"/>
      <c r="N828" s="513"/>
      <c r="O828" s="513"/>
      <c r="P828" s="513"/>
      <c r="Q828" s="513"/>
      <c r="R828" s="513"/>
    </row>
    <row r="829" spans="1:18">
      <c r="A829" s="513"/>
      <c r="B829" s="513"/>
      <c r="C829" s="513"/>
      <c r="D829" s="513"/>
      <c r="E829" s="513"/>
      <c r="F829" s="513"/>
      <c r="G829" s="513"/>
      <c r="H829" s="513"/>
      <c r="J829" s="513"/>
      <c r="K829" s="513"/>
      <c r="L829" s="513"/>
      <c r="M829" s="513"/>
      <c r="N829" s="513"/>
      <c r="O829" s="513"/>
      <c r="P829" s="513"/>
      <c r="Q829" s="513"/>
      <c r="R829" s="513"/>
    </row>
    <row r="830" spans="1:18">
      <c r="A830" s="513"/>
      <c r="B830" s="513"/>
      <c r="C830" s="513"/>
      <c r="D830" s="513"/>
      <c r="E830" s="513"/>
      <c r="F830" s="513"/>
      <c r="G830" s="513"/>
      <c r="H830" s="513"/>
      <c r="J830" s="513"/>
      <c r="K830" s="513"/>
      <c r="L830" s="513"/>
      <c r="M830" s="513"/>
      <c r="N830" s="513"/>
      <c r="O830" s="513"/>
      <c r="P830" s="513"/>
      <c r="Q830" s="513"/>
      <c r="R830" s="513"/>
    </row>
    <row r="831" spans="1:18">
      <c r="A831" s="513"/>
      <c r="B831" s="513"/>
      <c r="C831" s="513"/>
      <c r="D831" s="513"/>
      <c r="E831" s="513"/>
      <c r="F831" s="513"/>
      <c r="G831" s="513"/>
      <c r="H831" s="513"/>
      <c r="J831" s="513"/>
      <c r="K831" s="513"/>
      <c r="L831" s="513"/>
      <c r="M831" s="513"/>
      <c r="N831" s="513"/>
      <c r="O831" s="513"/>
      <c r="P831" s="513"/>
      <c r="Q831" s="513"/>
      <c r="R831" s="513"/>
    </row>
    <row r="832" spans="1:18">
      <c r="A832" s="513"/>
      <c r="B832" s="513"/>
      <c r="C832" s="513"/>
      <c r="D832" s="513"/>
      <c r="E832" s="513"/>
      <c r="F832" s="513"/>
      <c r="G832" s="513"/>
      <c r="H832" s="513"/>
      <c r="J832" s="513"/>
      <c r="K832" s="513"/>
      <c r="L832" s="513"/>
      <c r="M832" s="513"/>
      <c r="N832" s="513"/>
      <c r="O832" s="513"/>
      <c r="P832" s="513"/>
      <c r="Q832" s="513"/>
      <c r="R832" s="513"/>
    </row>
    <row r="833" spans="1:18">
      <c r="A833" s="513"/>
      <c r="B833" s="513"/>
      <c r="C833" s="513"/>
      <c r="D833" s="513"/>
      <c r="E833" s="513"/>
      <c r="F833" s="513"/>
      <c r="G833" s="513"/>
      <c r="H833" s="513"/>
      <c r="J833" s="513"/>
      <c r="K833" s="513"/>
      <c r="L833" s="513"/>
      <c r="M833" s="513"/>
      <c r="N833" s="513"/>
      <c r="O833" s="513"/>
      <c r="P833" s="513"/>
      <c r="Q833" s="513"/>
      <c r="R833" s="513"/>
    </row>
    <row r="834" spans="1:18">
      <c r="A834" s="513"/>
      <c r="B834" s="513"/>
      <c r="C834" s="513"/>
      <c r="D834" s="513"/>
      <c r="E834" s="513"/>
      <c r="F834" s="513"/>
      <c r="G834" s="513"/>
      <c r="H834" s="513"/>
      <c r="J834" s="513"/>
      <c r="K834" s="513"/>
      <c r="L834" s="513"/>
      <c r="M834" s="513"/>
      <c r="N834" s="513"/>
      <c r="O834" s="513"/>
      <c r="P834" s="513"/>
      <c r="Q834" s="513"/>
      <c r="R834" s="513"/>
    </row>
    <row r="835" spans="1:18">
      <c r="A835" s="513"/>
      <c r="B835" s="513"/>
      <c r="C835" s="513"/>
      <c r="D835" s="513"/>
      <c r="E835" s="513"/>
      <c r="F835" s="513"/>
      <c r="G835" s="513"/>
      <c r="H835" s="513"/>
      <c r="J835" s="513"/>
      <c r="K835" s="513"/>
      <c r="L835" s="513"/>
      <c r="M835" s="513"/>
      <c r="N835" s="513"/>
      <c r="O835" s="513"/>
      <c r="P835" s="513"/>
      <c r="Q835" s="513"/>
      <c r="R835" s="513"/>
    </row>
    <row r="836" spans="1:18">
      <c r="A836" s="513"/>
      <c r="B836" s="513"/>
      <c r="C836" s="513"/>
      <c r="D836" s="513"/>
      <c r="E836" s="513"/>
      <c r="F836" s="513"/>
      <c r="G836" s="513"/>
      <c r="H836" s="513"/>
      <c r="J836" s="513"/>
      <c r="K836" s="513"/>
      <c r="L836" s="513"/>
      <c r="M836" s="513"/>
      <c r="N836" s="513"/>
      <c r="O836" s="513"/>
      <c r="P836" s="513"/>
      <c r="Q836" s="513"/>
      <c r="R836" s="513"/>
    </row>
    <row r="837" spans="1:18">
      <c r="A837" s="513"/>
      <c r="B837" s="513"/>
      <c r="C837" s="513"/>
      <c r="D837" s="513"/>
      <c r="E837" s="513"/>
      <c r="F837" s="513"/>
      <c r="G837" s="513"/>
      <c r="H837" s="513"/>
      <c r="J837" s="513"/>
      <c r="K837" s="513"/>
      <c r="L837" s="513"/>
      <c r="M837" s="513"/>
      <c r="N837" s="513"/>
      <c r="O837" s="513"/>
      <c r="P837" s="513"/>
      <c r="Q837" s="513"/>
      <c r="R837" s="513"/>
    </row>
    <row r="838" spans="1:18">
      <c r="A838" s="513"/>
      <c r="B838" s="513"/>
      <c r="C838" s="513"/>
      <c r="D838" s="513"/>
      <c r="E838" s="513"/>
      <c r="F838" s="513"/>
      <c r="G838" s="513"/>
      <c r="H838" s="513"/>
      <c r="J838" s="513"/>
      <c r="K838" s="513"/>
      <c r="L838" s="513"/>
      <c r="M838" s="513"/>
      <c r="N838" s="513"/>
      <c r="O838" s="513"/>
      <c r="P838" s="513"/>
      <c r="Q838" s="513"/>
      <c r="R838" s="513"/>
    </row>
    <row r="839" spans="1:18">
      <c r="A839" s="513"/>
      <c r="B839" s="513"/>
      <c r="C839" s="513"/>
      <c r="D839" s="513"/>
      <c r="E839" s="513"/>
      <c r="F839" s="513"/>
      <c r="G839" s="513"/>
      <c r="H839" s="513"/>
      <c r="J839" s="513"/>
      <c r="K839" s="513"/>
      <c r="L839" s="513"/>
      <c r="M839" s="513"/>
      <c r="N839" s="513"/>
      <c r="O839" s="513"/>
      <c r="P839" s="513"/>
      <c r="Q839" s="513"/>
      <c r="R839" s="513"/>
    </row>
    <row r="840" spans="1:18">
      <c r="A840" s="513"/>
      <c r="B840" s="513"/>
      <c r="C840" s="513"/>
      <c r="D840" s="513"/>
      <c r="E840" s="513"/>
      <c r="F840" s="513"/>
      <c r="G840" s="513"/>
      <c r="H840" s="513"/>
      <c r="J840" s="513"/>
      <c r="K840" s="513"/>
      <c r="L840" s="513"/>
      <c r="M840" s="513"/>
      <c r="N840" s="513"/>
      <c r="O840" s="513"/>
      <c r="P840" s="513"/>
      <c r="Q840" s="513"/>
      <c r="R840" s="513"/>
    </row>
    <row r="841" spans="1:18">
      <c r="A841" s="513"/>
      <c r="B841" s="513"/>
      <c r="C841" s="513"/>
      <c r="D841" s="513"/>
      <c r="E841" s="513"/>
      <c r="F841" s="513"/>
      <c r="G841" s="513"/>
      <c r="H841" s="513"/>
      <c r="J841" s="513"/>
      <c r="K841" s="513"/>
      <c r="L841" s="513"/>
      <c r="M841" s="513"/>
      <c r="N841" s="513"/>
      <c r="O841" s="513"/>
      <c r="P841" s="513"/>
      <c r="Q841" s="513"/>
      <c r="R841" s="513"/>
    </row>
    <row r="842" spans="1:18">
      <c r="A842" s="513"/>
      <c r="B842" s="513"/>
      <c r="C842" s="513"/>
      <c r="D842" s="513"/>
      <c r="E842" s="513"/>
      <c r="F842" s="513"/>
      <c r="G842" s="513"/>
      <c r="H842" s="513"/>
      <c r="J842" s="513"/>
      <c r="K842" s="513"/>
      <c r="L842" s="513"/>
      <c r="M842" s="513"/>
      <c r="N842" s="513"/>
      <c r="O842" s="513"/>
      <c r="P842" s="513"/>
      <c r="Q842" s="513"/>
      <c r="R842" s="513"/>
    </row>
    <row r="843" spans="1:18">
      <c r="A843" s="513"/>
      <c r="B843" s="513"/>
      <c r="C843" s="513"/>
      <c r="D843" s="513"/>
      <c r="E843" s="513"/>
      <c r="F843" s="513"/>
      <c r="G843" s="513"/>
      <c r="H843" s="513"/>
      <c r="J843" s="513"/>
      <c r="K843" s="513"/>
      <c r="L843" s="513"/>
      <c r="M843" s="513"/>
      <c r="N843" s="513"/>
      <c r="O843" s="513"/>
      <c r="P843" s="513"/>
      <c r="Q843" s="513"/>
      <c r="R843" s="513"/>
    </row>
    <row r="844" spans="1:18">
      <c r="A844" s="513"/>
      <c r="B844" s="513"/>
      <c r="C844" s="513"/>
      <c r="D844" s="513"/>
      <c r="E844" s="513"/>
      <c r="F844" s="513"/>
      <c r="G844" s="513"/>
      <c r="H844" s="513"/>
      <c r="J844" s="513"/>
      <c r="K844" s="513"/>
      <c r="L844" s="513"/>
      <c r="M844" s="513"/>
      <c r="N844" s="513"/>
      <c r="O844" s="513"/>
      <c r="P844" s="513"/>
      <c r="Q844" s="513"/>
      <c r="R844" s="513"/>
    </row>
    <row r="845" spans="1:18">
      <c r="A845" s="513"/>
      <c r="B845" s="513"/>
      <c r="C845" s="513"/>
      <c r="D845" s="513"/>
      <c r="E845" s="513"/>
      <c r="F845" s="513"/>
      <c r="G845" s="513"/>
      <c r="H845" s="513"/>
      <c r="J845" s="513"/>
      <c r="K845" s="513"/>
      <c r="L845" s="513"/>
      <c r="M845" s="513"/>
      <c r="N845" s="513"/>
      <c r="O845" s="513"/>
      <c r="P845" s="513"/>
      <c r="Q845" s="513"/>
      <c r="R845" s="513"/>
    </row>
    <row r="846" spans="1:18">
      <c r="A846" s="513"/>
      <c r="B846" s="513"/>
      <c r="C846" s="513"/>
      <c r="D846" s="513"/>
      <c r="E846" s="513"/>
      <c r="F846" s="513"/>
      <c r="G846" s="513"/>
      <c r="H846" s="513"/>
      <c r="J846" s="513"/>
      <c r="K846" s="513"/>
      <c r="L846" s="513"/>
      <c r="M846" s="513"/>
      <c r="N846" s="513"/>
      <c r="O846" s="513"/>
      <c r="P846" s="513"/>
      <c r="Q846" s="513"/>
      <c r="R846" s="513"/>
    </row>
    <row r="847" spans="1:18">
      <c r="A847" s="513"/>
      <c r="B847" s="513"/>
      <c r="C847" s="513"/>
      <c r="D847" s="513"/>
      <c r="E847" s="513"/>
      <c r="F847" s="513"/>
      <c r="G847" s="513"/>
      <c r="H847" s="513"/>
      <c r="J847" s="513"/>
      <c r="K847" s="513"/>
      <c r="L847" s="513"/>
      <c r="M847" s="513"/>
      <c r="N847" s="513"/>
      <c r="O847" s="513"/>
      <c r="P847" s="513"/>
      <c r="Q847" s="513"/>
      <c r="R847" s="513"/>
    </row>
    <row r="848" spans="1:18">
      <c r="A848" s="513"/>
      <c r="B848" s="513"/>
      <c r="C848" s="513"/>
      <c r="D848" s="513"/>
      <c r="E848" s="513"/>
      <c r="F848" s="513"/>
      <c r="G848" s="513"/>
      <c r="H848" s="513"/>
      <c r="J848" s="513"/>
      <c r="K848" s="513"/>
      <c r="L848" s="513"/>
      <c r="M848" s="513"/>
      <c r="N848" s="513"/>
      <c r="O848" s="513"/>
      <c r="P848" s="513"/>
      <c r="Q848" s="513"/>
      <c r="R848" s="513"/>
    </row>
    <row r="849" spans="1:18">
      <c r="A849" s="513"/>
      <c r="B849" s="513"/>
      <c r="C849" s="513"/>
      <c r="D849" s="513"/>
      <c r="E849" s="513"/>
      <c r="F849" s="513"/>
      <c r="G849" s="513"/>
      <c r="H849" s="513"/>
      <c r="J849" s="513"/>
      <c r="K849" s="513"/>
      <c r="L849" s="513"/>
      <c r="M849" s="513"/>
      <c r="N849" s="513"/>
      <c r="O849" s="513"/>
      <c r="P849" s="513"/>
      <c r="Q849" s="513"/>
      <c r="R849" s="513"/>
    </row>
    <row r="850" spans="1:18">
      <c r="A850" s="513"/>
      <c r="B850" s="513"/>
      <c r="C850" s="513"/>
      <c r="D850" s="513"/>
      <c r="E850" s="513"/>
      <c r="F850" s="513"/>
      <c r="G850" s="513"/>
      <c r="H850" s="513"/>
      <c r="J850" s="513"/>
      <c r="K850" s="513"/>
      <c r="L850" s="513"/>
      <c r="M850" s="513"/>
      <c r="N850" s="513"/>
      <c r="O850" s="513"/>
      <c r="P850" s="513"/>
      <c r="Q850" s="513"/>
      <c r="R850" s="513"/>
    </row>
    <row r="851" spans="1:18">
      <c r="A851" s="513"/>
      <c r="B851" s="513"/>
      <c r="C851" s="513"/>
      <c r="D851" s="513"/>
      <c r="E851" s="513"/>
      <c r="F851" s="513"/>
      <c r="G851" s="513"/>
      <c r="H851" s="513"/>
      <c r="J851" s="513"/>
      <c r="K851" s="513"/>
      <c r="L851" s="513"/>
      <c r="M851" s="513"/>
      <c r="N851" s="513"/>
      <c r="O851" s="513"/>
      <c r="P851" s="513"/>
      <c r="Q851" s="513"/>
      <c r="R851" s="513"/>
    </row>
    <row r="852" spans="1:18">
      <c r="A852" s="513"/>
      <c r="B852" s="513"/>
      <c r="C852" s="513"/>
      <c r="D852" s="513"/>
      <c r="E852" s="513"/>
      <c r="F852" s="513"/>
      <c r="G852" s="513"/>
      <c r="H852" s="513"/>
      <c r="J852" s="513"/>
      <c r="K852" s="513"/>
      <c r="L852" s="513"/>
      <c r="M852" s="513"/>
      <c r="N852" s="513"/>
      <c r="O852" s="513"/>
      <c r="P852" s="513"/>
      <c r="Q852" s="513"/>
      <c r="R852" s="513"/>
    </row>
    <row r="853" spans="1:18">
      <c r="A853" s="513"/>
      <c r="B853" s="513"/>
      <c r="C853" s="513"/>
      <c r="D853" s="513"/>
      <c r="E853" s="513"/>
      <c r="F853" s="513"/>
      <c r="G853" s="513"/>
      <c r="H853" s="513"/>
      <c r="J853" s="513"/>
      <c r="K853" s="513"/>
      <c r="L853" s="513"/>
      <c r="M853" s="513"/>
      <c r="N853" s="513"/>
      <c r="O853" s="513"/>
      <c r="P853" s="513"/>
      <c r="Q853" s="513"/>
      <c r="R853" s="513"/>
    </row>
    <row r="854" spans="1:18">
      <c r="A854" s="513"/>
      <c r="B854" s="513"/>
      <c r="C854" s="513"/>
      <c r="D854" s="513"/>
      <c r="E854" s="513"/>
      <c r="F854" s="513"/>
      <c r="G854" s="513"/>
      <c r="H854" s="513"/>
      <c r="J854" s="513"/>
      <c r="K854" s="513"/>
      <c r="L854" s="513"/>
      <c r="M854" s="513"/>
      <c r="N854" s="513"/>
      <c r="O854" s="513"/>
      <c r="P854" s="513"/>
      <c r="Q854" s="513"/>
      <c r="R854" s="513"/>
    </row>
    <row r="855" spans="1:18">
      <c r="A855" s="513"/>
      <c r="B855" s="513"/>
      <c r="C855" s="513"/>
      <c r="D855" s="513"/>
      <c r="E855" s="513"/>
      <c r="F855" s="513"/>
      <c r="G855" s="513"/>
      <c r="H855" s="513"/>
      <c r="J855" s="513"/>
      <c r="K855" s="513"/>
      <c r="L855" s="513"/>
      <c r="M855" s="513"/>
      <c r="N855" s="513"/>
      <c r="O855" s="513"/>
      <c r="P855" s="513"/>
      <c r="Q855" s="513"/>
      <c r="R855" s="513"/>
    </row>
    <row r="856" spans="1:18">
      <c r="A856" s="513"/>
      <c r="B856" s="513"/>
      <c r="C856" s="513"/>
      <c r="D856" s="513"/>
      <c r="E856" s="513"/>
      <c r="F856" s="513"/>
      <c r="G856" s="513"/>
      <c r="H856" s="513"/>
      <c r="J856" s="513"/>
      <c r="K856" s="513"/>
      <c r="L856" s="513"/>
      <c r="M856" s="513"/>
      <c r="N856" s="513"/>
      <c r="O856" s="513"/>
      <c r="P856" s="513"/>
      <c r="Q856" s="513"/>
      <c r="R856" s="513"/>
    </row>
    <row r="857" spans="1:18">
      <c r="A857" s="513"/>
      <c r="B857" s="513"/>
      <c r="C857" s="513"/>
      <c r="D857" s="513"/>
      <c r="E857" s="513"/>
      <c r="F857" s="513"/>
      <c r="G857" s="513"/>
      <c r="H857" s="513"/>
      <c r="J857" s="513"/>
      <c r="K857" s="513"/>
      <c r="L857" s="513"/>
      <c r="M857" s="513"/>
      <c r="N857" s="513"/>
      <c r="O857" s="513"/>
      <c r="P857" s="513"/>
      <c r="Q857" s="513"/>
      <c r="R857" s="513"/>
    </row>
    <row r="858" spans="1:18">
      <c r="A858" s="513"/>
      <c r="B858" s="513"/>
      <c r="C858" s="513"/>
      <c r="D858" s="513"/>
      <c r="E858" s="513"/>
      <c r="F858" s="513"/>
      <c r="G858" s="513"/>
      <c r="H858" s="513"/>
      <c r="J858" s="513"/>
      <c r="K858" s="513"/>
      <c r="L858" s="513"/>
      <c r="M858" s="513"/>
      <c r="N858" s="513"/>
      <c r="O858" s="513"/>
      <c r="P858" s="513"/>
      <c r="Q858" s="513"/>
      <c r="R858" s="513"/>
    </row>
    <row r="859" spans="1:18">
      <c r="A859" s="513"/>
      <c r="B859" s="513"/>
      <c r="C859" s="513"/>
      <c r="D859" s="513"/>
      <c r="E859" s="513"/>
      <c r="F859" s="513"/>
      <c r="G859" s="513"/>
      <c r="H859" s="513"/>
      <c r="J859" s="513"/>
      <c r="K859" s="513"/>
      <c r="L859" s="513"/>
      <c r="M859" s="513"/>
      <c r="N859" s="513"/>
      <c r="O859" s="513"/>
      <c r="P859" s="513"/>
      <c r="Q859" s="513"/>
      <c r="R859" s="513"/>
    </row>
    <row r="860" spans="1:18">
      <c r="A860" s="513"/>
      <c r="B860" s="513"/>
      <c r="C860" s="513"/>
      <c r="D860" s="513"/>
      <c r="E860" s="513"/>
      <c r="F860" s="513"/>
      <c r="G860" s="513"/>
      <c r="H860" s="513"/>
      <c r="J860" s="513"/>
      <c r="K860" s="513"/>
      <c r="L860" s="513"/>
      <c r="M860" s="513"/>
      <c r="N860" s="513"/>
      <c r="O860" s="513"/>
      <c r="P860" s="513"/>
      <c r="Q860" s="513"/>
      <c r="R860" s="513"/>
    </row>
    <row r="861" spans="1:18">
      <c r="A861" s="513"/>
      <c r="B861" s="513"/>
      <c r="C861" s="513"/>
      <c r="D861" s="513"/>
      <c r="E861" s="513"/>
      <c r="F861" s="513"/>
      <c r="G861" s="513"/>
      <c r="H861" s="513"/>
      <c r="J861" s="513"/>
      <c r="K861" s="513"/>
      <c r="L861" s="513"/>
      <c r="M861" s="513"/>
      <c r="N861" s="513"/>
      <c r="O861" s="513"/>
      <c r="P861" s="513"/>
      <c r="Q861" s="513"/>
      <c r="R861" s="513"/>
    </row>
    <row r="862" spans="1:18">
      <c r="A862" s="513"/>
      <c r="B862" s="513"/>
      <c r="C862" s="513"/>
      <c r="D862" s="513"/>
      <c r="E862" s="513"/>
      <c r="F862" s="513"/>
      <c r="G862" s="513"/>
      <c r="H862" s="513"/>
      <c r="J862" s="513"/>
      <c r="K862" s="513"/>
      <c r="L862" s="513"/>
      <c r="M862" s="513"/>
      <c r="N862" s="513"/>
      <c r="O862" s="513"/>
      <c r="P862" s="513"/>
      <c r="Q862" s="513"/>
      <c r="R862" s="513"/>
    </row>
    <row r="863" spans="1:18">
      <c r="A863" s="513"/>
      <c r="B863" s="513"/>
      <c r="C863" s="513"/>
      <c r="D863" s="513"/>
      <c r="E863" s="513"/>
      <c r="F863" s="513"/>
      <c r="G863" s="513"/>
      <c r="H863" s="513"/>
      <c r="J863" s="513"/>
      <c r="K863" s="513"/>
      <c r="L863" s="513"/>
      <c r="M863" s="513"/>
      <c r="N863" s="513"/>
      <c r="O863" s="513"/>
      <c r="P863" s="513"/>
      <c r="Q863" s="513"/>
      <c r="R863" s="513"/>
    </row>
    <row r="864" spans="1:18">
      <c r="A864" s="513"/>
      <c r="B864" s="513"/>
      <c r="C864" s="513"/>
      <c r="D864" s="513"/>
      <c r="E864" s="513"/>
      <c r="F864" s="513"/>
      <c r="G864" s="513"/>
      <c r="H864" s="513"/>
      <c r="J864" s="513"/>
      <c r="K864" s="513"/>
      <c r="L864" s="513"/>
      <c r="M864" s="513"/>
      <c r="N864" s="513"/>
      <c r="O864" s="513"/>
      <c r="P864" s="513"/>
      <c r="Q864" s="513"/>
      <c r="R864" s="513"/>
    </row>
    <row r="865" spans="1:18">
      <c r="A865" s="513"/>
      <c r="B865" s="513"/>
      <c r="C865" s="513"/>
      <c r="D865" s="513"/>
      <c r="E865" s="513"/>
      <c r="F865" s="513"/>
      <c r="G865" s="513"/>
      <c r="H865" s="513"/>
      <c r="J865" s="513"/>
      <c r="K865" s="513"/>
      <c r="L865" s="513"/>
      <c r="M865" s="513"/>
      <c r="N865" s="513"/>
      <c r="O865" s="513"/>
      <c r="P865" s="513"/>
      <c r="Q865" s="513"/>
      <c r="R865" s="513"/>
    </row>
    <row r="866" spans="1:18">
      <c r="A866" s="513"/>
      <c r="B866" s="513"/>
      <c r="C866" s="513"/>
      <c r="D866" s="513"/>
      <c r="E866" s="513"/>
      <c r="F866" s="513"/>
      <c r="G866" s="513"/>
      <c r="H866" s="513"/>
      <c r="J866" s="513"/>
      <c r="K866" s="513"/>
      <c r="L866" s="513"/>
      <c r="M866" s="513"/>
      <c r="N866" s="513"/>
      <c r="O866" s="513"/>
      <c r="P866" s="513"/>
      <c r="Q866" s="513"/>
      <c r="R866" s="513"/>
    </row>
    <row r="867" spans="1:18">
      <c r="A867" s="513"/>
      <c r="B867" s="513"/>
      <c r="C867" s="513"/>
      <c r="D867" s="513"/>
      <c r="E867" s="513"/>
      <c r="F867" s="513"/>
      <c r="G867" s="513"/>
      <c r="H867" s="513"/>
      <c r="J867" s="513"/>
      <c r="K867" s="513"/>
      <c r="L867" s="513"/>
      <c r="M867" s="513"/>
      <c r="N867" s="513"/>
      <c r="O867" s="513"/>
      <c r="P867" s="513"/>
      <c r="Q867" s="513"/>
      <c r="R867" s="513"/>
    </row>
    <row r="868" spans="1:18">
      <c r="A868" s="513"/>
      <c r="B868" s="513"/>
      <c r="C868" s="513"/>
      <c r="D868" s="513"/>
      <c r="E868" s="513"/>
      <c r="F868" s="513"/>
      <c r="G868" s="513"/>
      <c r="H868" s="513"/>
      <c r="J868" s="513"/>
      <c r="K868" s="513"/>
      <c r="L868" s="513"/>
      <c r="M868" s="513"/>
      <c r="N868" s="513"/>
      <c r="O868" s="513"/>
      <c r="P868" s="513"/>
      <c r="Q868" s="513"/>
      <c r="R868" s="513"/>
    </row>
    <row r="869" spans="1:18">
      <c r="A869" s="513"/>
      <c r="B869" s="513"/>
      <c r="C869" s="513"/>
      <c r="D869" s="513"/>
      <c r="E869" s="513"/>
      <c r="F869" s="513"/>
      <c r="G869" s="513"/>
      <c r="H869" s="513"/>
      <c r="J869" s="513"/>
      <c r="K869" s="513"/>
      <c r="L869" s="513"/>
      <c r="M869" s="513"/>
      <c r="N869" s="513"/>
      <c r="O869" s="513"/>
      <c r="P869" s="513"/>
      <c r="Q869" s="513"/>
      <c r="R869" s="513"/>
    </row>
    <row r="870" spans="1:18">
      <c r="A870" s="513"/>
      <c r="B870" s="513"/>
      <c r="C870" s="513"/>
      <c r="D870" s="513"/>
      <c r="E870" s="513"/>
      <c r="F870" s="513"/>
      <c r="G870" s="513"/>
      <c r="H870" s="513"/>
      <c r="J870" s="513"/>
      <c r="K870" s="513"/>
      <c r="L870" s="513"/>
      <c r="M870" s="513"/>
      <c r="N870" s="513"/>
      <c r="O870" s="513"/>
      <c r="P870" s="513"/>
      <c r="Q870" s="513"/>
      <c r="R870" s="513"/>
    </row>
    <row r="871" spans="1:18">
      <c r="A871" s="513"/>
      <c r="B871" s="513"/>
      <c r="C871" s="513"/>
      <c r="D871" s="513"/>
      <c r="E871" s="513"/>
      <c r="F871" s="513"/>
      <c r="G871" s="513"/>
      <c r="H871" s="513"/>
      <c r="J871" s="513"/>
      <c r="K871" s="513"/>
      <c r="L871" s="513"/>
      <c r="M871" s="513"/>
      <c r="N871" s="513"/>
      <c r="O871" s="513"/>
      <c r="P871" s="513"/>
      <c r="Q871" s="513"/>
      <c r="R871" s="513"/>
    </row>
    <row r="872" spans="1:18">
      <c r="A872" s="513"/>
      <c r="B872" s="513"/>
      <c r="C872" s="513"/>
      <c r="D872" s="513"/>
      <c r="E872" s="513"/>
      <c r="F872" s="513"/>
      <c r="G872" s="513"/>
      <c r="H872" s="513"/>
      <c r="J872" s="513"/>
      <c r="K872" s="513"/>
      <c r="L872" s="513"/>
      <c r="M872" s="513"/>
      <c r="N872" s="513"/>
      <c r="O872" s="513"/>
      <c r="P872" s="513"/>
      <c r="Q872" s="513"/>
      <c r="R872" s="513"/>
    </row>
    <row r="873" spans="1:18">
      <c r="A873" s="513"/>
      <c r="B873" s="513"/>
      <c r="C873" s="513"/>
      <c r="D873" s="513"/>
      <c r="E873" s="513"/>
      <c r="F873" s="513"/>
      <c r="G873" s="513"/>
      <c r="H873" s="513"/>
      <c r="J873" s="513"/>
      <c r="K873" s="513"/>
      <c r="L873" s="513"/>
      <c r="M873" s="513"/>
      <c r="N873" s="513"/>
      <c r="O873" s="513"/>
      <c r="P873" s="513"/>
      <c r="Q873" s="513"/>
      <c r="R873" s="513"/>
    </row>
    <row r="874" spans="1:18">
      <c r="A874" s="513"/>
      <c r="B874" s="513"/>
      <c r="C874" s="513"/>
      <c r="D874" s="513"/>
      <c r="E874" s="513"/>
      <c r="F874" s="513"/>
      <c r="G874" s="513"/>
      <c r="H874" s="513"/>
      <c r="J874" s="513"/>
      <c r="K874" s="513"/>
      <c r="L874" s="513"/>
      <c r="M874" s="513"/>
      <c r="N874" s="513"/>
      <c r="O874" s="513"/>
      <c r="P874" s="513"/>
      <c r="Q874" s="513"/>
      <c r="R874" s="513"/>
    </row>
    <row r="875" spans="1:18">
      <c r="A875" s="513"/>
      <c r="B875" s="513"/>
      <c r="C875" s="513"/>
      <c r="D875" s="513"/>
      <c r="E875" s="513"/>
      <c r="F875" s="513"/>
      <c r="G875" s="513"/>
      <c r="H875" s="513"/>
      <c r="J875" s="513"/>
      <c r="K875" s="513"/>
      <c r="L875" s="513"/>
      <c r="M875" s="513"/>
      <c r="N875" s="513"/>
      <c r="O875" s="513"/>
      <c r="P875" s="513"/>
      <c r="Q875" s="513"/>
      <c r="R875" s="513"/>
    </row>
    <row r="876" spans="1:18">
      <c r="A876" s="513"/>
      <c r="B876" s="513"/>
      <c r="C876" s="513"/>
      <c r="D876" s="513"/>
      <c r="E876" s="513"/>
      <c r="F876" s="513"/>
      <c r="G876" s="513"/>
      <c r="H876" s="513"/>
      <c r="J876" s="513"/>
      <c r="K876" s="513"/>
      <c r="L876" s="513"/>
      <c r="M876" s="513"/>
      <c r="N876" s="513"/>
      <c r="O876" s="513"/>
      <c r="P876" s="513"/>
      <c r="Q876" s="513"/>
      <c r="R876" s="513"/>
    </row>
    <row r="877" spans="1:18">
      <c r="A877" s="513"/>
      <c r="B877" s="513"/>
      <c r="C877" s="513"/>
      <c r="D877" s="513"/>
      <c r="E877" s="513"/>
      <c r="F877" s="513"/>
      <c r="G877" s="513"/>
      <c r="H877" s="513"/>
      <c r="J877" s="513"/>
      <c r="K877" s="513"/>
      <c r="L877" s="513"/>
      <c r="M877" s="513"/>
      <c r="N877" s="513"/>
      <c r="O877" s="513"/>
      <c r="P877" s="513"/>
      <c r="Q877" s="513"/>
      <c r="R877" s="513"/>
    </row>
    <row r="878" spans="1:18">
      <c r="A878" s="513"/>
      <c r="B878" s="513"/>
      <c r="C878" s="513"/>
      <c r="D878" s="513"/>
      <c r="E878" s="513"/>
      <c r="F878" s="513"/>
      <c r="G878" s="513"/>
      <c r="H878" s="513"/>
      <c r="J878" s="513"/>
      <c r="K878" s="513"/>
      <c r="L878" s="513"/>
      <c r="M878" s="513"/>
      <c r="N878" s="513"/>
      <c r="O878" s="513"/>
      <c r="P878" s="513"/>
      <c r="Q878" s="513"/>
      <c r="R878" s="513"/>
    </row>
    <row r="879" spans="1:18">
      <c r="A879" s="513"/>
      <c r="B879" s="513"/>
      <c r="C879" s="513"/>
      <c r="D879" s="513"/>
      <c r="E879" s="513"/>
      <c r="F879" s="513"/>
      <c r="G879" s="513"/>
      <c r="H879" s="513"/>
      <c r="J879" s="513"/>
      <c r="K879" s="513"/>
      <c r="L879" s="513"/>
      <c r="M879" s="513"/>
      <c r="N879" s="513"/>
      <c r="O879" s="513"/>
      <c r="P879" s="513"/>
      <c r="Q879" s="513"/>
      <c r="R879" s="513"/>
    </row>
    <row r="880" spans="1:18">
      <c r="A880" s="513"/>
      <c r="B880" s="513"/>
      <c r="C880" s="513"/>
      <c r="D880" s="513"/>
      <c r="E880" s="513"/>
      <c r="F880" s="513"/>
      <c r="G880" s="513"/>
      <c r="H880" s="513"/>
      <c r="J880" s="513"/>
      <c r="K880" s="513"/>
      <c r="L880" s="513"/>
      <c r="M880" s="513"/>
      <c r="N880" s="513"/>
      <c r="O880" s="513"/>
      <c r="P880" s="513"/>
      <c r="Q880" s="513"/>
      <c r="R880" s="513"/>
    </row>
    <row r="881" spans="1:18">
      <c r="A881" s="513"/>
      <c r="B881" s="513"/>
      <c r="C881" s="513"/>
      <c r="D881" s="513"/>
      <c r="E881" s="513"/>
      <c r="F881" s="513"/>
      <c r="G881" s="513"/>
      <c r="H881" s="513"/>
      <c r="J881" s="513"/>
      <c r="K881" s="513"/>
      <c r="L881" s="513"/>
      <c r="M881" s="513"/>
      <c r="N881" s="513"/>
      <c r="O881" s="513"/>
      <c r="P881" s="513"/>
      <c r="Q881" s="513"/>
      <c r="R881" s="513"/>
    </row>
    <row r="882" spans="1:18">
      <c r="A882" s="513"/>
      <c r="B882" s="513"/>
      <c r="C882" s="513"/>
      <c r="D882" s="513"/>
      <c r="E882" s="513"/>
      <c r="F882" s="513"/>
      <c r="G882" s="513"/>
      <c r="H882" s="513"/>
      <c r="J882" s="513"/>
      <c r="K882" s="513"/>
      <c r="L882" s="513"/>
      <c r="M882" s="513"/>
      <c r="N882" s="513"/>
      <c r="O882" s="513"/>
      <c r="P882" s="513"/>
      <c r="Q882" s="513"/>
      <c r="R882" s="513"/>
    </row>
    <row r="883" spans="1:18">
      <c r="A883" s="513"/>
      <c r="B883" s="513"/>
      <c r="C883" s="513"/>
      <c r="D883" s="513"/>
      <c r="E883" s="513"/>
      <c r="F883" s="513"/>
      <c r="G883" s="513"/>
      <c r="H883" s="513"/>
      <c r="J883" s="513"/>
      <c r="K883" s="513"/>
      <c r="L883" s="513"/>
      <c r="M883" s="513"/>
      <c r="N883" s="513"/>
      <c r="O883" s="513"/>
      <c r="P883" s="513"/>
      <c r="Q883" s="513"/>
      <c r="R883" s="513"/>
    </row>
    <row r="884" spans="1:18">
      <c r="A884" s="513"/>
      <c r="B884" s="513"/>
      <c r="C884" s="513"/>
      <c r="D884" s="513"/>
      <c r="E884" s="513"/>
      <c r="F884" s="513"/>
      <c r="G884" s="513"/>
      <c r="H884" s="513"/>
      <c r="J884" s="513"/>
      <c r="K884" s="513"/>
      <c r="L884" s="513"/>
      <c r="M884" s="513"/>
      <c r="N884" s="513"/>
      <c r="O884" s="513"/>
      <c r="P884" s="513"/>
      <c r="Q884" s="513"/>
      <c r="R884" s="513"/>
    </row>
    <row r="885" spans="1:18">
      <c r="A885" s="513"/>
      <c r="B885" s="513"/>
      <c r="C885" s="513"/>
      <c r="D885" s="513"/>
      <c r="E885" s="513"/>
      <c r="F885" s="513"/>
      <c r="G885" s="513"/>
      <c r="H885" s="513"/>
      <c r="J885" s="513"/>
      <c r="K885" s="513"/>
      <c r="L885" s="513"/>
      <c r="M885" s="513"/>
      <c r="N885" s="513"/>
      <c r="O885" s="513"/>
      <c r="P885" s="513"/>
      <c r="Q885" s="513"/>
      <c r="R885" s="513"/>
    </row>
    <row r="886" spans="1:18">
      <c r="A886" s="513"/>
      <c r="B886" s="513"/>
      <c r="C886" s="513"/>
      <c r="D886" s="513"/>
      <c r="E886" s="513"/>
      <c r="F886" s="513"/>
      <c r="G886" s="513"/>
      <c r="H886" s="513"/>
      <c r="J886" s="513"/>
      <c r="K886" s="513"/>
      <c r="L886" s="513"/>
      <c r="M886" s="513"/>
      <c r="N886" s="513"/>
      <c r="O886" s="513"/>
      <c r="P886" s="513"/>
      <c r="Q886" s="513"/>
      <c r="R886" s="513"/>
    </row>
    <row r="887" spans="1:18">
      <c r="A887" s="513"/>
      <c r="B887" s="513"/>
      <c r="C887" s="513"/>
      <c r="D887" s="513"/>
      <c r="E887" s="513"/>
      <c r="F887" s="513"/>
      <c r="G887" s="513"/>
      <c r="H887" s="513"/>
      <c r="J887" s="513"/>
      <c r="K887" s="513"/>
      <c r="L887" s="513"/>
      <c r="M887" s="513"/>
      <c r="N887" s="513"/>
      <c r="O887" s="513"/>
      <c r="P887" s="513"/>
      <c r="Q887" s="513"/>
      <c r="R887" s="513"/>
    </row>
    <row r="888" spans="1:18">
      <c r="A888" s="513"/>
      <c r="B888" s="513"/>
      <c r="C888" s="513"/>
      <c r="D888" s="513"/>
      <c r="E888" s="513"/>
      <c r="F888" s="513"/>
      <c r="G888" s="513"/>
      <c r="H888" s="513"/>
      <c r="J888" s="513"/>
      <c r="K888" s="513"/>
      <c r="L888" s="513"/>
      <c r="M888" s="513"/>
      <c r="N888" s="513"/>
      <c r="O888" s="513"/>
      <c r="P888" s="513"/>
      <c r="Q888" s="513"/>
      <c r="R888" s="513"/>
    </row>
    <row r="889" spans="1:18">
      <c r="A889" s="513"/>
      <c r="B889" s="513"/>
      <c r="C889" s="513"/>
      <c r="D889" s="513"/>
      <c r="E889" s="513"/>
      <c r="F889" s="513"/>
      <c r="G889" s="513"/>
      <c r="H889" s="513"/>
      <c r="J889" s="513"/>
      <c r="K889" s="513"/>
      <c r="L889" s="513"/>
      <c r="M889" s="513"/>
      <c r="N889" s="513"/>
      <c r="O889" s="513"/>
      <c r="P889" s="513"/>
      <c r="Q889" s="513"/>
      <c r="R889" s="513"/>
    </row>
    <row r="890" spans="1:18">
      <c r="A890" s="513"/>
      <c r="B890" s="513"/>
      <c r="C890" s="513"/>
      <c r="D890" s="513"/>
      <c r="E890" s="513"/>
      <c r="F890" s="513"/>
      <c r="G890" s="513"/>
      <c r="H890" s="513"/>
      <c r="J890" s="513"/>
      <c r="K890" s="513"/>
      <c r="L890" s="513"/>
      <c r="M890" s="513"/>
      <c r="N890" s="513"/>
      <c r="O890" s="513"/>
      <c r="P890" s="513"/>
      <c r="Q890" s="513"/>
      <c r="R890" s="513"/>
    </row>
    <row r="891" spans="1:18">
      <c r="A891" s="513"/>
      <c r="B891" s="513"/>
      <c r="C891" s="513"/>
      <c r="D891" s="513"/>
      <c r="E891" s="513"/>
      <c r="F891" s="513"/>
      <c r="G891" s="513"/>
      <c r="H891" s="513"/>
      <c r="J891" s="513"/>
      <c r="K891" s="513"/>
      <c r="L891" s="513"/>
      <c r="M891" s="513"/>
      <c r="N891" s="513"/>
      <c r="O891" s="513"/>
      <c r="P891" s="513"/>
      <c r="Q891" s="513"/>
      <c r="R891" s="513"/>
    </row>
    <row r="892" spans="1:18">
      <c r="A892" s="513"/>
      <c r="B892" s="513"/>
      <c r="C892" s="513"/>
      <c r="D892" s="513"/>
      <c r="E892" s="513"/>
      <c r="F892" s="513"/>
      <c r="G892" s="513"/>
      <c r="H892" s="513"/>
      <c r="J892" s="513"/>
      <c r="K892" s="513"/>
      <c r="L892" s="513"/>
      <c r="M892" s="513"/>
      <c r="N892" s="513"/>
      <c r="O892" s="513"/>
      <c r="P892" s="513"/>
      <c r="Q892" s="513"/>
      <c r="R892" s="513"/>
    </row>
    <row r="893" spans="1:18">
      <c r="A893" s="513"/>
      <c r="B893" s="513"/>
      <c r="C893" s="513"/>
      <c r="D893" s="513"/>
      <c r="E893" s="513"/>
      <c r="F893" s="513"/>
      <c r="G893" s="513"/>
      <c r="H893" s="513"/>
      <c r="J893" s="513"/>
      <c r="K893" s="513"/>
      <c r="L893" s="513"/>
      <c r="M893" s="513"/>
      <c r="N893" s="513"/>
      <c r="O893" s="513"/>
      <c r="P893" s="513"/>
      <c r="Q893" s="513"/>
      <c r="R893" s="513"/>
    </row>
    <row r="894" spans="1:18">
      <c r="A894" s="513"/>
      <c r="B894" s="513"/>
      <c r="C894" s="513"/>
      <c r="D894" s="513"/>
      <c r="E894" s="513"/>
      <c r="F894" s="513"/>
      <c r="G894" s="513"/>
      <c r="H894" s="513"/>
      <c r="J894" s="513"/>
      <c r="K894" s="513"/>
      <c r="L894" s="513"/>
      <c r="M894" s="513"/>
      <c r="N894" s="513"/>
      <c r="O894" s="513"/>
      <c r="P894" s="513"/>
      <c r="Q894" s="513"/>
      <c r="R894" s="513"/>
    </row>
    <row r="895" spans="1:18">
      <c r="A895" s="513"/>
      <c r="B895" s="513"/>
      <c r="C895" s="513"/>
      <c r="D895" s="513"/>
      <c r="E895" s="513"/>
      <c r="F895" s="513"/>
      <c r="G895" s="513"/>
      <c r="H895" s="513"/>
      <c r="J895" s="513"/>
      <c r="K895" s="513"/>
      <c r="L895" s="513"/>
      <c r="M895" s="513"/>
      <c r="N895" s="513"/>
      <c r="O895" s="513"/>
      <c r="P895" s="513"/>
      <c r="Q895" s="513"/>
      <c r="R895" s="513"/>
    </row>
    <row r="896" spans="1:18">
      <c r="A896" s="513"/>
      <c r="B896" s="513"/>
      <c r="C896" s="513"/>
      <c r="D896" s="513"/>
      <c r="E896" s="513"/>
      <c r="F896" s="513"/>
      <c r="G896" s="513"/>
      <c r="H896" s="513"/>
      <c r="J896" s="513"/>
      <c r="K896" s="513"/>
      <c r="L896" s="513"/>
      <c r="M896" s="513"/>
      <c r="N896" s="513"/>
      <c r="O896" s="513"/>
      <c r="P896" s="513"/>
      <c r="Q896" s="513"/>
      <c r="R896" s="513"/>
    </row>
    <row r="897" spans="1:18">
      <c r="A897" s="513"/>
      <c r="B897" s="513"/>
      <c r="C897" s="513"/>
      <c r="D897" s="513"/>
      <c r="E897" s="513"/>
      <c r="F897" s="513"/>
      <c r="G897" s="513"/>
      <c r="H897" s="513"/>
      <c r="J897" s="513"/>
      <c r="K897" s="513"/>
      <c r="L897" s="513"/>
      <c r="M897" s="513"/>
      <c r="N897" s="513"/>
      <c r="O897" s="513"/>
      <c r="P897" s="513"/>
      <c r="Q897" s="513"/>
      <c r="R897" s="513"/>
    </row>
    <row r="898" spans="1:18">
      <c r="A898" s="513"/>
      <c r="B898" s="513"/>
      <c r="C898" s="513"/>
      <c r="D898" s="513"/>
      <c r="E898" s="513"/>
      <c r="F898" s="513"/>
      <c r="G898" s="513"/>
      <c r="H898" s="513"/>
      <c r="J898" s="513"/>
      <c r="K898" s="513"/>
      <c r="L898" s="513"/>
      <c r="M898" s="513"/>
      <c r="N898" s="513"/>
      <c r="O898" s="513"/>
      <c r="P898" s="513"/>
      <c r="Q898" s="513"/>
      <c r="R898" s="513"/>
    </row>
    <row r="899" spans="1:18">
      <c r="B899" s="513"/>
      <c r="C899" s="513"/>
      <c r="D899" s="513"/>
      <c r="E899" s="513"/>
      <c r="F899" s="513"/>
      <c r="G899" s="513"/>
      <c r="H899" s="513"/>
      <c r="J899" s="513"/>
      <c r="K899" s="513"/>
      <c r="L899" s="513"/>
      <c r="M899" s="513"/>
      <c r="N899" s="513"/>
      <c r="O899" s="513"/>
      <c r="P899" s="513"/>
      <c r="Q899" s="513"/>
      <c r="R899" s="513"/>
    </row>
    <row r="900" spans="1:18">
      <c r="B900" s="513"/>
      <c r="C900" s="513"/>
      <c r="D900" s="513"/>
      <c r="E900" s="513"/>
      <c r="F900" s="513"/>
      <c r="G900" s="513"/>
      <c r="H900" s="513"/>
      <c r="J900" s="513"/>
      <c r="K900" s="513"/>
      <c r="L900" s="513"/>
      <c r="M900" s="513"/>
      <c r="N900" s="513"/>
      <c r="O900" s="513"/>
      <c r="P900" s="513"/>
      <c r="Q900" s="513"/>
      <c r="R900" s="513"/>
    </row>
    <row r="901" spans="1:18">
      <c r="B901" s="513"/>
      <c r="C901" s="513"/>
      <c r="D901" s="513"/>
      <c r="E901" s="513"/>
      <c r="F901" s="513"/>
      <c r="G901" s="513"/>
      <c r="H901" s="513"/>
      <c r="J901" s="513"/>
      <c r="K901" s="513"/>
      <c r="L901" s="513"/>
      <c r="M901" s="513"/>
      <c r="N901" s="513"/>
      <c r="O901" s="513"/>
      <c r="P901" s="513"/>
      <c r="Q901" s="513"/>
      <c r="R901" s="513"/>
    </row>
    <row r="902" spans="1:18">
      <c r="B902" s="513"/>
      <c r="C902" s="513"/>
      <c r="D902" s="513"/>
      <c r="E902" s="513"/>
      <c r="F902" s="513"/>
      <c r="G902" s="513"/>
      <c r="H902" s="513"/>
      <c r="J902" s="513"/>
      <c r="K902" s="513"/>
      <c r="L902" s="513"/>
      <c r="M902" s="513"/>
      <c r="N902" s="513"/>
      <c r="O902" s="513"/>
      <c r="P902" s="513"/>
      <c r="Q902" s="513"/>
      <c r="R902" s="513"/>
    </row>
    <row r="903" spans="1:18">
      <c r="B903" s="513"/>
      <c r="C903" s="513"/>
      <c r="D903" s="513"/>
      <c r="E903" s="513"/>
      <c r="F903" s="513"/>
      <c r="G903" s="513"/>
      <c r="H903" s="513"/>
      <c r="J903" s="513"/>
      <c r="K903" s="513"/>
      <c r="L903" s="513"/>
      <c r="M903" s="513"/>
      <c r="N903" s="513"/>
      <c r="O903" s="513"/>
      <c r="P903" s="513"/>
      <c r="Q903" s="513"/>
      <c r="R903" s="513"/>
    </row>
    <row r="904" spans="1:18">
      <c r="B904" s="513"/>
      <c r="C904" s="513"/>
      <c r="D904" s="513"/>
      <c r="E904" s="513"/>
      <c r="F904" s="513"/>
      <c r="G904" s="513"/>
      <c r="H904" s="513"/>
      <c r="J904" s="513"/>
      <c r="K904" s="513"/>
      <c r="L904" s="513"/>
      <c r="M904" s="513"/>
      <c r="N904" s="513"/>
      <c r="O904" s="513"/>
      <c r="P904" s="513"/>
      <c r="Q904" s="513"/>
      <c r="R904" s="513"/>
    </row>
    <row r="905" spans="1:18">
      <c r="B905" s="513"/>
      <c r="C905" s="513"/>
      <c r="D905" s="513"/>
      <c r="E905" s="513"/>
      <c r="F905" s="513"/>
      <c r="G905" s="513"/>
      <c r="H905" s="513"/>
      <c r="J905" s="513"/>
      <c r="K905" s="513"/>
      <c r="L905" s="513"/>
      <c r="M905" s="513"/>
      <c r="N905" s="513"/>
      <c r="O905" s="513"/>
      <c r="P905" s="513"/>
      <c r="Q905" s="513"/>
      <c r="R905" s="513"/>
    </row>
    <row r="906" spans="1:18">
      <c r="B906" s="513"/>
      <c r="C906" s="513"/>
      <c r="D906" s="513"/>
      <c r="E906" s="513"/>
      <c r="F906" s="513"/>
      <c r="G906" s="513"/>
      <c r="H906" s="513"/>
      <c r="J906" s="513"/>
      <c r="K906" s="513"/>
      <c r="L906" s="513"/>
      <c r="M906" s="513"/>
      <c r="N906" s="513"/>
      <c r="O906" s="513"/>
      <c r="P906" s="513"/>
      <c r="Q906" s="513"/>
      <c r="R906" s="513"/>
    </row>
    <row r="907" spans="1:18">
      <c r="B907" s="513"/>
      <c r="C907" s="513"/>
      <c r="D907" s="513"/>
      <c r="E907" s="513"/>
      <c r="F907" s="513"/>
      <c r="G907" s="513"/>
      <c r="H907" s="513"/>
      <c r="J907" s="513"/>
      <c r="K907" s="513"/>
      <c r="L907" s="513"/>
      <c r="M907" s="513"/>
      <c r="N907" s="513"/>
      <c r="O907" s="513"/>
      <c r="P907" s="513"/>
      <c r="Q907" s="513"/>
      <c r="R907" s="513"/>
    </row>
    <row r="908" spans="1:18">
      <c r="B908" s="513"/>
      <c r="C908" s="513"/>
      <c r="D908" s="513"/>
      <c r="E908" s="513"/>
      <c r="F908" s="513"/>
      <c r="G908" s="513"/>
      <c r="H908" s="513"/>
      <c r="J908" s="513"/>
      <c r="K908" s="513"/>
      <c r="L908" s="513"/>
      <c r="M908" s="513"/>
      <c r="N908" s="513"/>
      <c r="O908" s="513"/>
      <c r="P908" s="513"/>
      <c r="Q908" s="513"/>
      <c r="R908" s="513"/>
    </row>
    <row r="909" spans="1:18">
      <c r="B909" s="513"/>
      <c r="C909" s="513"/>
      <c r="D909" s="513"/>
      <c r="E909" s="513"/>
      <c r="F909" s="513"/>
      <c r="G909" s="513"/>
      <c r="H909" s="513"/>
      <c r="J909" s="513"/>
      <c r="K909" s="513"/>
      <c r="L909" s="513"/>
      <c r="M909" s="513"/>
      <c r="N909" s="513"/>
      <c r="O909" s="513"/>
      <c r="P909" s="513"/>
      <c r="Q909" s="513"/>
      <c r="R909" s="513"/>
    </row>
    <row r="910" spans="1:18">
      <c r="B910" s="513"/>
      <c r="C910" s="513"/>
      <c r="D910" s="513"/>
      <c r="E910" s="513"/>
      <c r="F910" s="513"/>
      <c r="G910" s="513"/>
      <c r="H910" s="513"/>
      <c r="J910" s="513"/>
      <c r="K910" s="513"/>
      <c r="L910" s="513"/>
      <c r="M910" s="513"/>
      <c r="N910" s="513"/>
      <c r="O910" s="513"/>
      <c r="P910" s="513"/>
      <c r="Q910" s="513"/>
      <c r="R910" s="513"/>
    </row>
    <row r="911" spans="1:18">
      <c r="B911" s="513"/>
      <c r="C911" s="513"/>
      <c r="D911" s="513"/>
      <c r="E911" s="513"/>
      <c r="F911" s="513"/>
      <c r="G911" s="513"/>
      <c r="H911" s="513"/>
      <c r="J911" s="513"/>
      <c r="K911" s="513"/>
      <c r="L911" s="513"/>
      <c r="M911" s="513"/>
      <c r="N911" s="513"/>
      <c r="O911" s="513"/>
      <c r="P911" s="513"/>
      <c r="Q911" s="513"/>
      <c r="R911" s="513"/>
    </row>
    <row r="912" spans="1:18">
      <c r="B912" s="513"/>
      <c r="C912" s="513"/>
      <c r="D912" s="513"/>
      <c r="E912" s="513"/>
      <c r="F912" s="513"/>
      <c r="G912" s="513"/>
      <c r="H912" s="513"/>
      <c r="J912" s="513"/>
      <c r="K912" s="513"/>
      <c r="L912" s="513"/>
      <c r="M912" s="513"/>
      <c r="N912" s="513"/>
      <c r="O912" s="513"/>
      <c r="P912" s="513"/>
      <c r="Q912" s="513"/>
      <c r="R912" s="513"/>
    </row>
    <row r="913" spans="2:18">
      <c r="B913" s="513"/>
      <c r="C913" s="513"/>
      <c r="D913" s="513"/>
      <c r="E913" s="513"/>
      <c r="F913" s="513"/>
      <c r="G913" s="513"/>
      <c r="H913" s="513"/>
      <c r="J913" s="513"/>
      <c r="K913" s="513"/>
      <c r="L913" s="513"/>
      <c r="M913" s="513"/>
      <c r="N913" s="513"/>
      <c r="O913" s="513"/>
      <c r="P913" s="513"/>
      <c r="Q913" s="513"/>
      <c r="R913" s="513"/>
    </row>
    <row r="914" spans="2:18">
      <c r="B914" s="513"/>
      <c r="C914" s="513"/>
      <c r="D914" s="513"/>
      <c r="E914" s="513"/>
      <c r="F914" s="513"/>
      <c r="G914" s="513"/>
      <c r="H914" s="513"/>
      <c r="J914" s="513"/>
      <c r="K914" s="513"/>
      <c r="L914" s="513"/>
      <c r="M914" s="513"/>
      <c r="N914" s="513"/>
      <c r="O914" s="513"/>
      <c r="P914" s="513"/>
      <c r="Q914" s="513"/>
      <c r="R914" s="513"/>
    </row>
    <row r="915" spans="2:18">
      <c r="B915" s="513"/>
      <c r="C915" s="513"/>
      <c r="D915" s="513"/>
      <c r="E915" s="513"/>
      <c r="F915" s="513"/>
      <c r="G915" s="513"/>
      <c r="H915" s="513"/>
      <c r="J915" s="513"/>
      <c r="K915" s="513"/>
      <c r="L915" s="513"/>
      <c r="M915" s="513"/>
      <c r="N915" s="513"/>
      <c r="O915" s="513"/>
      <c r="P915" s="513"/>
      <c r="Q915" s="513"/>
      <c r="R915" s="513"/>
    </row>
    <row r="916" spans="2:18">
      <c r="B916" s="513"/>
      <c r="C916" s="513"/>
      <c r="D916" s="513"/>
      <c r="E916" s="513"/>
      <c r="F916" s="513"/>
      <c r="G916" s="513"/>
      <c r="H916" s="513"/>
      <c r="J916" s="513"/>
      <c r="K916" s="513"/>
      <c r="L916" s="513"/>
      <c r="M916" s="513"/>
      <c r="N916" s="513"/>
      <c r="O916" s="513"/>
      <c r="P916" s="513"/>
      <c r="Q916" s="513"/>
      <c r="R916" s="513"/>
    </row>
    <row r="917" spans="2:18">
      <c r="B917" s="513"/>
      <c r="C917" s="513"/>
      <c r="D917" s="513"/>
      <c r="E917" s="513"/>
      <c r="F917" s="513"/>
      <c r="G917" s="513"/>
      <c r="H917" s="513"/>
      <c r="J917" s="513"/>
      <c r="K917" s="513"/>
      <c r="L917" s="513"/>
      <c r="M917" s="513"/>
      <c r="N917" s="513"/>
      <c r="O917" s="513"/>
      <c r="P917" s="513"/>
      <c r="Q917" s="513"/>
      <c r="R917" s="513"/>
    </row>
    <row r="918" spans="2:18">
      <c r="B918" s="513"/>
      <c r="C918" s="513"/>
      <c r="D918" s="513"/>
      <c r="E918" s="513"/>
      <c r="F918" s="513"/>
      <c r="G918" s="513"/>
      <c r="H918" s="513"/>
      <c r="J918" s="513"/>
      <c r="K918" s="513"/>
      <c r="L918" s="513"/>
      <c r="M918" s="513"/>
      <c r="N918" s="513"/>
      <c r="O918" s="513"/>
      <c r="P918" s="513"/>
      <c r="Q918" s="513"/>
      <c r="R918" s="513"/>
    </row>
    <row r="919" spans="2:18">
      <c r="B919" s="513"/>
      <c r="C919" s="513"/>
      <c r="D919" s="513"/>
      <c r="E919" s="513"/>
      <c r="F919" s="513"/>
      <c r="G919" s="513"/>
      <c r="H919" s="513"/>
      <c r="J919" s="513"/>
      <c r="K919" s="513"/>
      <c r="L919" s="513"/>
      <c r="M919" s="513"/>
      <c r="N919" s="513"/>
      <c r="O919" s="513"/>
      <c r="P919" s="513"/>
      <c r="Q919" s="513"/>
      <c r="R919" s="513"/>
    </row>
    <row r="920" spans="2:18">
      <c r="B920" s="513"/>
      <c r="C920" s="513"/>
      <c r="D920" s="513"/>
      <c r="E920" s="513"/>
      <c r="F920" s="513"/>
      <c r="G920" s="513"/>
      <c r="H920" s="513"/>
      <c r="J920" s="513"/>
      <c r="K920" s="513"/>
      <c r="L920" s="513"/>
      <c r="M920" s="513"/>
      <c r="N920" s="513"/>
      <c r="O920" s="513"/>
      <c r="P920" s="513"/>
      <c r="Q920" s="513"/>
      <c r="R920" s="513"/>
    </row>
    <row r="921" spans="2:18">
      <c r="B921" s="513"/>
      <c r="C921" s="513"/>
      <c r="D921" s="513"/>
      <c r="E921" s="513"/>
      <c r="F921" s="513"/>
      <c r="G921" s="513"/>
      <c r="H921" s="513"/>
      <c r="J921" s="513"/>
      <c r="K921" s="513"/>
      <c r="L921" s="513"/>
      <c r="M921" s="513"/>
      <c r="N921" s="513"/>
      <c r="O921" s="513"/>
      <c r="P921" s="513"/>
      <c r="Q921" s="513"/>
      <c r="R921" s="513"/>
    </row>
    <row r="922" spans="2:18">
      <c r="B922" s="513"/>
      <c r="C922" s="513"/>
      <c r="D922" s="513"/>
      <c r="E922" s="513"/>
      <c r="F922" s="513"/>
      <c r="G922" s="513"/>
      <c r="H922" s="513"/>
      <c r="J922" s="513"/>
      <c r="K922" s="513"/>
      <c r="L922" s="513"/>
      <c r="M922" s="513"/>
      <c r="N922" s="513"/>
      <c r="O922" s="513"/>
      <c r="P922" s="513"/>
      <c r="Q922" s="513"/>
      <c r="R922" s="513"/>
    </row>
    <row r="923" spans="2:18">
      <c r="B923" s="513"/>
      <c r="C923" s="513"/>
      <c r="D923" s="513"/>
      <c r="E923" s="513"/>
      <c r="F923" s="513"/>
      <c r="G923" s="513"/>
      <c r="H923" s="513"/>
      <c r="J923" s="513"/>
      <c r="K923" s="513"/>
      <c r="L923" s="513"/>
      <c r="M923" s="513"/>
      <c r="N923" s="513"/>
      <c r="O923" s="513"/>
      <c r="P923" s="513"/>
      <c r="Q923" s="513"/>
      <c r="R923" s="513"/>
    </row>
    <row r="924" spans="2:18">
      <c r="B924" s="513"/>
      <c r="C924" s="513"/>
      <c r="D924" s="513"/>
      <c r="E924" s="513"/>
      <c r="F924" s="513"/>
      <c r="G924" s="513"/>
      <c r="H924" s="513"/>
      <c r="J924" s="513"/>
      <c r="K924" s="513"/>
      <c r="L924" s="513"/>
      <c r="M924" s="513"/>
      <c r="N924" s="513"/>
      <c r="O924" s="513"/>
      <c r="P924" s="513"/>
      <c r="Q924" s="513"/>
      <c r="R924" s="513"/>
    </row>
    <row r="925" spans="2:18">
      <c r="B925" s="513"/>
      <c r="C925" s="513"/>
      <c r="D925" s="513"/>
      <c r="E925" s="513"/>
      <c r="F925" s="513"/>
      <c r="G925" s="513"/>
      <c r="H925" s="513"/>
      <c r="J925" s="513"/>
      <c r="K925" s="513"/>
      <c r="L925" s="513"/>
      <c r="M925" s="513"/>
      <c r="N925" s="513"/>
      <c r="O925" s="513"/>
      <c r="P925" s="513"/>
      <c r="Q925" s="513"/>
      <c r="R925" s="513"/>
    </row>
    <row r="926" spans="2:18">
      <c r="B926" s="513"/>
      <c r="C926" s="513"/>
      <c r="D926" s="513"/>
      <c r="E926" s="513"/>
      <c r="F926" s="513"/>
      <c r="G926" s="513"/>
      <c r="H926" s="513"/>
      <c r="J926" s="513"/>
      <c r="K926" s="513"/>
      <c r="L926" s="513"/>
      <c r="M926" s="513"/>
      <c r="N926" s="513"/>
      <c r="O926" s="513"/>
      <c r="P926" s="513"/>
      <c r="Q926" s="513"/>
      <c r="R926" s="513"/>
    </row>
    <row r="927" spans="2:18">
      <c r="B927" s="513"/>
      <c r="C927" s="513"/>
      <c r="D927" s="513"/>
      <c r="E927" s="513"/>
      <c r="F927" s="513"/>
      <c r="G927" s="513"/>
      <c r="H927" s="513"/>
      <c r="J927" s="513"/>
      <c r="K927" s="513"/>
      <c r="L927" s="513"/>
      <c r="M927" s="513"/>
      <c r="N927" s="513"/>
      <c r="O927" s="513"/>
      <c r="P927" s="513"/>
      <c r="Q927" s="513"/>
      <c r="R927" s="513"/>
    </row>
    <row r="928" spans="2:18">
      <c r="B928" s="513"/>
      <c r="C928" s="513"/>
      <c r="D928" s="513"/>
      <c r="E928" s="513"/>
      <c r="F928" s="513"/>
      <c r="G928" s="513"/>
      <c r="H928" s="513"/>
      <c r="J928" s="513"/>
      <c r="K928" s="513"/>
      <c r="L928" s="513"/>
      <c r="M928" s="513"/>
      <c r="N928" s="513"/>
      <c r="O928" s="513"/>
      <c r="P928" s="513"/>
      <c r="Q928" s="513"/>
      <c r="R928" s="513"/>
    </row>
    <row r="929" spans="2:18">
      <c r="B929" s="513"/>
      <c r="C929" s="513"/>
      <c r="D929" s="513"/>
      <c r="E929" s="513"/>
      <c r="F929" s="513"/>
      <c r="G929" s="513"/>
      <c r="H929" s="513"/>
      <c r="J929" s="513"/>
      <c r="K929" s="513"/>
      <c r="L929" s="513"/>
      <c r="M929" s="513"/>
      <c r="N929" s="513"/>
      <c r="O929" s="513"/>
      <c r="P929" s="513"/>
      <c r="Q929" s="513"/>
      <c r="R929" s="513"/>
    </row>
    <row r="930" spans="2:18">
      <c r="B930" s="513"/>
      <c r="C930" s="513"/>
      <c r="D930" s="513"/>
      <c r="E930" s="513"/>
      <c r="F930" s="513"/>
      <c r="G930" s="513"/>
      <c r="H930" s="513"/>
      <c r="J930" s="513"/>
      <c r="K930" s="513"/>
      <c r="L930" s="513"/>
      <c r="M930" s="513"/>
      <c r="N930" s="513"/>
      <c r="O930" s="513"/>
      <c r="P930" s="513"/>
      <c r="Q930" s="513"/>
      <c r="R930" s="513"/>
    </row>
    <row r="931" spans="2:18">
      <c r="B931" s="513"/>
      <c r="C931" s="513"/>
      <c r="D931" s="513"/>
      <c r="E931" s="513"/>
      <c r="F931" s="513"/>
      <c r="G931" s="513"/>
      <c r="H931" s="513"/>
      <c r="J931" s="513"/>
      <c r="K931" s="513"/>
      <c r="L931" s="513"/>
      <c r="M931" s="513"/>
      <c r="N931" s="513"/>
      <c r="O931" s="513"/>
      <c r="P931" s="513"/>
      <c r="Q931" s="513"/>
      <c r="R931" s="513"/>
    </row>
    <row r="932" spans="2:18">
      <c r="B932" s="513"/>
      <c r="C932" s="513"/>
      <c r="D932" s="513"/>
      <c r="E932" s="513"/>
      <c r="F932" s="513"/>
      <c r="G932" s="513"/>
      <c r="H932" s="513"/>
      <c r="J932" s="513"/>
      <c r="K932" s="513"/>
      <c r="L932" s="513"/>
      <c r="M932" s="513"/>
      <c r="N932" s="513"/>
      <c r="O932" s="513"/>
      <c r="P932" s="513"/>
      <c r="Q932" s="513"/>
      <c r="R932" s="513"/>
    </row>
    <row r="933" spans="2:18">
      <c r="B933" s="513"/>
      <c r="C933" s="513"/>
      <c r="D933" s="513"/>
      <c r="E933" s="513"/>
      <c r="F933" s="513"/>
      <c r="G933" s="513"/>
      <c r="H933" s="513"/>
      <c r="J933" s="513"/>
      <c r="K933" s="513"/>
      <c r="L933" s="513"/>
      <c r="M933" s="513"/>
      <c r="N933" s="513"/>
      <c r="O933" s="513"/>
      <c r="P933" s="513"/>
      <c r="Q933" s="513"/>
      <c r="R933" s="513"/>
    </row>
    <row r="934" spans="2:18">
      <c r="B934" s="513"/>
      <c r="C934" s="513"/>
      <c r="D934" s="513"/>
      <c r="E934" s="513"/>
      <c r="F934" s="513"/>
      <c r="G934" s="513"/>
      <c r="H934" s="513"/>
      <c r="J934" s="513"/>
      <c r="K934" s="513"/>
      <c r="L934" s="513"/>
      <c r="M934" s="513"/>
      <c r="N934" s="513"/>
      <c r="O934" s="513"/>
      <c r="P934" s="513"/>
      <c r="Q934" s="513"/>
      <c r="R934" s="513"/>
    </row>
    <row r="935" spans="2:18">
      <c r="B935" s="513"/>
      <c r="C935" s="513"/>
      <c r="D935" s="513"/>
      <c r="E935" s="513"/>
      <c r="F935" s="513"/>
      <c r="G935" s="513"/>
      <c r="H935" s="513"/>
      <c r="J935" s="513"/>
      <c r="K935" s="513"/>
      <c r="L935" s="513"/>
      <c r="M935" s="513"/>
      <c r="N935" s="513"/>
      <c r="O935" s="513"/>
      <c r="P935" s="513"/>
      <c r="Q935" s="513"/>
      <c r="R935" s="513"/>
    </row>
    <row r="936" spans="2:18">
      <c r="B936" s="513"/>
      <c r="C936" s="513"/>
      <c r="D936" s="513"/>
      <c r="E936" s="513"/>
      <c r="F936" s="513"/>
      <c r="G936" s="513"/>
      <c r="H936" s="513"/>
      <c r="J936" s="513"/>
      <c r="K936" s="513"/>
      <c r="L936" s="513"/>
      <c r="M936" s="513"/>
      <c r="N936" s="513"/>
      <c r="O936" s="513"/>
      <c r="P936" s="513"/>
      <c r="Q936" s="513"/>
      <c r="R936" s="513"/>
    </row>
    <row r="937" spans="2:18">
      <c r="B937" s="513"/>
      <c r="C937" s="513"/>
      <c r="D937" s="513"/>
      <c r="E937" s="513"/>
      <c r="F937" s="513"/>
      <c r="G937" s="513"/>
      <c r="H937" s="513"/>
      <c r="J937" s="513"/>
      <c r="K937" s="513"/>
      <c r="L937" s="513"/>
      <c r="M937" s="513"/>
      <c r="N937" s="513"/>
      <c r="O937" s="513"/>
      <c r="P937" s="513"/>
      <c r="Q937" s="513"/>
      <c r="R937" s="513"/>
    </row>
    <row r="938" spans="2:18">
      <c r="B938" s="513"/>
      <c r="C938" s="513"/>
      <c r="D938" s="513"/>
      <c r="E938" s="513"/>
      <c r="F938" s="513"/>
      <c r="G938" s="513"/>
      <c r="H938" s="513"/>
      <c r="J938" s="513"/>
      <c r="K938" s="513"/>
      <c r="L938" s="513"/>
      <c r="M938" s="513"/>
      <c r="N938" s="513"/>
      <c r="O938" s="513"/>
      <c r="P938" s="513"/>
      <c r="Q938" s="513"/>
      <c r="R938" s="513"/>
    </row>
    <row r="939" spans="2:18">
      <c r="B939" s="513"/>
      <c r="C939" s="513"/>
      <c r="D939" s="513"/>
      <c r="E939" s="513"/>
      <c r="F939" s="513"/>
      <c r="G939" s="513"/>
      <c r="H939" s="513"/>
      <c r="J939" s="513"/>
      <c r="K939" s="513"/>
      <c r="L939" s="513"/>
      <c r="M939" s="513"/>
      <c r="N939" s="513"/>
      <c r="O939" s="513"/>
      <c r="P939" s="513"/>
      <c r="Q939" s="513"/>
      <c r="R939" s="513"/>
    </row>
    <row r="940" spans="2:18">
      <c r="B940" s="513"/>
      <c r="C940" s="513"/>
      <c r="D940" s="513"/>
      <c r="E940" s="513"/>
      <c r="F940" s="513"/>
      <c r="G940" s="513"/>
      <c r="H940" s="513"/>
      <c r="J940" s="513"/>
      <c r="K940" s="513"/>
      <c r="L940" s="513"/>
      <c r="M940" s="513"/>
      <c r="N940" s="513"/>
      <c r="O940" s="513"/>
      <c r="P940" s="513"/>
      <c r="Q940" s="513"/>
      <c r="R940" s="513"/>
    </row>
    <row r="941" spans="2:18">
      <c r="B941" s="513"/>
      <c r="C941" s="513"/>
      <c r="D941" s="513"/>
      <c r="E941" s="513"/>
      <c r="F941" s="513"/>
      <c r="G941" s="513"/>
      <c r="H941" s="513"/>
      <c r="J941" s="513"/>
      <c r="K941" s="513"/>
      <c r="L941" s="513"/>
      <c r="M941" s="513"/>
      <c r="N941" s="513"/>
      <c r="O941" s="513"/>
      <c r="P941" s="513"/>
      <c r="Q941" s="513"/>
      <c r="R941" s="513"/>
    </row>
    <row r="942" spans="2:18">
      <c r="B942" s="513"/>
      <c r="C942" s="513"/>
      <c r="D942" s="513"/>
      <c r="E942" s="513"/>
      <c r="F942" s="513"/>
      <c r="G942" s="513"/>
      <c r="H942" s="513"/>
      <c r="J942" s="513"/>
      <c r="K942" s="513"/>
      <c r="L942" s="513"/>
      <c r="M942" s="513"/>
      <c r="N942" s="513"/>
      <c r="O942" s="513"/>
      <c r="P942" s="513"/>
      <c r="Q942" s="513"/>
      <c r="R942" s="513"/>
    </row>
    <row r="943" spans="2:18">
      <c r="B943" s="513"/>
      <c r="C943" s="513"/>
      <c r="D943" s="513"/>
      <c r="E943" s="513"/>
      <c r="F943" s="513"/>
      <c r="G943" s="513"/>
      <c r="H943" s="513"/>
      <c r="J943" s="513"/>
      <c r="K943" s="513"/>
      <c r="L943" s="513"/>
      <c r="M943" s="513"/>
      <c r="N943" s="513"/>
      <c r="O943" s="513"/>
      <c r="P943" s="513"/>
      <c r="Q943" s="513"/>
      <c r="R943" s="513"/>
    </row>
    <row r="944" spans="2:18">
      <c r="B944" s="513"/>
      <c r="C944" s="513"/>
      <c r="D944" s="513"/>
      <c r="E944" s="513"/>
      <c r="F944" s="513"/>
      <c r="G944" s="513"/>
      <c r="H944" s="513"/>
      <c r="J944" s="513"/>
      <c r="K944" s="513"/>
      <c r="L944" s="513"/>
      <c r="M944" s="513"/>
      <c r="N944" s="513"/>
      <c r="O944" s="513"/>
      <c r="P944" s="513"/>
      <c r="Q944" s="513"/>
      <c r="R944" s="513"/>
    </row>
    <row r="945" spans="2:18">
      <c r="B945" s="513"/>
      <c r="C945" s="513"/>
      <c r="D945" s="513"/>
      <c r="E945" s="513"/>
      <c r="F945" s="513"/>
      <c r="G945" s="513"/>
      <c r="H945" s="513"/>
      <c r="J945" s="513"/>
      <c r="K945" s="513"/>
      <c r="L945" s="513"/>
      <c r="M945" s="513"/>
      <c r="N945" s="513"/>
      <c r="O945" s="513"/>
      <c r="P945" s="513"/>
      <c r="Q945" s="513"/>
      <c r="R945" s="513"/>
    </row>
    <row r="946" spans="2:18">
      <c r="B946" s="513"/>
      <c r="C946" s="513"/>
      <c r="D946" s="513"/>
      <c r="E946" s="513"/>
      <c r="F946" s="513"/>
      <c r="G946" s="513"/>
      <c r="H946" s="513"/>
      <c r="J946" s="513"/>
      <c r="K946" s="513"/>
      <c r="L946" s="513"/>
      <c r="M946" s="513"/>
      <c r="N946" s="513"/>
      <c r="O946" s="513"/>
      <c r="P946" s="513"/>
      <c r="Q946" s="513"/>
      <c r="R946" s="513"/>
    </row>
    <row r="947" spans="2:18">
      <c r="B947" s="513"/>
      <c r="C947" s="513"/>
      <c r="D947" s="513"/>
      <c r="E947" s="513"/>
      <c r="F947" s="513"/>
      <c r="G947" s="513"/>
      <c r="H947" s="512"/>
      <c r="L947" s="513"/>
      <c r="M947" s="513"/>
      <c r="N947" s="513"/>
      <c r="O947" s="513"/>
      <c r="P947" s="513"/>
      <c r="Q947" s="513"/>
      <c r="R947" s="513"/>
    </row>
    <row r="948" spans="2:18">
      <c r="B948" s="513"/>
      <c r="C948" s="513"/>
      <c r="D948" s="513"/>
      <c r="E948" s="513"/>
      <c r="F948" s="513"/>
      <c r="G948" s="513"/>
      <c r="H948" s="512"/>
      <c r="L948" s="513"/>
      <c r="M948" s="513"/>
      <c r="N948" s="513"/>
      <c r="O948" s="513"/>
      <c r="P948" s="513"/>
      <c r="Q948" s="513"/>
      <c r="R948" s="513"/>
    </row>
    <row r="949" spans="2:18">
      <c r="B949" s="513"/>
      <c r="C949" s="513"/>
      <c r="D949" s="513"/>
      <c r="E949" s="513"/>
      <c r="F949" s="513"/>
      <c r="G949" s="513"/>
      <c r="H949" s="512"/>
      <c r="L949" s="513"/>
      <c r="M949" s="513"/>
      <c r="N949" s="513"/>
      <c r="O949" s="513"/>
      <c r="P949" s="513"/>
      <c r="Q949" s="513"/>
      <c r="R949" s="513"/>
    </row>
    <row r="950" spans="2:18">
      <c r="B950" s="513"/>
      <c r="C950" s="513"/>
      <c r="D950" s="513"/>
      <c r="E950" s="513"/>
      <c r="F950" s="513"/>
      <c r="G950" s="513"/>
      <c r="H950" s="512"/>
      <c r="L950" s="513"/>
      <c r="M950" s="513"/>
      <c r="N950" s="513"/>
      <c r="O950" s="513"/>
      <c r="P950" s="513"/>
      <c r="Q950" s="513"/>
      <c r="R950" s="513"/>
    </row>
    <row r="951" spans="2:18">
      <c r="B951" s="513"/>
      <c r="C951" s="513"/>
      <c r="D951" s="513"/>
      <c r="E951" s="513"/>
      <c r="F951" s="513"/>
      <c r="G951" s="513"/>
      <c r="H951" s="512"/>
      <c r="L951" s="513"/>
      <c r="M951" s="513"/>
      <c r="N951" s="513"/>
      <c r="O951" s="513"/>
      <c r="P951" s="513"/>
      <c r="Q951" s="513"/>
      <c r="R951" s="513"/>
    </row>
    <row r="952" spans="2:18">
      <c r="B952" s="513"/>
      <c r="C952" s="513"/>
      <c r="D952" s="513"/>
      <c r="E952" s="513"/>
      <c r="F952" s="513"/>
      <c r="G952" s="513"/>
      <c r="H952" s="512"/>
      <c r="L952" s="513"/>
      <c r="M952" s="513"/>
      <c r="N952" s="513"/>
      <c r="O952" s="513"/>
      <c r="P952" s="513"/>
      <c r="Q952" s="513"/>
      <c r="R952" s="513"/>
    </row>
    <row r="953" spans="2:18">
      <c r="B953" s="513"/>
      <c r="C953" s="513"/>
      <c r="D953" s="513"/>
      <c r="E953" s="513"/>
      <c r="F953" s="513"/>
      <c r="G953" s="513"/>
      <c r="H953" s="512"/>
      <c r="L953" s="513"/>
      <c r="M953" s="513"/>
    </row>
    <row r="954" spans="2:18">
      <c r="B954" s="513"/>
      <c r="C954" s="513"/>
      <c r="D954" s="513"/>
      <c r="E954" s="513"/>
      <c r="F954" s="513"/>
      <c r="G954" s="513"/>
      <c r="H954" s="512"/>
    </row>
    <row r="955" spans="2:18">
      <c r="B955" s="513"/>
      <c r="C955" s="513"/>
      <c r="D955" s="513"/>
      <c r="E955" s="513"/>
      <c r="F955" s="513"/>
      <c r="G955" s="513"/>
      <c r="H955" s="512"/>
    </row>
    <row r="956" spans="2:18">
      <c r="B956" s="513"/>
      <c r="C956" s="513"/>
      <c r="D956" s="513"/>
      <c r="E956" s="513"/>
      <c r="F956" s="513"/>
      <c r="G956" s="513"/>
      <c r="H956" s="512"/>
    </row>
    <row r="957" spans="2:18">
      <c r="B957" s="513"/>
      <c r="C957" s="513"/>
      <c r="D957" s="513"/>
      <c r="E957" s="513"/>
      <c r="F957" s="513"/>
      <c r="G957" s="513"/>
      <c r="H957" s="512"/>
    </row>
    <row r="958" spans="2:18">
      <c r="B958" s="513"/>
      <c r="C958" s="513"/>
      <c r="D958" s="513"/>
      <c r="E958" s="513"/>
      <c r="F958" s="513"/>
      <c r="G958" s="513"/>
      <c r="H958" s="512"/>
    </row>
    <row r="959" spans="2:18">
      <c r="B959" s="513"/>
      <c r="C959" s="513"/>
      <c r="D959" s="513"/>
      <c r="E959" s="513"/>
      <c r="F959" s="513"/>
      <c r="G959" s="513"/>
      <c r="H959" s="512"/>
    </row>
    <row r="960" spans="2:18">
      <c r="B960" s="513"/>
      <c r="C960" s="513"/>
      <c r="D960" s="513"/>
      <c r="E960" s="513"/>
      <c r="F960" s="513"/>
      <c r="G960" s="513"/>
      <c r="H960" s="512"/>
    </row>
    <row r="961" spans="8:8">
      <c r="H961" s="512"/>
    </row>
    <row r="962" spans="8:8">
      <c r="H962" s="512"/>
    </row>
    <row r="963" spans="8:8">
      <c r="H963" s="512"/>
    </row>
    <row r="964" spans="8:8">
      <c r="H964" s="512"/>
    </row>
    <row r="965" spans="8:8">
      <c r="H965" s="512"/>
    </row>
    <row r="966" spans="8:8">
      <c r="H966" s="512"/>
    </row>
    <row r="967" spans="8:8">
      <c r="H967" s="512"/>
    </row>
    <row r="968" spans="8:8">
      <c r="H968" s="512"/>
    </row>
    <row r="969" spans="8:8">
      <c r="H969" s="512"/>
    </row>
    <row r="970" spans="8:8">
      <c r="H970" s="512"/>
    </row>
    <row r="971" spans="8:8">
      <c r="H971" s="512"/>
    </row>
    <row r="972" spans="8:8">
      <c r="H972" s="512"/>
    </row>
    <row r="973" spans="8:8">
      <c r="H973" s="512"/>
    </row>
    <row r="974" spans="8:8">
      <c r="H974" s="512"/>
    </row>
    <row r="975" spans="8:8">
      <c r="H975" s="512"/>
    </row>
    <row r="976" spans="8:8">
      <c r="H976" s="512"/>
    </row>
    <row r="977" spans="8:8">
      <c r="H977" s="512"/>
    </row>
    <row r="978" spans="8:8">
      <c r="H978" s="512"/>
    </row>
    <row r="979" spans="8:8">
      <c r="H979" s="512"/>
    </row>
    <row r="980" spans="8:8">
      <c r="H980" s="512"/>
    </row>
    <row r="981" spans="8:8">
      <c r="H981" s="512"/>
    </row>
    <row r="982" spans="8:8">
      <c r="H982" s="512"/>
    </row>
    <row r="983" spans="8:8">
      <c r="H983" s="512"/>
    </row>
    <row r="984" spans="8:8">
      <c r="H984" s="512"/>
    </row>
    <row r="985" spans="8:8">
      <c r="H985" s="512"/>
    </row>
    <row r="986" spans="8:8">
      <c r="H986" s="512"/>
    </row>
    <row r="987" spans="8:8">
      <c r="H987" s="512"/>
    </row>
    <row r="988" spans="8:8">
      <c r="H988" s="512"/>
    </row>
    <row r="989" spans="8:8">
      <c r="H989" s="512"/>
    </row>
    <row r="990" spans="8:8">
      <c r="H990" s="512"/>
    </row>
    <row r="991" spans="8:8">
      <c r="H991" s="512"/>
    </row>
    <row r="992" spans="8:8">
      <c r="H992" s="512"/>
    </row>
    <row r="993" spans="8:8">
      <c r="H993" s="512"/>
    </row>
    <row r="994" spans="8:8">
      <c r="H994" s="512"/>
    </row>
    <row r="995" spans="8:8">
      <c r="H995" s="512"/>
    </row>
    <row r="996" spans="8:8">
      <c r="H996" s="512"/>
    </row>
    <row r="997" spans="8:8">
      <c r="H997" s="512"/>
    </row>
    <row r="998" spans="8:8">
      <c r="H998" s="512"/>
    </row>
    <row r="999" spans="8:8">
      <c r="H999" s="512"/>
    </row>
    <row r="1000" spans="8:8">
      <c r="H1000" s="512"/>
    </row>
    <row r="1001" spans="8:8">
      <c r="H1001" s="512"/>
    </row>
    <row r="1002" spans="8:8">
      <c r="H1002" s="512"/>
    </row>
    <row r="1003" spans="8:8">
      <c r="H1003" s="512"/>
    </row>
    <row r="1004" spans="8:8">
      <c r="H1004" s="512"/>
    </row>
    <row r="1005" spans="8:8">
      <c r="H1005" s="512"/>
    </row>
    <row r="1006" spans="8:8">
      <c r="H1006" s="512"/>
    </row>
    <row r="1007" spans="8:8">
      <c r="H1007" s="512"/>
    </row>
    <row r="1008" spans="8:8">
      <c r="H1008" s="512"/>
    </row>
    <row r="1009" spans="8:8">
      <c r="H1009" s="512"/>
    </row>
    <row r="1010" spans="8:8">
      <c r="H1010" s="512"/>
    </row>
    <row r="1011" spans="8:8">
      <c r="H1011" s="512"/>
    </row>
    <row r="1012" spans="8:8">
      <c r="H1012" s="512"/>
    </row>
    <row r="1013" spans="8:8">
      <c r="H1013" s="512"/>
    </row>
    <row r="1014" spans="8:8">
      <c r="H1014" s="512"/>
    </row>
    <row r="1015" spans="8:8">
      <c r="H1015" s="512"/>
    </row>
    <row r="1016" spans="8:8">
      <c r="H1016" s="512"/>
    </row>
    <row r="1017" spans="8:8">
      <c r="H1017" s="512"/>
    </row>
    <row r="1018" spans="8:8">
      <c r="H1018" s="512"/>
    </row>
    <row r="1019" spans="8:8">
      <c r="H1019" s="512"/>
    </row>
    <row r="1020" spans="8:8">
      <c r="H1020" s="512"/>
    </row>
    <row r="1021" spans="8:8">
      <c r="H1021" s="512"/>
    </row>
    <row r="1022" spans="8:8">
      <c r="H1022" s="512"/>
    </row>
    <row r="1023" spans="8:8">
      <c r="H1023" s="512"/>
    </row>
    <row r="1024" spans="8:8">
      <c r="H1024" s="512"/>
    </row>
    <row r="1025" spans="8:8">
      <c r="H1025" s="512"/>
    </row>
    <row r="1026" spans="8:8">
      <c r="H1026" s="512"/>
    </row>
    <row r="1027" spans="8:8">
      <c r="H1027" s="512"/>
    </row>
    <row r="1028" spans="8:8">
      <c r="H1028" s="512"/>
    </row>
    <row r="1029" spans="8:8">
      <c r="H1029" s="512"/>
    </row>
    <row r="1030" spans="8:8">
      <c r="H1030" s="512"/>
    </row>
    <row r="1031" spans="8:8">
      <c r="H1031" s="512"/>
    </row>
    <row r="1032" spans="8:8">
      <c r="H1032" s="512"/>
    </row>
    <row r="1033" spans="8:8">
      <c r="H1033" s="512"/>
    </row>
    <row r="1034" spans="8:8">
      <c r="H1034" s="512"/>
    </row>
    <row r="1035" spans="8:8">
      <c r="H1035" s="512"/>
    </row>
    <row r="1036" spans="8:8">
      <c r="H1036" s="512"/>
    </row>
    <row r="1037" spans="8:8">
      <c r="H1037" s="512"/>
    </row>
    <row r="1038" spans="8:8">
      <c r="H1038" s="512"/>
    </row>
    <row r="1039" spans="8:8">
      <c r="H1039" s="512"/>
    </row>
    <row r="1040" spans="8:8">
      <c r="H1040" s="512"/>
    </row>
    <row r="1041" spans="8:8">
      <c r="H1041" s="512"/>
    </row>
    <row r="1042" spans="8:8">
      <c r="H1042" s="512"/>
    </row>
    <row r="1043" spans="8:8">
      <c r="H1043" s="512"/>
    </row>
    <row r="1044" spans="8:8">
      <c r="H1044" s="512"/>
    </row>
    <row r="1045" spans="8:8">
      <c r="H1045" s="512"/>
    </row>
    <row r="1046" spans="8:8">
      <c r="H1046" s="512"/>
    </row>
    <row r="1047" spans="8:8">
      <c r="H1047" s="512"/>
    </row>
    <row r="1048" spans="8:8">
      <c r="H1048" s="512"/>
    </row>
    <row r="1049" spans="8:8">
      <c r="H1049" s="512"/>
    </row>
    <row r="1050" spans="8:8">
      <c r="H1050" s="512"/>
    </row>
    <row r="1051" spans="8:8">
      <c r="H1051" s="512"/>
    </row>
    <row r="1052" spans="8:8">
      <c r="H1052" s="512"/>
    </row>
    <row r="1053" spans="8:8">
      <c r="H1053" s="512"/>
    </row>
    <row r="1054" spans="8:8">
      <c r="H1054" s="512"/>
    </row>
    <row r="1055" spans="8:8">
      <c r="H1055" s="512"/>
    </row>
    <row r="1056" spans="8:8">
      <c r="H1056" s="512"/>
    </row>
    <row r="1057" spans="8:8">
      <c r="H1057" s="512"/>
    </row>
    <row r="1058" spans="8:8">
      <c r="H1058" s="512"/>
    </row>
    <row r="1059" spans="8:8">
      <c r="H1059" s="512"/>
    </row>
    <row r="1060" spans="8:8">
      <c r="H1060" s="512"/>
    </row>
    <row r="1061" spans="8:8">
      <c r="H1061" s="512"/>
    </row>
    <row r="1062" spans="8:8">
      <c r="H1062" s="512"/>
    </row>
    <row r="1063" spans="8:8">
      <c r="H1063" s="512"/>
    </row>
    <row r="1064" spans="8:8">
      <c r="H1064" s="512"/>
    </row>
    <row r="1065" spans="8:8">
      <c r="H1065" s="512"/>
    </row>
    <row r="1066" spans="8:8">
      <c r="H1066" s="512"/>
    </row>
    <row r="1067" spans="8:8">
      <c r="H1067" s="512"/>
    </row>
    <row r="1068" spans="8:8">
      <c r="H1068" s="512"/>
    </row>
    <row r="1069" spans="8:8">
      <c r="H1069" s="512"/>
    </row>
    <row r="1070" spans="8:8">
      <c r="H1070" s="512"/>
    </row>
    <row r="1071" spans="8:8">
      <c r="H1071" s="512"/>
    </row>
    <row r="1072" spans="8:8">
      <c r="H1072" s="512"/>
    </row>
    <row r="1073" spans="8:8">
      <c r="H1073" s="512"/>
    </row>
    <row r="1074" spans="8:8">
      <c r="H1074" s="512"/>
    </row>
  </sheetData>
  <sheetProtection algorithmName="SHA-512" hashValue="zKTu/VXzIPx+9gD4WvPWdSFTAX7ceqdIkmrz5k7f+3v5za5njMBuDfyh/0TpQvGdRy9uzBfEqfVQs+HevwqYYA==" saltValue="iapL3cdesAQY9aEDZfRITg==" spinCount="100000" sheet="1" objects="1" scenarios="1" formatCells="0"/>
  <mergeCells count="26">
    <mergeCell ref="P38:R38"/>
    <mergeCell ref="B25:B27"/>
    <mergeCell ref="A26:A27"/>
    <mergeCell ref="A28:A30"/>
    <mergeCell ref="B28:B30"/>
    <mergeCell ref="A37:R37"/>
    <mergeCell ref="A13:A14"/>
    <mergeCell ref="B13:B14"/>
    <mergeCell ref="A15:A16"/>
    <mergeCell ref="B15:B16"/>
    <mergeCell ref="A23:R23"/>
    <mergeCell ref="A5:R5"/>
    <mergeCell ref="A7:A8"/>
    <mergeCell ref="B7:B8"/>
    <mergeCell ref="A9:A11"/>
    <mergeCell ref="B9:B11"/>
    <mergeCell ref="B1:C1"/>
    <mergeCell ref="A2:R2"/>
    <mergeCell ref="A3:A4"/>
    <mergeCell ref="B3:B4"/>
    <mergeCell ref="C3:C4"/>
    <mergeCell ref="D3:D4"/>
    <mergeCell ref="E3:E4"/>
    <mergeCell ref="F3:I3"/>
    <mergeCell ref="J3:M3"/>
    <mergeCell ref="N3:R3"/>
  </mergeCells>
  <conditionalFormatting sqref="H35">
    <cfRule type="cellIs" dxfId="392" priority="78" operator="equal">
      <formula>100</formula>
    </cfRule>
  </conditionalFormatting>
  <conditionalFormatting sqref="H35">
    <cfRule type="cellIs" dxfId="391" priority="77" operator="lessThan">
      <formula>100</formula>
    </cfRule>
  </conditionalFormatting>
  <conditionalFormatting sqref="H34:H35">
    <cfRule type="cellIs" dxfId="390" priority="76" operator="greaterThan">
      <formula>100</formula>
    </cfRule>
  </conditionalFormatting>
  <conditionalFormatting sqref="H35:I35">
    <cfRule type="cellIs" dxfId="389" priority="75" operator="equal">
      <formula>100</formula>
    </cfRule>
  </conditionalFormatting>
  <conditionalFormatting sqref="H24:I24 H32:I36">
    <cfRule type="cellIs" dxfId="388" priority="74" operator="equal">
      <formula>100</formula>
    </cfRule>
  </conditionalFormatting>
  <conditionalFormatting sqref="H24:I24 H32:I36">
    <cfRule type="cellIs" dxfId="387" priority="72" operator="lessThan">
      <formula>100</formula>
    </cfRule>
  </conditionalFormatting>
  <conditionalFormatting sqref="H24:I24 H32:I36">
    <cfRule type="cellIs" dxfId="386" priority="71" operator="greaterThan">
      <formula>100</formula>
    </cfRule>
  </conditionalFormatting>
  <conditionalFormatting sqref="H32 H36">
    <cfRule type="cellIs" dxfId="385" priority="69" operator="greaterThan">
      <formula>100</formula>
    </cfRule>
  </conditionalFormatting>
  <conditionalFormatting sqref="H32 H36">
    <cfRule type="cellIs" dxfId="384" priority="68" operator="lessThan">
      <formula>100</formula>
    </cfRule>
  </conditionalFormatting>
  <conditionalFormatting sqref="H32 H36">
    <cfRule type="cellIs" dxfId="383" priority="67" operator="equal">
      <formula>100</formula>
    </cfRule>
  </conditionalFormatting>
  <conditionalFormatting sqref="H35:I35">
    <cfRule type="cellIs" dxfId="382" priority="60" operator="greaterThan">
      <formula>100</formula>
    </cfRule>
  </conditionalFormatting>
  <conditionalFormatting sqref="H35:I35">
    <cfRule type="cellIs" dxfId="381" priority="59" operator="lessThan">
      <formula>100</formula>
    </cfRule>
  </conditionalFormatting>
  <conditionalFormatting sqref="H33">
    <cfRule type="cellIs" dxfId="380" priority="54" operator="greaterThan">
      <formula>100</formula>
    </cfRule>
  </conditionalFormatting>
  <conditionalFormatting sqref="H33">
    <cfRule type="cellIs" dxfId="379" priority="53" operator="lessThan">
      <formula>100</formula>
    </cfRule>
  </conditionalFormatting>
  <conditionalFormatting sqref="H33">
    <cfRule type="cellIs" dxfId="378" priority="52" operator="equal">
      <formula>100</formula>
    </cfRule>
  </conditionalFormatting>
  <conditionalFormatting sqref="H35">
    <cfRule type="cellIs" dxfId="377" priority="51" operator="greaterThan">
      <formula>100</formula>
    </cfRule>
  </conditionalFormatting>
  <conditionalFormatting sqref="H34:H35">
    <cfRule type="cellIs" dxfId="376" priority="50" operator="lessThan">
      <formula>100</formula>
    </cfRule>
  </conditionalFormatting>
  <conditionalFormatting sqref="H34:H35">
    <cfRule type="cellIs" dxfId="375" priority="49" operator="equal">
      <formula>100</formula>
    </cfRule>
  </conditionalFormatting>
  <conditionalFormatting sqref="H16">
    <cfRule type="cellIs" dxfId="374" priority="39" operator="greaterThan">
      <formula>100</formula>
    </cfRule>
  </conditionalFormatting>
  <conditionalFormatting sqref="H16">
    <cfRule type="cellIs" dxfId="373" priority="38" operator="lessThan">
      <formula>100</formula>
    </cfRule>
  </conditionalFormatting>
  <conditionalFormatting sqref="H16">
    <cfRule type="cellIs" dxfId="372" priority="37" operator="equal">
      <formula>100</formula>
    </cfRule>
  </conditionalFormatting>
  <conditionalFormatting sqref="H8:I22">
    <cfRule type="cellIs" dxfId="371" priority="36" operator="greaterThan">
      <formula>100</formula>
    </cfRule>
  </conditionalFormatting>
  <conditionalFormatting sqref="H8:I22">
    <cfRule type="cellIs" dxfId="370" priority="35" operator="lessThan">
      <formula>100</formula>
    </cfRule>
  </conditionalFormatting>
  <conditionalFormatting sqref="H8:I22">
    <cfRule type="cellIs" dxfId="369" priority="34" operator="equal">
      <formula>100</formula>
    </cfRule>
  </conditionalFormatting>
  <conditionalFormatting sqref="H7">
    <cfRule type="cellIs" dxfId="368" priority="33" operator="greaterThan">
      <formula>100</formula>
    </cfRule>
  </conditionalFormatting>
  <conditionalFormatting sqref="H7">
    <cfRule type="cellIs" dxfId="367" priority="32" operator="lessThan">
      <formula>100</formula>
    </cfRule>
  </conditionalFormatting>
  <conditionalFormatting sqref="H7">
    <cfRule type="cellIs" dxfId="366" priority="31" operator="equal">
      <formula>100</formula>
    </cfRule>
  </conditionalFormatting>
  <conditionalFormatting sqref="I7">
    <cfRule type="cellIs" dxfId="365" priority="30" operator="greaterThan">
      <formula>100</formula>
    </cfRule>
  </conditionalFormatting>
  <conditionalFormatting sqref="I7">
    <cfRule type="cellIs" dxfId="364" priority="29" operator="lessThan">
      <formula>100</formula>
    </cfRule>
  </conditionalFormatting>
  <conditionalFormatting sqref="I7">
    <cfRule type="cellIs" dxfId="363" priority="28" operator="equal">
      <formula>100</formula>
    </cfRule>
  </conditionalFormatting>
  <conditionalFormatting sqref="H6">
    <cfRule type="cellIs" dxfId="362" priority="27" operator="greaterThan">
      <formula>100</formula>
    </cfRule>
  </conditionalFormatting>
  <conditionalFormatting sqref="H6">
    <cfRule type="cellIs" dxfId="361" priority="26" operator="lessThan">
      <formula>100</formula>
    </cfRule>
  </conditionalFormatting>
  <conditionalFormatting sqref="H6">
    <cfRule type="cellIs" dxfId="360" priority="25" operator="equal">
      <formula>100</formula>
    </cfRule>
  </conditionalFormatting>
  <conditionalFormatting sqref="I6">
    <cfRule type="cellIs" dxfId="359" priority="24" operator="greaterThan">
      <formula>100</formula>
    </cfRule>
  </conditionalFormatting>
  <conditionalFormatting sqref="I6">
    <cfRule type="cellIs" dxfId="358" priority="23" operator="lessThan">
      <formula>100</formula>
    </cfRule>
  </conditionalFormatting>
  <conditionalFormatting sqref="I6">
    <cfRule type="cellIs" dxfId="357" priority="22" operator="equal">
      <formula>100</formula>
    </cfRule>
  </conditionalFormatting>
  <conditionalFormatting sqref="H29 H31">
    <cfRule type="cellIs" dxfId="356" priority="21" operator="greaterThan">
      <formula>100</formula>
    </cfRule>
  </conditionalFormatting>
  <conditionalFormatting sqref="H29 H31">
    <cfRule type="cellIs" dxfId="355" priority="20" operator="lessThan">
      <formula>100</formula>
    </cfRule>
  </conditionalFormatting>
  <conditionalFormatting sqref="H29 H31">
    <cfRule type="cellIs" dxfId="354" priority="19" operator="equal">
      <formula>100</formula>
    </cfRule>
  </conditionalFormatting>
  <conditionalFormatting sqref="H26:I27 H29:I31">
    <cfRule type="cellIs" dxfId="353" priority="18" operator="greaterThan">
      <formula>100</formula>
    </cfRule>
  </conditionalFormatting>
  <conditionalFormatting sqref="H26:I27 H29:I31">
    <cfRule type="cellIs" dxfId="352" priority="17" operator="lessThan">
      <formula>100</formula>
    </cfRule>
  </conditionalFormatting>
  <conditionalFormatting sqref="H26:I27 H29:I31">
    <cfRule type="cellIs" dxfId="351" priority="16" operator="equal">
      <formula>100</formula>
    </cfRule>
  </conditionalFormatting>
  <conditionalFormatting sqref="H30">
    <cfRule type="cellIs" dxfId="350" priority="15" operator="greaterThan">
      <formula>100</formula>
    </cfRule>
  </conditionalFormatting>
  <conditionalFormatting sqref="H30">
    <cfRule type="cellIs" dxfId="349" priority="14" operator="lessThan">
      <formula>100</formula>
    </cfRule>
  </conditionalFormatting>
  <conditionalFormatting sqref="H30">
    <cfRule type="cellIs" dxfId="348" priority="13" operator="equal">
      <formula>100</formula>
    </cfRule>
  </conditionalFormatting>
  <conditionalFormatting sqref="H25">
    <cfRule type="cellIs" dxfId="347" priority="12" operator="greaterThan">
      <formula>100</formula>
    </cfRule>
  </conditionalFormatting>
  <conditionalFormatting sqref="H25">
    <cfRule type="cellIs" dxfId="346" priority="11" operator="lessThan">
      <formula>100</formula>
    </cfRule>
  </conditionalFormatting>
  <conditionalFormatting sqref="H25">
    <cfRule type="cellIs" dxfId="345" priority="10" operator="equal">
      <formula>100</formula>
    </cfRule>
  </conditionalFormatting>
  <conditionalFormatting sqref="I25">
    <cfRule type="cellIs" dxfId="344" priority="9" operator="greaterThan">
      <formula>100</formula>
    </cfRule>
  </conditionalFormatting>
  <conditionalFormatting sqref="I25">
    <cfRule type="cellIs" dxfId="343" priority="8" operator="lessThan">
      <formula>100</formula>
    </cfRule>
  </conditionalFormatting>
  <conditionalFormatting sqref="I25">
    <cfRule type="cellIs" dxfId="342" priority="7" operator="equal">
      <formula>100</formula>
    </cfRule>
  </conditionalFormatting>
  <conditionalFormatting sqref="H28">
    <cfRule type="cellIs" dxfId="341" priority="6" operator="greaterThan">
      <formula>100</formula>
    </cfRule>
  </conditionalFormatting>
  <conditionalFormatting sqref="H28">
    <cfRule type="cellIs" dxfId="340" priority="5" operator="lessThan">
      <formula>100</formula>
    </cfRule>
  </conditionalFormatting>
  <conditionalFormatting sqref="H28">
    <cfRule type="cellIs" dxfId="339" priority="4" operator="equal">
      <formula>100</formula>
    </cfRule>
  </conditionalFormatting>
  <conditionalFormatting sqref="I28">
    <cfRule type="cellIs" dxfId="338" priority="3" operator="greaterThan">
      <formula>100</formula>
    </cfRule>
  </conditionalFormatting>
  <conditionalFormatting sqref="I28">
    <cfRule type="cellIs" dxfId="337" priority="2" operator="lessThan">
      <formula>100</formula>
    </cfRule>
  </conditionalFormatting>
  <conditionalFormatting sqref="I28">
    <cfRule type="cellIs" dxfId="336" priority="1" operator="equal">
      <formula>100</formula>
    </cfRule>
  </conditionalFormatting>
  <pageMargins left="0.70866141732283472" right="0.70866141732283472" top="0" bottom="0" header="0.31496062992125984" footer="0.31496062992125984"/>
  <pageSetup paperSize="9" scale="53" firstPageNumber="2147483648" fitToHeight="2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9CCFF"/>
    <pageSetUpPr fitToPage="1"/>
  </sheetPr>
  <dimension ref="A1:R973"/>
  <sheetViews>
    <sheetView zoomScale="40" workbookViewId="0">
      <pane xSplit="3" ySplit="6" topLeftCell="D7" activePane="bottomRight" state="frozen"/>
      <selection activeCell="D34" sqref="D34:K49"/>
      <selection pane="topRight"/>
      <selection pane="bottomLeft"/>
      <selection pane="bottomRight" activeCell="D7" sqref="D7"/>
    </sheetView>
  </sheetViews>
  <sheetFormatPr defaultColWidth="14.42578125" defaultRowHeight="15.75"/>
  <cols>
    <col min="1" max="1" width="9" style="512" bestFit="1" customWidth="1"/>
    <col min="2" max="2" width="48.140625" style="512" bestFit="1" customWidth="1"/>
    <col min="3" max="3" width="23" style="512" bestFit="1" customWidth="1"/>
    <col min="4" max="4" width="23" style="512" customWidth="1"/>
    <col min="5" max="5" width="16.5703125" style="512" bestFit="1" customWidth="1"/>
    <col min="6" max="6" width="16.85546875" style="512" bestFit="1" customWidth="1"/>
    <col min="7" max="8" width="15.28515625" style="512" bestFit="1" customWidth="1"/>
    <col min="9" max="9" width="21.28515625" style="512" customWidth="1"/>
    <col min="10" max="10" width="21.7109375" style="512" customWidth="1"/>
    <col min="11" max="11" width="20.5703125" style="512" customWidth="1"/>
    <col min="12" max="12" width="17.42578125" style="512" customWidth="1"/>
    <col min="13" max="13" width="22.140625" style="512" customWidth="1"/>
    <col min="14" max="14" width="23.140625" style="512" customWidth="1"/>
    <col min="15" max="15" width="23.85546875" style="512" customWidth="1"/>
    <col min="16" max="16" width="18.28515625" style="512" customWidth="1"/>
    <col min="17" max="17" width="20.7109375" style="512" customWidth="1"/>
    <col min="18" max="18" width="14.42578125" style="512" bestFit="1"/>
    <col min="19" max="16384" width="14.42578125" style="512"/>
  </cols>
  <sheetData>
    <row r="1" spans="1:17" ht="25.5" customHeight="1">
      <c r="A1" s="513"/>
      <c r="B1" s="1512" t="s">
        <v>933</v>
      </c>
      <c r="C1" s="1512"/>
      <c r="D1" s="514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</row>
    <row r="2" spans="1:17" ht="15.75" customHeight="1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</row>
    <row r="3" spans="1:17" ht="15.6" customHeight="1">
      <c r="A3" s="1514" t="s">
        <v>183</v>
      </c>
      <c r="B3" s="1514" t="s">
        <v>216</v>
      </c>
      <c r="C3" s="1514" t="s">
        <v>424</v>
      </c>
      <c r="D3" s="1514" t="str">
        <f>Город!D3</f>
        <v xml:space="preserve"> 2021 год (факт)</v>
      </c>
      <c r="E3" s="1514" t="str">
        <f>Город!E3</f>
        <v>2022 год (факт)</v>
      </c>
      <c r="F3" s="1516"/>
      <c r="G3" s="1516"/>
      <c r="H3" s="1517"/>
      <c r="I3" s="1518" t="s">
        <v>299</v>
      </c>
      <c r="J3" s="1642"/>
      <c r="K3" s="1642"/>
      <c r="L3" s="1643"/>
      <c r="M3" s="1406" t="s">
        <v>300</v>
      </c>
      <c r="N3" s="1516"/>
      <c r="O3" s="1516"/>
      <c r="P3" s="1516"/>
      <c r="Q3" s="1517"/>
    </row>
    <row r="4" spans="1:17" ht="93" customHeight="1">
      <c r="A4" s="1515"/>
      <c r="B4" s="1515"/>
      <c r="C4" s="1515"/>
      <c r="D4" s="1515"/>
      <c r="E4" s="1515"/>
      <c r="F4" s="516" t="str">
        <f>Город!F4</f>
        <v xml:space="preserve"> 2023 г. (факт)</v>
      </c>
      <c r="G4" s="360" t="str">
        <f>Город!G4</f>
        <v>Темп роста 2023 г. к 2022 г.</v>
      </c>
      <c r="H4" s="360" t="str">
        <f>Город!H4</f>
        <v xml:space="preserve">Отношение к уровню предшествующего года в процентных пунктах </v>
      </c>
      <c r="I4" s="518" t="s">
        <v>307</v>
      </c>
      <c r="J4" s="518" t="s">
        <v>304</v>
      </c>
      <c r="K4" s="518" t="s">
        <v>430</v>
      </c>
      <c r="L4" s="518" t="s">
        <v>306</v>
      </c>
      <c r="M4" s="360" t="s">
        <v>307</v>
      </c>
      <c r="N4" s="360" t="s">
        <v>308</v>
      </c>
      <c r="O4" s="360" t="s">
        <v>309</v>
      </c>
      <c r="P4" s="360" t="s">
        <v>553</v>
      </c>
      <c r="Q4" s="360" t="s">
        <v>311</v>
      </c>
    </row>
    <row r="5" spans="1:17" ht="27" customHeight="1">
      <c r="A5" s="519"/>
      <c r="B5" s="520"/>
      <c r="C5" s="520"/>
      <c r="D5" s="520"/>
      <c r="E5" s="520"/>
      <c r="F5" s="521"/>
      <c r="G5" s="522"/>
      <c r="H5" s="522"/>
      <c r="I5" s="523"/>
      <c r="J5" s="523"/>
      <c r="K5" s="523"/>
      <c r="L5" s="523"/>
      <c r="M5" s="522"/>
      <c r="N5" s="522"/>
      <c r="O5" s="522"/>
      <c r="P5" s="522"/>
      <c r="Q5" s="524"/>
    </row>
    <row r="6" spans="1:17" ht="24.75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521"/>
      <c r="N6" s="1521"/>
      <c r="O6" s="1521"/>
      <c r="P6" s="1521"/>
      <c r="Q6" s="1522"/>
    </row>
    <row r="7" spans="1:17" ht="46.9" customHeight="1">
      <c r="A7" s="728"/>
      <c r="B7" s="526" t="s">
        <v>627</v>
      </c>
      <c r="C7" s="527" t="s">
        <v>554</v>
      </c>
      <c r="D7" s="1240">
        <v>13719</v>
      </c>
      <c r="E7" s="1241">
        <v>11962</v>
      </c>
      <c r="F7" s="1241">
        <v>12044</v>
      </c>
      <c r="G7" s="529">
        <f t="shared" ref="G7:G9" si="0">F7/E7*100</f>
        <v>100.68550409630497</v>
      </c>
      <c r="H7" s="530">
        <f t="shared" ref="H7:H9" si="1">F7-E7</f>
        <v>82</v>
      </c>
      <c r="I7" s="1242"/>
      <c r="J7" s="1242"/>
      <c r="K7" s="534"/>
      <c r="L7" s="534"/>
      <c r="M7" s="534" t="s">
        <v>340</v>
      </c>
      <c r="N7" s="535" t="s">
        <v>285</v>
      </c>
      <c r="O7" s="534" t="s">
        <v>180</v>
      </c>
      <c r="P7" s="534" t="s">
        <v>934</v>
      </c>
      <c r="Q7" s="534"/>
    </row>
    <row r="8" spans="1:17" ht="46.9" customHeight="1">
      <c r="A8" s="1616">
        <v>1</v>
      </c>
      <c r="B8" s="1620" t="s">
        <v>441</v>
      </c>
      <c r="C8" s="537" t="s">
        <v>442</v>
      </c>
      <c r="D8" s="1077">
        <v>984</v>
      </c>
      <c r="E8" s="1143">
        <v>1157</v>
      </c>
      <c r="F8" s="1143">
        <v>1451</v>
      </c>
      <c r="G8" s="530">
        <f t="shared" si="0"/>
        <v>125.41054451166811</v>
      </c>
      <c r="H8" s="530">
        <f t="shared" si="1"/>
        <v>294</v>
      </c>
      <c r="I8" s="1243" t="s">
        <v>935</v>
      </c>
      <c r="J8" s="1243" t="s">
        <v>936</v>
      </c>
      <c r="K8" s="1044" t="s">
        <v>937</v>
      </c>
      <c r="L8" s="968">
        <v>45467</v>
      </c>
      <c r="M8" s="1244" t="str">
        <f>'К-Агач'!M8</f>
        <v>Шымдыева Юлия Михайловна</v>
      </c>
      <c r="N8" s="1244" t="str">
        <f>'К-Агач'!N8</f>
        <v>8 (38822) 2 55 38</v>
      </c>
      <c r="O8" s="1244" t="s">
        <v>180</v>
      </c>
      <c r="P8" s="1245" t="s">
        <v>938</v>
      </c>
      <c r="Q8" s="1244"/>
    </row>
    <row r="9" spans="1:17" ht="31.5">
      <c r="A9" s="1617"/>
      <c r="B9" s="1622"/>
      <c r="C9" s="899" t="s">
        <v>444</v>
      </c>
      <c r="D9" s="751">
        <f>D8/D7*1000</f>
        <v>71.725344412858078</v>
      </c>
      <c r="E9" s="751">
        <f>E8/E7*1000</f>
        <v>96.722956027420167</v>
      </c>
      <c r="F9" s="751">
        <f>F8*1000/F7</f>
        <v>120.47492527399535</v>
      </c>
      <c r="G9" s="556">
        <f t="shared" si="0"/>
        <v>124.55670320894833</v>
      </c>
      <c r="H9" s="530">
        <f t="shared" si="1"/>
        <v>23.751969246575186</v>
      </c>
      <c r="I9" s="1243" t="s">
        <v>935</v>
      </c>
      <c r="J9" s="1243" t="s">
        <v>936</v>
      </c>
      <c r="K9" s="1044"/>
      <c r="L9" s="543"/>
      <c r="M9" s="544" t="str">
        <f>'К-Агач'!M9</f>
        <v>Шымдыева Юлия Михайловна</v>
      </c>
      <c r="N9" s="544" t="str">
        <f>'К-Агач'!N9</f>
        <v>8 (38822) 2 55 38</v>
      </c>
      <c r="O9" s="1246" t="s">
        <v>180</v>
      </c>
      <c r="P9" s="1247" t="s">
        <v>938</v>
      </c>
      <c r="Q9" s="546"/>
    </row>
    <row r="10" spans="1:17" ht="45" customHeight="1">
      <c r="A10" s="1620">
        <v>2</v>
      </c>
      <c r="B10" s="1620" t="s">
        <v>372</v>
      </c>
      <c r="C10" s="553" t="s">
        <v>445</v>
      </c>
      <c r="D10" s="1077">
        <v>53583</v>
      </c>
      <c r="E10" s="1143">
        <v>53626</v>
      </c>
      <c r="F10" s="1087">
        <v>88032</v>
      </c>
      <c r="G10" s="556">
        <f t="shared" ref="G10:G49" si="2">F10/E10*100</f>
        <v>164.1591765188528</v>
      </c>
      <c r="H10" s="530">
        <f t="shared" ref="H10:H49" si="3">F10-E10</f>
        <v>34406</v>
      </c>
      <c r="I10" s="1243" t="s">
        <v>935</v>
      </c>
      <c r="J10" s="1243" t="s">
        <v>936</v>
      </c>
      <c r="K10" s="1044"/>
      <c r="L10" s="543"/>
      <c r="M10" s="546" t="str">
        <f>'К-Агач'!M10</f>
        <v>Мусихина Татьяна Алексеевна</v>
      </c>
      <c r="N10" s="544" t="str">
        <f>'К-Агач'!N10</f>
        <v>8 (38822) 29 5 11</v>
      </c>
      <c r="O10" s="909" t="s">
        <v>180</v>
      </c>
      <c r="P10" s="1124" t="s">
        <v>939</v>
      </c>
      <c r="Q10" s="546"/>
    </row>
    <row r="11" spans="1:17" ht="60.75" customHeight="1">
      <c r="A11" s="1621"/>
      <c r="B11" s="1621"/>
      <c r="C11" s="913" t="s">
        <v>566</v>
      </c>
      <c r="D11" s="626">
        <v>102.1</v>
      </c>
      <c r="E11" s="626">
        <v>100.1</v>
      </c>
      <c r="F11" s="765">
        <f>F10*100/E10</f>
        <v>164.1591765188528</v>
      </c>
      <c r="G11" s="556">
        <f t="shared" si="2"/>
        <v>163.99518133751531</v>
      </c>
      <c r="H11" s="530">
        <f t="shared" si="3"/>
        <v>64.059176518852809</v>
      </c>
      <c r="I11" s="1243" t="s">
        <v>935</v>
      </c>
      <c r="J11" s="1243" t="s">
        <v>936</v>
      </c>
      <c r="K11" s="1044" t="s">
        <v>937</v>
      </c>
      <c r="L11" s="543"/>
      <c r="M11" s="544" t="str">
        <f>'К-Агач'!M11</f>
        <v>Мусихина Татьяна Алексеевна</v>
      </c>
      <c r="N11" s="544" t="str">
        <f>'К-Агач'!N11</f>
        <v>8 (38822) 29 5 11</v>
      </c>
      <c r="O11" s="546"/>
      <c r="P11" s="547"/>
      <c r="Q11" s="546"/>
    </row>
    <row r="12" spans="1:17" ht="87" customHeight="1">
      <c r="A12" s="1622"/>
      <c r="B12" s="1622"/>
      <c r="C12" s="899" t="s">
        <v>449</v>
      </c>
      <c r="D12" s="769">
        <f>D10/D7</f>
        <v>3.9057511480428602</v>
      </c>
      <c r="E12" s="769">
        <f>E10/E7</f>
        <v>4.4830295937134261</v>
      </c>
      <c r="F12" s="769">
        <f>F10/F7</f>
        <v>7.3091996014613088</v>
      </c>
      <c r="G12" s="556">
        <f t="shared" si="2"/>
        <v>163.04152021907313</v>
      </c>
      <c r="H12" s="530">
        <f t="shared" si="3"/>
        <v>2.8261700077478826</v>
      </c>
      <c r="I12" s="1243" t="s">
        <v>935</v>
      </c>
      <c r="J12" s="1243" t="s">
        <v>936</v>
      </c>
      <c r="K12" s="1044" t="s">
        <v>937</v>
      </c>
      <c r="L12" s="543"/>
      <c r="M12" s="544" t="str">
        <f>'К-Агач'!M12</f>
        <v>Мусихина Татьяна Алексеевна</v>
      </c>
      <c r="N12" s="544" t="str">
        <f>'К-Агач'!N12</f>
        <v>8 (38822) 29 5 11</v>
      </c>
      <c r="O12" s="560"/>
      <c r="P12" s="547"/>
      <c r="Q12" s="560"/>
    </row>
    <row r="13" spans="1:17" ht="80.25" customHeight="1">
      <c r="A13" s="1620">
        <v>3</v>
      </c>
      <c r="B13" s="1620" t="s">
        <v>451</v>
      </c>
      <c r="C13" s="899" t="s">
        <v>406</v>
      </c>
      <c r="D13" s="769">
        <f>D14/D15*100</f>
        <v>50.303030303030305</v>
      </c>
      <c r="E13" s="769">
        <f>E14/E15*100</f>
        <v>53.686797752808992</v>
      </c>
      <c r="F13" s="769">
        <f>F14/F15*100</f>
        <v>52.364515015533307</v>
      </c>
      <c r="G13" s="559">
        <f t="shared" si="2"/>
        <v>97.537043011274591</v>
      </c>
      <c r="H13" s="562">
        <f t="shared" si="3"/>
        <v>-1.3222827372756853</v>
      </c>
      <c r="I13" s="1243" t="s">
        <v>935</v>
      </c>
      <c r="J13" s="1243" t="s">
        <v>936</v>
      </c>
      <c r="K13" s="1148" t="s">
        <v>180</v>
      </c>
      <c r="L13" s="1148"/>
      <c r="M13" s="544" t="str">
        <f>'К-Агач'!M13</f>
        <v>Белеева Байсура Павловна</v>
      </c>
      <c r="N13" s="544" t="str">
        <f>'К-Агач'!N13</f>
        <v>8 (38822) 4 77 39</v>
      </c>
      <c r="O13" s="546" t="s">
        <v>180</v>
      </c>
      <c r="P13" s="547" t="s">
        <v>940</v>
      </c>
      <c r="Q13" s="546" t="s">
        <v>515</v>
      </c>
    </row>
    <row r="14" spans="1:17" ht="33" customHeight="1">
      <c r="A14" s="1621"/>
      <c r="B14" s="1621" t="s">
        <v>458</v>
      </c>
      <c r="C14" s="563" t="s">
        <v>459</v>
      </c>
      <c r="D14" s="586">
        <v>1411</v>
      </c>
      <c r="E14" s="586">
        <v>1529</v>
      </c>
      <c r="F14" s="586">
        <v>1517</v>
      </c>
      <c r="G14" s="559">
        <f t="shared" si="2"/>
        <v>99.215173315892741</v>
      </c>
      <c r="H14" s="775">
        <f t="shared" si="3"/>
        <v>-12</v>
      </c>
      <c r="I14" s="1243" t="s">
        <v>935</v>
      </c>
      <c r="J14" s="1243" t="s">
        <v>936</v>
      </c>
      <c r="K14" s="1149" t="s">
        <v>180</v>
      </c>
      <c r="L14" s="585"/>
      <c r="M14" s="544"/>
      <c r="N14" s="544"/>
      <c r="O14" s="546"/>
      <c r="P14" s="547"/>
      <c r="Q14" s="546"/>
    </row>
    <row r="15" spans="1:17" ht="38.25" customHeight="1">
      <c r="A15" s="1622"/>
      <c r="B15" s="1622" t="s">
        <v>461</v>
      </c>
      <c r="C15" s="563" t="s">
        <v>459</v>
      </c>
      <c r="D15" s="586">
        <v>2805</v>
      </c>
      <c r="E15" s="586">
        <v>2848</v>
      </c>
      <c r="F15" s="586">
        <v>2897</v>
      </c>
      <c r="G15" s="559">
        <f t="shared" si="2"/>
        <v>101.72050561797752</v>
      </c>
      <c r="H15" s="775">
        <f t="shared" si="3"/>
        <v>49</v>
      </c>
      <c r="I15" s="1243" t="s">
        <v>935</v>
      </c>
      <c r="J15" s="1243" t="s">
        <v>936</v>
      </c>
      <c r="K15" s="1149" t="s">
        <v>446</v>
      </c>
      <c r="L15" s="585"/>
      <c r="M15" s="544"/>
      <c r="N15" s="544"/>
      <c r="O15" s="546"/>
      <c r="P15" s="547"/>
      <c r="Q15" s="546"/>
    </row>
    <row r="16" spans="1:17" ht="86.25" customHeight="1">
      <c r="A16" s="1620">
        <v>4</v>
      </c>
      <c r="B16" s="1620" t="s">
        <v>462</v>
      </c>
      <c r="C16" s="568" t="s">
        <v>442</v>
      </c>
      <c r="D16" s="570">
        <v>7</v>
      </c>
      <c r="E16" s="571">
        <v>13</v>
      </c>
      <c r="F16" s="571">
        <v>41</v>
      </c>
      <c r="G16" s="559">
        <f t="shared" si="2"/>
        <v>315.38461538461536</v>
      </c>
      <c r="H16" s="530">
        <f t="shared" si="3"/>
        <v>28</v>
      </c>
      <c r="I16" s="1243" t="s">
        <v>935</v>
      </c>
      <c r="J16" s="1243" t="s">
        <v>936</v>
      </c>
      <c r="K16" s="1044" t="s">
        <v>941</v>
      </c>
      <c r="L16" s="1041" t="s">
        <v>942</v>
      </c>
      <c r="M16" s="544" t="str">
        <f>'К-Агач'!M16</f>
        <v xml:space="preserve">Данилова Елена Алексеевна </v>
      </c>
      <c r="N16" s="544" t="str">
        <f>'К-Агач'!N16</f>
        <v>2-64-91</v>
      </c>
      <c r="O16" s="572" t="s">
        <v>180</v>
      </c>
      <c r="P16" s="573" t="s">
        <v>857</v>
      </c>
      <c r="Q16" s="774" t="s">
        <v>465</v>
      </c>
    </row>
    <row r="17" spans="1:17" ht="46.5" customHeight="1">
      <c r="A17" s="1622"/>
      <c r="B17" s="1622"/>
      <c r="C17" s="899" t="s">
        <v>444</v>
      </c>
      <c r="D17" s="575">
        <v>0.5</v>
      </c>
      <c r="E17" s="576">
        <v>1.1000000000000001</v>
      </c>
      <c r="F17" s="1039">
        <v>3.4</v>
      </c>
      <c r="G17" s="559">
        <f t="shared" si="2"/>
        <v>309.09090909090907</v>
      </c>
      <c r="H17" s="530">
        <f t="shared" si="3"/>
        <v>2.2999999999999998</v>
      </c>
      <c r="I17" s="1243" t="s">
        <v>935</v>
      </c>
      <c r="J17" s="1243" t="s">
        <v>936</v>
      </c>
      <c r="K17" s="1044" t="s">
        <v>941</v>
      </c>
      <c r="L17" s="1041"/>
      <c r="M17" s="544" t="str">
        <f>'К-Агач'!M17</f>
        <v xml:space="preserve">Данилова Елена Алексеевна </v>
      </c>
      <c r="N17" s="544" t="str">
        <f>'К-Агач'!N17</f>
        <v>2-64-91</v>
      </c>
      <c r="O17" s="572" t="s">
        <v>180</v>
      </c>
      <c r="P17" s="573" t="s">
        <v>857</v>
      </c>
      <c r="Q17" s="774" t="s">
        <v>465</v>
      </c>
    </row>
    <row r="18" spans="1:17" ht="46.5" customHeight="1">
      <c r="A18" s="1620">
        <v>5</v>
      </c>
      <c r="B18" s="1620" t="s">
        <v>466</v>
      </c>
      <c r="C18" s="577" t="s">
        <v>467</v>
      </c>
      <c r="D18" s="570">
        <v>6339</v>
      </c>
      <c r="E18" s="571">
        <v>6284</v>
      </c>
      <c r="F18" s="571">
        <v>5821</v>
      </c>
      <c r="G18" s="559">
        <f t="shared" si="2"/>
        <v>92.632081476766388</v>
      </c>
      <c r="H18" s="530">
        <f t="shared" si="3"/>
        <v>-463</v>
      </c>
      <c r="I18" s="1243" t="s">
        <v>935</v>
      </c>
      <c r="J18" s="1243" t="s">
        <v>936</v>
      </c>
      <c r="K18" s="1044" t="s">
        <v>937</v>
      </c>
      <c r="L18" s="1044"/>
      <c r="M18" s="544" t="str">
        <f>'К-Агач'!M18</f>
        <v>Темирханова Гульсая Айтеновна</v>
      </c>
      <c r="N18" s="544" t="str">
        <f>'К-Агач'!N18</f>
        <v>2-60-28</v>
      </c>
      <c r="O18" s="546" t="s">
        <v>180</v>
      </c>
      <c r="P18" s="547" t="s">
        <v>943</v>
      </c>
      <c r="Q18" s="546" t="s">
        <v>471</v>
      </c>
    </row>
    <row r="19" spans="1:17" ht="85.5" customHeight="1">
      <c r="A19" s="1622"/>
      <c r="B19" s="1622"/>
      <c r="C19" s="899" t="s">
        <v>472</v>
      </c>
      <c r="D19" s="1045">
        <f>D18/D7*1000</f>
        <v>462.05991690356439</v>
      </c>
      <c r="E19" s="1046">
        <f>E18/E7*1000</f>
        <v>525.33021233907368</v>
      </c>
      <c r="F19" s="1046">
        <f>F18/F7*1000</f>
        <v>483.31119229491867</v>
      </c>
      <c r="G19" s="559">
        <f t="shared" si="2"/>
        <v>92.001408055885065</v>
      </c>
      <c r="H19" s="530">
        <f t="shared" si="3"/>
        <v>-42.019020044155013</v>
      </c>
      <c r="I19" s="1243" t="s">
        <v>935</v>
      </c>
      <c r="J19" s="1243" t="s">
        <v>936</v>
      </c>
      <c r="K19" s="1044" t="s">
        <v>937</v>
      </c>
      <c r="L19" s="1044"/>
      <c r="M19" s="544" t="str">
        <f>'К-Агач'!M19</f>
        <v>Темирханова Гульсая Айтеновна</v>
      </c>
      <c r="N19" s="544" t="str">
        <f>'К-Агач'!N19</f>
        <v>2-60-28</v>
      </c>
      <c r="O19" s="544" t="s">
        <v>180</v>
      </c>
      <c r="P19" s="547" t="s">
        <v>944</v>
      </c>
      <c r="Q19" s="544" t="s">
        <v>471</v>
      </c>
    </row>
    <row r="20" spans="1:17" ht="180.75" customHeight="1">
      <c r="A20" s="899">
        <v>6</v>
      </c>
      <c r="B20" s="899" t="s">
        <v>473</v>
      </c>
      <c r="C20" s="926" t="s">
        <v>474</v>
      </c>
      <c r="D20" s="778">
        <f>D21/D22*100</f>
        <v>100</v>
      </c>
      <c r="E20" s="778">
        <f>E21/E22*100</f>
        <v>100</v>
      </c>
      <c r="F20" s="787">
        <v>100</v>
      </c>
      <c r="G20" s="584">
        <f t="shared" si="2"/>
        <v>100</v>
      </c>
      <c r="H20" s="530">
        <f t="shared" si="3"/>
        <v>0</v>
      </c>
      <c r="I20" s="1248" t="s">
        <v>945</v>
      </c>
      <c r="J20" s="1248" t="s">
        <v>946</v>
      </c>
      <c r="K20" s="1044" t="s">
        <v>937</v>
      </c>
      <c r="L20" s="1041"/>
      <c r="M20" s="544" t="str">
        <f>'К-Агач'!M20</f>
        <v>Дейнека Оксана Викторовна</v>
      </c>
      <c r="N20" s="544" t="str">
        <f>'К-Агач'!N20</f>
        <v>8(38822)29173</v>
      </c>
      <c r="O20" s="544" t="s">
        <v>180</v>
      </c>
      <c r="P20" s="544" t="s">
        <v>947</v>
      </c>
      <c r="Q20" s="544"/>
    </row>
    <row r="21" spans="1:17" ht="298.5" customHeight="1">
      <c r="A21" s="586" t="s">
        <v>481</v>
      </c>
      <c r="B21" s="577" t="s">
        <v>482</v>
      </c>
      <c r="C21" s="587" t="s">
        <v>442</v>
      </c>
      <c r="D21" s="589">
        <v>798</v>
      </c>
      <c r="E21" s="571">
        <v>808</v>
      </c>
      <c r="F21" s="571">
        <v>725</v>
      </c>
      <c r="G21" s="584">
        <f t="shared" si="2"/>
        <v>89.727722772277232</v>
      </c>
      <c r="H21" s="530">
        <f t="shared" si="3"/>
        <v>-83</v>
      </c>
      <c r="I21" s="1249" t="s">
        <v>945</v>
      </c>
      <c r="J21" s="1249" t="s">
        <v>946</v>
      </c>
      <c r="K21" s="1044" t="s">
        <v>937</v>
      </c>
      <c r="L21" s="543"/>
      <c r="M21" s="544" t="str">
        <f>'К-Агач'!M21</f>
        <v>Дейнека Оксана Викторовна</v>
      </c>
      <c r="N21" s="544" t="str">
        <f>'К-Агач'!N21</f>
        <v>8(38822)29173</v>
      </c>
      <c r="O21" s="544" t="s">
        <v>180</v>
      </c>
      <c r="P21" s="544" t="s">
        <v>947</v>
      </c>
      <c r="Q21" s="544"/>
    </row>
    <row r="22" spans="1:17" ht="225.75" customHeight="1">
      <c r="A22" s="564" t="s">
        <v>483</v>
      </c>
      <c r="B22" s="590" t="s">
        <v>484</v>
      </c>
      <c r="C22" s="577" t="s">
        <v>442</v>
      </c>
      <c r="D22" s="589">
        <v>798</v>
      </c>
      <c r="E22" s="571">
        <v>808</v>
      </c>
      <c r="F22" s="571"/>
      <c r="G22" s="584">
        <f t="shared" si="2"/>
        <v>0</v>
      </c>
      <c r="H22" s="530">
        <f t="shared" si="3"/>
        <v>-808</v>
      </c>
      <c r="I22" s="1243" t="s">
        <v>948</v>
      </c>
      <c r="J22" s="1243" t="s">
        <v>949</v>
      </c>
      <c r="K22" s="1044" t="s">
        <v>937</v>
      </c>
      <c r="L22" s="1041"/>
      <c r="M22" s="544" t="str">
        <f>'К-Агач'!M22</f>
        <v>Дейнека Оксана Викторовна</v>
      </c>
      <c r="N22" s="544" t="str">
        <f>'К-Агач'!N22</f>
        <v>8(38822)29173</v>
      </c>
      <c r="O22" s="544"/>
      <c r="P22" s="544"/>
      <c r="Q22" s="544"/>
    </row>
    <row r="23" spans="1:17" ht="129" customHeight="1">
      <c r="A23" s="899">
        <v>7</v>
      </c>
      <c r="B23" s="899" t="s">
        <v>485</v>
      </c>
      <c r="C23" s="936" t="s">
        <v>474</v>
      </c>
      <c r="D23" s="769">
        <f>D24/D25*100</f>
        <v>77.505172923440739</v>
      </c>
      <c r="E23" s="792">
        <f>E24/E25*100</f>
        <v>77.013521457965908</v>
      </c>
      <c r="F23" s="792">
        <v>79.37</v>
      </c>
      <c r="G23" s="530">
        <f t="shared" si="2"/>
        <v>103.05982442748092</v>
      </c>
      <c r="H23" s="530">
        <f t="shared" si="3"/>
        <v>2.3564785420340968</v>
      </c>
      <c r="I23" s="1243" t="s">
        <v>950</v>
      </c>
      <c r="J23" s="1243" t="s">
        <v>949</v>
      </c>
      <c r="K23" s="1044" t="s">
        <v>937</v>
      </c>
      <c r="L23" s="1041"/>
      <c r="M23" s="544" t="str">
        <f>'К-Агач'!M23</f>
        <v>Каменева Наталья Юрьевна</v>
      </c>
      <c r="N23" s="544" t="str">
        <f>'К-Агач'!N23</f>
        <v>8(38822)23722</v>
      </c>
      <c r="O23" s="544" t="s">
        <v>180</v>
      </c>
      <c r="P23" s="544" t="s">
        <v>951</v>
      </c>
      <c r="Q23" s="544"/>
    </row>
    <row r="24" spans="1:17" ht="129" customHeight="1">
      <c r="A24" s="564" t="s">
        <v>490</v>
      </c>
      <c r="B24" s="577" t="s">
        <v>385</v>
      </c>
      <c r="C24" s="577" t="s">
        <v>442</v>
      </c>
      <c r="D24" s="589">
        <v>2622</v>
      </c>
      <c r="E24" s="589">
        <v>2620</v>
      </c>
      <c r="F24" s="589">
        <v>2397</v>
      </c>
      <c r="G24" s="559">
        <f t="shared" si="2"/>
        <v>91.488549618320619</v>
      </c>
      <c r="H24" s="530">
        <f t="shared" si="3"/>
        <v>-223</v>
      </c>
      <c r="I24" s="1243" t="s">
        <v>950</v>
      </c>
      <c r="J24" s="1243" t="s">
        <v>949</v>
      </c>
      <c r="K24" s="1044" t="s">
        <v>937</v>
      </c>
      <c r="L24" s="543"/>
      <c r="M24" s="544" t="str">
        <f>'К-Агач'!M24</f>
        <v>Каменева Наталья Юрьевна</v>
      </c>
      <c r="N24" s="544" t="str">
        <f>'К-Агач'!N24</f>
        <v>8(38822)23722</v>
      </c>
      <c r="O24" s="544" t="s">
        <v>180</v>
      </c>
      <c r="P24" s="544" t="s">
        <v>951</v>
      </c>
      <c r="Q24" s="544"/>
    </row>
    <row r="25" spans="1:17" ht="129" customHeight="1">
      <c r="A25" s="564" t="s">
        <v>492</v>
      </c>
      <c r="B25" s="577" t="s">
        <v>33</v>
      </c>
      <c r="C25" s="577" t="s">
        <v>442</v>
      </c>
      <c r="D25" s="589">
        <v>3383</v>
      </c>
      <c r="E25" s="589">
        <v>3402</v>
      </c>
      <c r="F25" s="589">
        <v>3020</v>
      </c>
      <c r="G25" s="559">
        <f t="shared" si="2"/>
        <v>88.77131099353322</v>
      </c>
      <c r="H25" s="530">
        <f t="shared" si="3"/>
        <v>-382</v>
      </c>
      <c r="I25" s="1250" t="s">
        <v>950</v>
      </c>
      <c r="J25" s="1243" t="s">
        <v>949</v>
      </c>
      <c r="K25" s="1044" t="s">
        <v>937</v>
      </c>
      <c r="L25" s="543"/>
      <c r="M25" s="544" t="str">
        <f>'К-Агач'!M25</f>
        <v>Каменева Наталья Юрьевна</v>
      </c>
      <c r="N25" s="544" t="str">
        <f>'К-Агач'!N25</f>
        <v>8(38822)23722</v>
      </c>
      <c r="O25" s="544" t="s">
        <v>180</v>
      </c>
      <c r="P25" s="544" t="s">
        <v>951</v>
      </c>
      <c r="Q25" s="544"/>
    </row>
    <row r="26" spans="1:17" ht="31.5" customHeight="1">
      <c r="A26" s="1531" t="s">
        <v>495</v>
      </c>
      <c r="B26" s="1532"/>
      <c r="C26" s="1532"/>
      <c r="D26" s="1532"/>
      <c r="E26" s="1532"/>
      <c r="F26" s="1532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3"/>
    </row>
    <row r="27" spans="1:17" ht="134.25" customHeight="1">
      <c r="A27" s="940">
        <v>8</v>
      </c>
      <c r="B27" s="940" t="s">
        <v>496</v>
      </c>
      <c r="C27" s="940" t="s">
        <v>447</v>
      </c>
      <c r="D27" s="940">
        <v>106.68</v>
      </c>
      <c r="E27" s="942">
        <f>E28/D28*100</f>
        <v>114.44884683826272</v>
      </c>
      <c r="F27" s="942">
        <f>F28/E28*100</f>
        <v>112.49820680543188</v>
      </c>
      <c r="G27" s="600">
        <f t="shared" si="2"/>
        <v>98.295622816027617</v>
      </c>
      <c r="H27" s="529">
        <f t="shared" si="3"/>
        <v>-1.9506400328308473</v>
      </c>
      <c r="I27" s="1251" t="s">
        <v>952</v>
      </c>
      <c r="J27" s="1252" t="s">
        <v>953</v>
      </c>
      <c r="K27" s="686" t="s">
        <v>954</v>
      </c>
      <c r="L27" s="648" t="s">
        <v>955</v>
      </c>
      <c r="M27" s="601" t="str">
        <f>Справочник!D11</f>
        <v>Тойлонова Элина Васильевна</v>
      </c>
      <c r="N27" s="601" t="str">
        <f>Справочник!E11</f>
        <v>8-38822-2-43-99</v>
      </c>
      <c r="O27" s="605" t="s">
        <v>501</v>
      </c>
      <c r="P27" s="997" t="s">
        <v>956</v>
      </c>
      <c r="Q27" s="605"/>
    </row>
    <row r="28" spans="1:17" ht="134.25" customHeight="1">
      <c r="A28" s="939"/>
      <c r="B28" s="607" t="s">
        <v>496</v>
      </c>
      <c r="C28" s="608" t="s">
        <v>377</v>
      </c>
      <c r="D28" s="1253">
        <v>94223.99</v>
      </c>
      <c r="E28" s="609">
        <v>107838.27</v>
      </c>
      <c r="F28" s="609">
        <v>121316.12</v>
      </c>
      <c r="G28" s="566">
        <f t="shared" si="2"/>
        <v>112.49820680543188</v>
      </c>
      <c r="H28" s="566">
        <f t="shared" si="3"/>
        <v>13477.849999999991</v>
      </c>
      <c r="I28" s="1251" t="s">
        <v>952</v>
      </c>
      <c r="J28" s="1252" t="s">
        <v>953</v>
      </c>
      <c r="K28" s="686">
        <v>45456</v>
      </c>
      <c r="L28" s="648" t="s">
        <v>957</v>
      </c>
      <c r="M28" s="601" t="str">
        <f>M27</f>
        <v>Тойлонова Элина Васильевна</v>
      </c>
      <c r="N28" s="601" t="str">
        <f>N27</f>
        <v>8-38822-2-43-99</v>
      </c>
      <c r="O28" s="605" t="s">
        <v>501</v>
      </c>
      <c r="P28" s="655" t="s">
        <v>956</v>
      </c>
      <c r="Q28" s="605"/>
    </row>
    <row r="29" spans="1:17" ht="134.25" customHeight="1">
      <c r="A29" s="1625">
        <v>9</v>
      </c>
      <c r="B29" s="1625" t="s">
        <v>503</v>
      </c>
      <c r="C29" s="1254" t="s">
        <v>504</v>
      </c>
      <c r="D29" s="613">
        <v>183211</v>
      </c>
      <c r="E29" s="614">
        <v>192156</v>
      </c>
      <c r="F29" s="614">
        <v>258943.2</v>
      </c>
      <c r="G29" s="559">
        <f t="shared" si="2"/>
        <v>134.75676013239243</v>
      </c>
      <c r="H29" s="530">
        <f t="shared" si="3"/>
        <v>66787.200000000012</v>
      </c>
      <c r="I29" s="1255" t="s">
        <v>935</v>
      </c>
      <c r="J29" s="1255" t="s">
        <v>936</v>
      </c>
      <c r="K29" s="1044">
        <v>45463</v>
      </c>
      <c r="L29" s="1256" t="s">
        <v>957</v>
      </c>
      <c r="M29" s="615" t="str">
        <f>Город!M29</f>
        <v>Лощеных Елена Алексеевна</v>
      </c>
      <c r="N29" s="615" t="str">
        <f>Город!N29</f>
        <v>8 (38822) 2 95 08</v>
      </c>
      <c r="O29" s="1257" t="s">
        <v>501</v>
      </c>
      <c r="P29" s="1258" t="s">
        <v>958</v>
      </c>
      <c r="Q29" s="618" t="s">
        <v>515</v>
      </c>
    </row>
    <row r="30" spans="1:17" ht="36" customHeight="1">
      <c r="A30" s="1627"/>
      <c r="B30" s="1627"/>
      <c r="C30" s="1038" t="s">
        <v>390</v>
      </c>
      <c r="D30" s="620">
        <v>132</v>
      </c>
      <c r="E30" s="1056">
        <v>121.3</v>
      </c>
      <c r="F30" s="1056">
        <v>104.3</v>
      </c>
      <c r="G30" s="559">
        <f t="shared" si="2"/>
        <v>85.985160758450121</v>
      </c>
      <c r="H30" s="530">
        <f t="shared" si="3"/>
        <v>-17</v>
      </c>
      <c r="I30" s="1255" t="s">
        <v>935</v>
      </c>
      <c r="J30" s="1255" t="s">
        <v>936</v>
      </c>
      <c r="K30" s="1044">
        <v>45463</v>
      </c>
      <c r="L30" s="1256" t="s">
        <v>957</v>
      </c>
      <c r="M30" s="615" t="str">
        <f>Город!M30</f>
        <v>Лощеных Елена Алексеевна</v>
      </c>
      <c r="N30" s="615" t="str">
        <f>Город!N30</f>
        <v>8 (38822) 2 95 08</v>
      </c>
      <c r="O30" s="1257" t="s">
        <v>501</v>
      </c>
      <c r="P30" s="1258" t="s">
        <v>958</v>
      </c>
      <c r="Q30" s="618" t="s">
        <v>515</v>
      </c>
    </row>
    <row r="31" spans="1:17" ht="37.5" customHeight="1">
      <c r="A31" s="1626"/>
      <c r="B31" s="1626"/>
      <c r="C31" s="1038" t="s">
        <v>507</v>
      </c>
      <c r="D31" s="1058">
        <f>D29/D7</f>
        <v>13.354544791894453</v>
      </c>
      <c r="E31" s="1059">
        <f>E29/E7</f>
        <v>16.063868918241099</v>
      </c>
      <c r="F31" s="1059">
        <f>F29/F7</f>
        <v>21.499767519096647</v>
      </c>
      <c r="G31" s="559">
        <f t="shared" si="2"/>
        <v>133.83928634205233</v>
      </c>
      <c r="H31" s="530">
        <f t="shared" si="3"/>
        <v>5.4358986008555483</v>
      </c>
      <c r="I31" s="1255" t="s">
        <v>935</v>
      </c>
      <c r="J31" s="1255" t="s">
        <v>936</v>
      </c>
      <c r="K31" s="1044">
        <v>45463</v>
      </c>
      <c r="L31" s="1256" t="s">
        <v>957</v>
      </c>
      <c r="M31" s="615" t="str">
        <f>Город!M31</f>
        <v>Лощеных Елена Алексеевна</v>
      </c>
      <c r="N31" s="615" t="str">
        <f>Город!N31</f>
        <v>8 (38822) 2 95 08</v>
      </c>
      <c r="O31" s="1257" t="s">
        <v>501</v>
      </c>
      <c r="P31" s="1258" t="s">
        <v>958</v>
      </c>
      <c r="Q31" s="618" t="s">
        <v>515</v>
      </c>
    </row>
    <row r="32" spans="1:17" ht="37.5" customHeight="1">
      <c r="A32" s="1616">
        <v>10</v>
      </c>
      <c r="B32" s="1616" t="s">
        <v>100</v>
      </c>
      <c r="C32" s="1254" t="s">
        <v>508</v>
      </c>
      <c r="D32" s="613">
        <v>1806</v>
      </c>
      <c r="E32" s="614">
        <v>2292</v>
      </c>
      <c r="F32" s="614">
        <v>1992.5</v>
      </c>
      <c r="G32" s="559">
        <f t="shared" si="2"/>
        <v>86.932809773123907</v>
      </c>
      <c r="H32" s="530">
        <f t="shared" si="3"/>
        <v>-299.5</v>
      </c>
      <c r="I32" s="1259" t="s">
        <v>959</v>
      </c>
      <c r="J32" s="1259" t="s">
        <v>960</v>
      </c>
      <c r="K32" s="1044" t="s">
        <v>937</v>
      </c>
      <c r="L32" s="585"/>
      <c r="M32" s="615" t="str">
        <f>Город!M32</f>
        <v xml:space="preserve">Федоровская Наталья Алексеевна
</v>
      </c>
      <c r="N32" s="615" t="str">
        <f>Город!N32</f>
        <v>8 (38822) 21 248</v>
      </c>
      <c r="O32" s="826" t="s">
        <v>446</v>
      </c>
      <c r="P32" s="827" t="s">
        <v>601</v>
      </c>
      <c r="Q32" s="826" t="s">
        <v>457</v>
      </c>
    </row>
    <row r="33" spans="1:17" ht="51" customHeight="1">
      <c r="A33" s="1628"/>
      <c r="B33" s="1628"/>
      <c r="C33" s="1038" t="s">
        <v>390</v>
      </c>
      <c r="D33" s="620">
        <v>95.5</v>
      </c>
      <c r="E33" s="1056">
        <v>100.7</v>
      </c>
      <c r="F33" s="1062">
        <v>95.6</v>
      </c>
      <c r="G33" s="559">
        <f t="shared" si="2"/>
        <v>94.935451837140022</v>
      </c>
      <c r="H33" s="530">
        <f t="shared" si="3"/>
        <v>-5.1000000000000085</v>
      </c>
      <c r="I33" s="1259" t="s">
        <v>959</v>
      </c>
      <c r="J33" s="1259" t="s">
        <v>960</v>
      </c>
      <c r="K33" s="1044" t="s">
        <v>937</v>
      </c>
      <c r="L33" s="585"/>
      <c r="M33" s="615" t="str">
        <f>Город!M33</f>
        <v xml:space="preserve">Федоровская Наталья Алексеевна
</v>
      </c>
      <c r="N33" s="615" t="str">
        <f>Город!N33</f>
        <v>8 (38822) 21 248</v>
      </c>
      <c r="O33" s="826" t="s">
        <v>446</v>
      </c>
      <c r="P33" s="827" t="s">
        <v>601</v>
      </c>
      <c r="Q33" s="826" t="s">
        <v>457</v>
      </c>
    </row>
    <row r="34" spans="1:17" ht="39.75" customHeight="1">
      <c r="A34" s="1617"/>
      <c r="B34" s="1617"/>
      <c r="C34" s="1038" t="s">
        <v>511</v>
      </c>
      <c r="D34" s="1058">
        <f>D32/D7*1000</f>
        <v>131.64224797725782</v>
      </c>
      <c r="E34" s="1059">
        <f>E32/E7*1000</f>
        <v>191.60675472329041</v>
      </c>
      <c r="F34" s="1059">
        <v>165.4</v>
      </c>
      <c r="G34" s="559">
        <f t="shared" si="2"/>
        <v>86.322635253054116</v>
      </c>
      <c r="H34" s="530">
        <f t="shared" si="3"/>
        <v>-26.206754723290402</v>
      </c>
      <c r="I34" s="1259" t="s">
        <v>959</v>
      </c>
      <c r="J34" s="1259" t="s">
        <v>960</v>
      </c>
      <c r="K34" s="1044" t="s">
        <v>937</v>
      </c>
      <c r="L34" s="585"/>
      <c r="M34" s="615" t="str">
        <f>Город!M34</f>
        <v xml:space="preserve">Федоровская Наталья Алексеевна
</v>
      </c>
      <c r="N34" s="615" t="str">
        <f>Город!N34</f>
        <v>8 (38822) 21 248</v>
      </c>
      <c r="O34" s="826" t="s">
        <v>446</v>
      </c>
      <c r="P34" s="827" t="s">
        <v>601</v>
      </c>
      <c r="Q34" s="826" t="s">
        <v>457</v>
      </c>
    </row>
    <row r="35" spans="1:17" ht="47.25">
      <c r="A35" s="125">
        <v>11</v>
      </c>
      <c r="B35" s="125" t="s">
        <v>513</v>
      </c>
      <c r="C35" s="920" t="s">
        <v>397</v>
      </c>
      <c r="D35" s="1203">
        <v>3.04</v>
      </c>
      <c r="E35" s="1203">
        <v>2</v>
      </c>
      <c r="F35" s="1260">
        <v>1.7</v>
      </c>
      <c r="G35" s="559">
        <f t="shared" si="2"/>
        <v>85</v>
      </c>
      <c r="H35" s="530">
        <f t="shared" si="3"/>
        <v>-0.30000000000000004</v>
      </c>
      <c r="I35" s="1255" t="s">
        <v>935</v>
      </c>
      <c r="J35" s="1255" t="s">
        <v>936</v>
      </c>
      <c r="K35" s="543" t="s">
        <v>446</v>
      </c>
      <c r="L35" s="585" t="s">
        <v>961</v>
      </c>
      <c r="M35" s="615" t="str">
        <f>Город!M35</f>
        <v>Кыйгасова Алина Николаевна</v>
      </c>
      <c r="N35" s="615" t="str">
        <f>Город!N35</f>
        <v xml:space="preserve">8 (38822) 2 68 70        </v>
      </c>
      <c r="O35" s="618" t="s">
        <v>180</v>
      </c>
      <c r="P35" s="617" t="s">
        <v>961</v>
      </c>
      <c r="Q35" s="618" t="s">
        <v>515</v>
      </c>
    </row>
    <row r="36" spans="1:17" ht="121.5" customHeight="1">
      <c r="A36" s="1629">
        <v>12</v>
      </c>
      <c r="B36" s="971" t="s">
        <v>516</v>
      </c>
      <c r="C36" s="633" t="s">
        <v>447</v>
      </c>
      <c r="D36" s="633" t="s">
        <v>419</v>
      </c>
      <c r="E36" s="634">
        <f>E37/D37*100</f>
        <v>114.63414634146341</v>
      </c>
      <c r="F36" s="634">
        <f>F37/E37*100</f>
        <v>106.38297872340425</v>
      </c>
      <c r="G36" s="600">
        <f t="shared" si="2"/>
        <v>92.802172928927121</v>
      </c>
      <c r="H36" s="529">
        <f t="shared" si="3"/>
        <v>-8.2511676180591564</v>
      </c>
      <c r="I36" s="1261" t="s">
        <v>935</v>
      </c>
      <c r="J36" s="1261" t="s">
        <v>936</v>
      </c>
      <c r="K36" s="1044" t="s">
        <v>937</v>
      </c>
      <c r="L36" s="1044"/>
      <c r="M36" s="601" t="s">
        <v>962</v>
      </c>
      <c r="N36" s="601" t="s">
        <v>963</v>
      </c>
      <c r="O36" s="618" t="s">
        <v>446</v>
      </c>
      <c r="P36" s="1262" t="s">
        <v>964</v>
      </c>
      <c r="Q36" s="689" t="s">
        <v>515</v>
      </c>
    </row>
    <row r="37" spans="1:17" ht="63.75" customHeight="1">
      <c r="A37" s="1630"/>
      <c r="B37" s="637" t="s">
        <v>519</v>
      </c>
      <c r="C37" s="638" t="s">
        <v>520</v>
      </c>
      <c r="D37" s="1263">
        <v>41</v>
      </c>
      <c r="E37" s="1263">
        <v>47</v>
      </c>
      <c r="F37" s="842">
        <v>50</v>
      </c>
      <c r="G37" s="529">
        <f t="shared" si="2"/>
        <v>106.38297872340425</v>
      </c>
      <c r="H37" s="529">
        <f t="shared" si="3"/>
        <v>3</v>
      </c>
      <c r="I37" s="1261" t="s">
        <v>935</v>
      </c>
      <c r="J37" s="1261" t="s">
        <v>936</v>
      </c>
      <c r="K37" s="1044" t="s">
        <v>937</v>
      </c>
      <c r="L37" s="1044"/>
      <c r="M37" s="601" t="s">
        <v>965</v>
      </c>
      <c r="N37" s="601" t="str">
        <f>N36</f>
        <v>8-388-22-4-45-37</v>
      </c>
      <c r="O37" s="618" t="s">
        <v>446</v>
      </c>
      <c r="P37" s="1264" t="s">
        <v>964</v>
      </c>
      <c r="Q37" s="689" t="s">
        <v>515</v>
      </c>
    </row>
    <row r="38" spans="1:17" ht="142.5" customHeight="1">
      <c r="A38" s="1631">
        <v>13</v>
      </c>
      <c r="B38" s="979" t="s">
        <v>521</v>
      </c>
      <c r="C38" s="979" t="s">
        <v>522</v>
      </c>
      <c r="D38" s="1066">
        <v>59</v>
      </c>
      <c r="E38" s="1066">
        <v>77</v>
      </c>
      <c r="F38" s="1066">
        <v>80</v>
      </c>
      <c r="G38" s="600">
        <f t="shared" si="2"/>
        <v>103.89610389610388</v>
      </c>
      <c r="H38" s="529">
        <f t="shared" si="3"/>
        <v>3</v>
      </c>
      <c r="I38" s="1265" t="s">
        <v>935</v>
      </c>
      <c r="J38" s="1261" t="s">
        <v>936</v>
      </c>
      <c r="K38" s="1266" t="s">
        <v>937</v>
      </c>
      <c r="L38" s="686"/>
      <c r="M38" s="601" t="str">
        <f>M51</f>
        <v xml:space="preserve">  Модоров Алексей Николаевич</v>
      </c>
      <c r="N38" s="601" t="str">
        <f>N51</f>
        <v>8 (38822) 2 32 34</v>
      </c>
      <c r="O38" s="605" t="s">
        <v>446</v>
      </c>
      <c r="P38" s="655" t="s">
        <v>938</v>
      </c>
      <c r="Q38" s="605"/>
    </row>
    <row r="39" spans="1:17" ht="142.5" hidden="1" customHeight="1">
      <c r="A39" s="1632"/>
      <c r="B39" s="656" t="s">
        <v>524</v>
      </c>
      <c r="C39" s="657" t="s">
        <v>459</v>
      </c>
      <c r="D39" s="659">
        <v>0</v>
      </c>
      <c r="E39" s="660">
        <v>0</v>
      </c>
      <c r="F39" s="660"/>
      <c r="G39" s="600"/>
      <c r="H39" s="529"/>
      <c r="I39" s="1261" t="s">
        <v>966</v>
      </c>
      <c r="J39" s="1261" t="s">
        <v>936</v>
      </c>
      <c r="K39" s="1266" t="s">
        <v>937</v>
      </c>
      <c r="L39" s="686"/>
      <c r="M39" s="601" t="str">
        <f>M38</f>
        <v xml:space="preserve">  Модоров Алексей Николаевич</v>
      </c>
      <c r="N39" s="601" t="str">
        <f>N38</f>
        <v>8 (38822) 2 32 34</v>
      </c>
      <c r="O39" s="605"/>
      <c r="P39" s="655"/>
      <c r="Q39" s="605"/>
    </row>
    <row r="40" spans="1:17" ht="142.5" hidden="1" customHeight="1">
      <c r="A40" s="1633"/>
      <c r="B40" s="656" t="s">
        <v>525</v>
      </c>
      <c r="C40" s="657" t="s">
        <v>459</v>
      </c>
      <c r="D40" s="659">
        <v>0</v>
      </c>
      <c r="E40" s="660">
        <v>0</v>
      </c>
      <c r="F40" s="660"/>
      <c r="G40" s="600"/>
      <c r="H40" s="529"/>
      <c r="I40" s="1261" t="s">
        <v>966</v>
      </c>
      <c r="J40" s="1261" t="s">
        <v>936</v>
      </c>
      <c r="K40" s="1266" t="s">
        <v>937</v>
      </c>
      <c r="L40" s="686"/>
      <c r="M40" s="601" t="str">
        <f>M38</f>
        <v xml:space="preserve">  Модоров Алексей Николаевич</v>
      </c>
      <c r="N40" s="601" t="str">
        <f>N38</f>
        <v>8 (38822) 2 32 34</v>
      </c>
      <c r="O40" s="605"/>
      <c r="P40" s="655"/>
      <c r="Q40" s="605"/>
    </row>
    <row r="41" spans="1:17" ht="129.75" customHeight="1">
      <c r="A41" s="1634">
        <v>14</v>
      </c>
      <c r="B41" s="987" t="s">
        <v>527</v>
      </c>
      <c r="C41" s="988" t="s">
        <v>528</v>
      </c>
      <c r="D41" s="989">
        <v>50</v>
      </c>
      <c r="E41" s="989">
        <v>50</v>
      </c>
      <c r="F41" s="989">
        <v>32.909999999999997</v>
      </c>
      <c r="G41" s="600">
        <f t="shared" si="2"/>
        <v>65.819999999999993</v>
      </c>
      <c r="H41" s="529">
        <f t="shared" si="3"/>
        <v>-17.090000000000003</v>
      </c>
      <c r="I41" s="1265" t="s">
        <v>935</v>
      </c>
      <c r="J41" s="1261" t="s">
        <v>936</v>
      </c>
      <c r="K41" s="1266" t="s">
        <v>937</v>
      </c>
      <c r="L41" s="686"/>
      <c r="M41" s="601" t="str">
        <f t="shared" ref="M41:M43" si="4">M40</f>
        <v xml:space="preserve">  Модоров Алексей Николаевич</v>
      </c>
      <c r="N41" s="601" t="str">
        <f t="shared" ref="N41:N43" si="5">N40</f>
        <v>8 (38822) 2 32 34</v>
      </c>
      <c r="O41" s="605" t="s">
        <v>446</v>
      </c>
      <c r="P41" s="997" t="s">
        <v>938</v>
      </c>
      <c r="Q41" s="605"/>
    </row>
    <row r="42" spans="1:17" ht="129.75" hidden="1" customHeight="1">
      <c r="A42" s="1635"/>
      <c r="B42" s="656" t="s">
        <v>529</v>
      </c>
      <c r="C42" s="667" t="s">
        <v>459</v>
      </c>
      <c r="D42" s="1267"/>
      <c r="E42" s="1268"/>
      <c r="F42" s="669"/>
      <c r="G42" s="665"/>
      <c r="H42" s="665"/>
      <c r="I42" s="1261" t="s">
        <v>966</v>
      </c>
      <c r="J42" s="1261" t="s">
        <v>936</v>
      </c>
      <c r="K42" s="648"/>
      <c r="L42" s="686"/>
      <c r="M42" s="601" t="str">
        <f t="shared" si="4"/>
        <v xml:space="preserve">  Модоров Алексей Николаевич</v>
      </c>
      <c r="N42" s="601" t="str">
        <f t="shared" si="5"/>
        <v>8 (38822) 2 32 34</v>
      </c>
      <c r="O42" s="605"/>
      <c r="P42" s="655"/>
      <c r="Q42" s="605"/>
    </row>
    <row r="43" spans="1:17" ht="129.75" hidden="1" customHeight="1">
      <c r="A43" s="1636"/>
      <c r="B43" s="656" t="s">
        <v>530</v>
      </c>
      <c r="C43" s="667" t="s">
        <v>459</v>
      </c>
      <c r="D43" s="1267"/>
      <c r="E43" s="1268"/>
      <c r="F43" s="669"/>
      <c r="G43" s="665"/>
      <c r="H43" s="665"/>
      <c r="I43" s="1261" t="s">
        <v>966</v>
      </c>
      <c r="J43" s="1261" t="s">
        <v>936</v>
      </c>
      <c r="K43" s="648"/>
      <c r="L43" s="686"/>
      <c r="M43" s="601" t="str">
        <f t="shared" si="4"/>
        <v xml:space="preserve">  Модоров Алексей Николаевич</v>
      </c>
      <c r="N43" s="601" t="str">
        <f t="shared" si="5"/>
        <v>8 (38822) 2 32 34</v>
      </c>
      <c r="O43" s="605"/>
      <c r="P43" s="655"/>
      <c r="Q43" s="605"/>
    </row>
    <row r="44" spans="1:17" ht="74.25" customHeight="1">
      <c r="A44" s="1634">
        <v>15</v>
      </c>
      <c r="B44" s="987" t="s">
        <v>531</v>
      </c>
      <c r="C44" s="988" t="s">
        <v>532</v>
      </c>
      <c r="D44" s="989">
        <f>D45/D46*100</f>
        <v>67.122702009405728</v>
      </c>
      <c r="E44" s="989">
        <f>E45/E46*100</f>
        <v>67.61904761904762</v>
      </c>
      <c r="F44" s="989">
        <f>F45/F46*100</f>
        <v>67.61904761904762</v>
      </c>
      <c r="G44" s="600">
        <f t="shared" si="2"/>
        <v>100</v>
      </c>
      <c r="H44" s="529">
        <f t="shared" si="3"/>
        <v>0</v>
      </c>
      <c r="I44" s="1269" t="s">
        <v>967</v>
      </c>
      <c r="J44" s="1269" t="s">
        <v>968</v>
      </c>
      <c r="K44" s="1266" t="s">
        <v>937</v>
      </c>
      <c r="L44" s="648"/>
      <c r="M44" s="601" t="str">
        <f>Справочник!D19</f>
        <v>Зейнолданов Раджан Далайканович</v>
      </c>
      <c r="N44" s="601" t="str">
        <f>Справочник!E19</f>
        <v>2-22-37</v>
      </c>
      <c r="O44" s="1270" t="s">
        <v>446</v>
      </c>
      <c r="P44" s="997" t="s">
        <v>969</v>
      </c>
      <c r="Q44" s="605"/>
    </row>
    <row r="45" spans="1:17" ht="60.75" customHeight="1">
      <c r="A45" s="1635"/>
      <c r="B45" s="675" t="s">
        <v>536</v>
      </c>
      <c r="C45" s="667" t="s">
        <v>537</v>
      </c>
      <c r="D45" s="1011">
        <v>157</v>
      </c>
      <c r="E45" s="1070">
        <v>170.4</v>
      </c>
      <c r="F45" s="1070">
        <v>170.4</v>
      </c>
      <c r="G45" s="600">
        <f t="shared" si="2"/>
        <v>100</v>
      </c>
      <c r="H45" s="529">
        <f t="shared" si="3"/>
        <v>0</v>
      </c>
      <c r="I45" s="1269" t="s">
        <v>967</v>
      </c>
      <c r="J45" s="1269" t="s">
        <v>968</v>
      </c>
      <c r="K45" s="1266" t="s">
        <v>937</v>
      </c>
      <c r="L45" s="648"/>
      <c r="M45" s="601" t="str">
        <f t="shared" ref="M45:M46" si="6">M44</f>
        <v>Зейнолданов Раджан Далайканович</v>
      </c>
      <c r="N45" s="601" t="str">
        <f t="shared" ref="N45:N46" si="7">N44</f>
        <v>2-22-37</v>
      </c>
      <c r="O45" s="1270" t="s">
        <v>446</v>
      </c>
      <c r="P45" s="997" t="s">
        <v>969</v>
      </c>
      <c r="Q45" s="605"/>
    </row>
    <row r="46" spans="1:17" ht="60.75" customHeight="1">
      <c r="A46" s="1636"/>
      <c r="B46" s="675" t="s">
        <v>539</v>
      </c>
      <c r="C46" s="667" t="s">
        <v>537</v>
      </c>
      <c r="D46" s="1011">
        <v>233.9</v>
      </c>
      <c r="E46" s="1070">
        <v>252</v>
      </c>
      <c r="F46" s="1070">
        <v>252</v>
      </c>
      <c r="G46" s="600">
        <f t="shared" si="2"/>
        <v>100</v>
      </c>
      <c r="H46" s="529">
        <f t="shared" si="3"/>
        <v>0</v>
      </c>
      <c r="I46" s="1269" t="s">
        <v>967</v>
      </c>
      <c r="J46" s="1269" t="s">
        <v>968</v>
      </c>
      <c r="K46" s="1266" t="s">
        <v>937</v>
      </c>
      <c r="L46" s="648"/>
      <c r="M46" s="601" t="str">
        <f t="shared" si="6"/>
        <v>Зейнолданов Раджан Далайканович</v>
      </c>
      <c r="N46" s="601" t="str">
        <f t="shared" si="7"/>
        <v>2-22-37</v>
      </c>
      <c r="O46" s="1270" t="s">
        <v>446</v>
      </c>
      <c r="P46" s="655" t="s">
        <v>969</v>
      </c>
      <c r="Q46" s="605"/>
    </row>
    <row r="47" spans="1:17" ht="47.25">
      <c r="A47" s="1112">
        <v>16</v>
      </c>
      <c r="B47" s="1112" t="s">
        <v>540</v>
      </c>
      <c r="C47" s="1141" t="s">
        <v>541</v>
      </c>
      <c r="D47" s="1237">
        <f>D48/D49*1000</f>
        <v>7.4888836882752159</v>
      </c>
      <c r="E47" s="1237">
        <f>E48/E49*1000</f>
        <v>12.744866650932263</v>
      </c>
      <c r="F47" s="685">
        <f>F48/F49*1000</f>
        <v>17.756047349459596</v>
      </c>
      <c r="G47" s="600">
        <f t="shared" si="2"/>
        <v>139.31920855492649</v>
      </c>
      <c r="H47" s="529">
        <f t="shared" si="3"/>
        <v>5.0111806985273333</v>
      </c>
      <c r="I47" s="1261" t="s">
        <v>935</v>
      </c>
      <c r="J47" s="1261" t="s">
        <v>936</v>
      </c>
      <c r="K47" s="648"/>
      <c r="L47" s="648"/>
      <c r="M47" s="601" t="str">
        <f>Справочник!D20</f>
        <v>Кынова Александра Валерьевна</v>
      </c>
      <c r="N47" s="601" t="str">
        <f>Справочник!E20</f>
        <v xml:space="preserve">(38822) 4-77-32
</v>
      </c>
      <c r="O47" s="605" t="s">
        <v>501</v>
      </c>
      <c r="P47" s="997" t="s">
        <v>970</v>
      </c>
      <c r="Q47" s="689" t="s">
        <v>457</v>
      </c>
    </row>
    <row r="48" spans="1:17" ht="63.75" customHeight="1">
      <c r="A48" s="1235"/>
      <c r="B48" s="691" t="s">
        <v>540</v>
      </c>
      <c r="C48" s="692" t="s">
        <v>546</v>
      </c>
      <c r="D48" s="693">
        <v>32</v>
      </c>
      <c r="E48" s="693">
        <v>54</v>
      </c>
      <c r="F48" s="693">
        <v>69</v>
      </c>
      <c r="G48" s="600">
        <f t="shared" si="2"/>
        <v>127.77777777777777</v>
      </c>
      <c r="H48" s="529">
        <f t="shared" si="3"/>
        <v>15</v>
      </c>
      <c r="I48" s="1261" t="s">
        <v>935</v>
      </c>
      <c r="J48" s="1261" t="s">
        <v>936</v>
      </c>
      <c r="K48" s="1266" t="s">
        <v>937</v>
      </c>
      <c r="L48" s="673"/>
      <c r="M48" s="601" t="str">
        <f t="shared" ref="M48:M49" si="8">M47</f>
        <v>Кынова Александра Валерьевна</v>
      </c>
      <c r="N48" s="601" t="str">
        <f t="shared" ref="N48:N49" si="9">N47</f>
        <v xml:space="preserve">(38822) 4-77-32
</v>
      </c>
      <c r="O48" s="605" t="s">
        <v>501</v>
      </c>
      <c r="P48" s="997" t="s">
        <v>970</v>
      </c>
      <c r="Q48" s="689" t="s">
        <v>457</v>
      </c>
    </row>
    <row r="49" spans="1:18" ht="43.5" customHeight="1">
      <c r="A49" s="1235"/>
      <c r="B49" s="691" t="s">
        <v>547</v>
      </c>
      <c r="C49" s="692" t="s">
        <v>546</v>
      </c>
      <c r="D49" s="693">
        <v>4273</v>
      </c>
      <c r="E49" s="693">
        <v>4237</v>
      </c>
      <c r="F49" s="693">
        <v>3886</v>
      </c>
      <c r="G49" s="600">
        <f t="shared" si="2"/>
        <v>91.715836676894028</v>
      </c>
      <c r="H49" s="529">
        <f t="shared" si="3"/>
        <v>-351</v>
      </c>
      <c r="I49" s="1261" t="s">
        <v>935</v>
      </c>
      <c r="J49" s="1261" t="s">
        <v>936</v>
      </c>
      <c r="K49" s="1266" t="s">
        <v>937</v>
      </c>
      <c r="L49" s="648"/>
      <c r="M49" s="601" t="str">
        <f t="shared" si="8"/>
        <v>Кынова Александра Валерьевна</v>
      </c>
      <c r="N49" s="601" t="str">
        <f t="shared" si="9"/>
        <v xml:space="preserve">(38822) 4-77-32
</v>
      </c>
      <c r="O49" s="605" t="s">
        <v>501</v>
      </c>
      <c r="P49" s="997" t="s">
        <v>970</v>
      </c>
      <c r="Q49" s="689" t="s">
        <v>457</v>
      </c>
    </row>
    <row r="50" spans="1:18" ht="23.25" customHeight="1">
      <c r="A50" s="1554" t="s">
        <v>548</v>
      </c>
      <c r="B50" s="1554"/>
      <c r="C50" s="1554"/>
      <c r="D50" s="1554"/>
      <c r="E50" s="1554"/>
      <c r="F50" s="1554"/>
      <c r="G50" s="1554"/>
      <c r="H50" s="1554"/>
      <c r="I50" s="1554"/>
      <c r="J50" s="1554"/>
      <c r="K50" s="1554"/>
      <c r="L50" s="1554"/>
      <c r="M50" s="1554"/>
      <c r="N50" s="1554"/>
      <c r="O50" s="1554"/>
      <c r="P50" s="1554"/>
      <c r="Q50" s="1555"/>
    </row>
    <row r="51" spans="1:18" ht="55.5" customHeight="1">
      <c r="A51" s="557">
        <v>1</v>
      </c>
      <c r="B51" s="696" t="s">
        <v>549</v>
      </c>
      <c r="C51" s="697"/>
      <c r="D51" s="697"/>
      <c r="E51" s="697"/>
      <c r="F51" s="698"/>
      <c r="G51" s="699"/>
      <c r="H51" s="700"/>
      <c r="I51" s="1041"/>
      <c r="J51" s="543"/>
      <c r="K51" s="703"/>
      <c r="L51" s="703"/>
      <c r="M51" s="702" t="str">
        <f>Справочник!B46</f>
        <v xml:space="preserve">  Модоров Алексей Николаевич</v>
      </c>
      <c r="N51" s="702" t="str">
        <f>Справочник!C46</f>
        <v>8 (38822) 2 32 34</v>
      </c>
      <c r="O51" s="1556"/>
      <c r="P51" s="1557"/>
      <c r="Q51" s="1558"/>
      <c r="R51" s="1271"/>
    </row>
    <row r="52" spans="1:18">
      <c r="A52" s="703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703"/>
      <c r="O52" s="703"/>
      <c r="P52" s="703"/>
      <c r="Q52" s="703"/>
      <c r="R52" s="1271"/>
    </row>
    <row r="53" spans="1:18">
      <c r="A53" s="703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703"/>
      <c r="O53" s="703"/>
      <c r="P53" s="703"/>
      <c r="Q53" s="703"/>
      <c r="R53" s="1271"/>
    </row>
    <row r="54" spans="1:18">
      <c r="A54" s="703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  <c r="Q54" s="703"/>
      <c r="R54" s="1271"/>
    </row>
    <row r="55" spans="1:18">
      <c r="A55" s="513"/>
      <c r="B55" s="513"/>
      <c r="C55" s="513"/>
      <c r="D55" s="513"/>
      <c r="E55" s="513"/>
      <c r="F55" s="513"/>
      <c r="G55" s="513"/>
      <c r="H55" s="513"/>
      <c r="I55" s="513"/>
      <c r="J55" s="513"/>
      <c r="K55" s="513"/>
      <c r="L55" s="513"/>
      <c r="M55" s="513"/>
      <c r="N55" s="513"/>
      <c r="O55" s="513"/>
      <c r="P55" s="513"/>
      <c r="Q55" s="513"/>
    </row>
    <row r="56" spans="1:18">
      <c r="A56" s="513"/>
      <c r="B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3"/>
    </row>
    <row r="57" spans="1:18">
      <c r="A57" s="513"/>
      <c r="B57" s="513"/>
      <c r="C57" s="513"/>
      <c r="D57" s="513"/>
      <c r="E57" s="513"/>
      <c r="F57" s="513"/>
      <c r="G57" s="513"/>
      <c r="H57" s="513"/>
      <c r="I57" s="513"/>
      <c r="J57" s="513"/>
      <c r="K57" s="513"/>
      <c r="L57" s="513"/>
      <c r="M57" s="513"/>
      <c r="N57" s="513"/>
      <c r="O57" s="513"/>
      <c r="P57" s="513"/>
      <c r="Q57" s="513"/>
    </row>
    <row r="58" spans="1:18">
      <c r="A58" s="513"/>
      <c r="B58" s="513"/>
      <c r="C58" s="513"/>
      <c r="D58" s="513"/>
      <c r="E58" s="513"/>
      <c r="F58" s="513"/>
      <c r="G58" s="513"/>
      <c r="H58" s="513"/>
      <c r="I58" s="513"/>
      <c r="J58" s="513"/>
      <c r="K58" s="513"/>
      <c r="L58" s="513"/>
      <c r="M58" s="513"/>
      <c r="N58" s="513"/>
      <c r="O58" s="513"/>
      <c r="P58" s="513"/>
      <c r="Q58" s="513"/>
    </row>
    <row r="59" spans="1:18">
      <c r="A59" s="513"/>
      <c r="B59" s="513"/>
      <c r="C59" s="513"/>
      <c r="D59" s="513"/>
      <c r="E59" s="513"/>
      <c r="F59" s="513"/>
      <c r="G59" s="513"/>
      <c r="H59" s="513"/>
      <c r="I59" s="513"/>
      <c r="J59" s="513"/>
      <c r="K59" s="513"/>
      <c r="L59" s="513"/>
      <c r="M59" s="513"/>
      <c r="N59" s="513"/>
      <c r="O59" s="513"/>
      <c r="P59" s="513"/>
      <c r="Q59" s="513"/>
    </row>
    <row r="60" spans="1:18">
      <c r="A60" s="513"/>
      <c r="B60" s="513"/>
      <c r="C60" s="513"/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  <c r="O60" s="513"/>
      <c r="P60" s="513"/>
      <c r="Q60" s="513"/>
    </row>
    <row r="61" spans="1:18">
      <c r="A61" s="513"/>
      <c r="B61" s="513"/>
      <c r="C61" s="513"/>
      <c r="D61" s="513"/>
      <c r="E61" s="513"/>
      <c r="F61" s="513"/>
      <c r="G61" s="513"/>
      <c r="H61" s="513"/>
      <c r="I61" s="513"/>
      <c r="J61" s="513"/>
      <c r="K61" s="513"/>
      <c r="L61" s="513"/>
      <c r="M61" s="513"/>
      <c r="N61" s="513"/>
      <c r="O61" s="513"/>
      <c r="P61" s="513"/>
      <c r="Q61" s="513"/>
    </row>
    <row r="62" spans="1:18">
      <c r="A62" s="513"/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3"/>
      <c r="O62" s="513"/>
      <c r="P62" s="513"/>
      <c r="Q62" s="513"/>
    </row>
    <row r="63" spans="1:18">
      <c r="A63" s="513"/>
      <c r="B63" s="513"/>
      <c r="C63" s="513"/>
      <c r="D63" s="513"/>
      <c r="E63" s="513"/>
      <c r="F63" s="513"/>
      <c r="G63" s="513"/>
      <c r="H63" s="513"/>
      <c r="I63" s="513"/>
      <c r="J63" s="513"/>
      <c r="K63" s="513"/>
      <c r="L63" s="513"/>
      <c r="M63" s="513"/>
      <c r="N63" s="513"/>
      <c r="O63" s="513"/>
      <c r="P63" s="513"/>
      <c r="Q63" s="513"/>
    </row>
    <row r="64" spans="1:18">
      <c r="A64" s="513"/>
      <c r="B64" s="513"/>
      <c r="C64" s="513"/>
      <c r="D64" s="513"/>
      <c r="E64" s="513"/>
      <c r="F64" s="513"/>
      <c r="G64" s="513"/>
      <c r="H64" s="513"/>
      <c r="I64" s="513"/>
      <c r="J64" s="513"/>
      <c r="K64" s="513"/>
      <c r="L64" s="513"/>
      <c r="M64" s="513"/>
      <c r="N64" s="513"/>
      <c r="O64" s="513"/>
      <c r="P64" s="513"/>
      <c r="Q64" s="513"/>
    </row>
    <row r="65" spans="1:17">
      <c r="A65" s="513"/>
      <c r="B65" s="513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</row>
    <row r="66" spans="1:17">
      <c r="A66" s="513"/>
      <c r="B66" s="513"/>
      <c r="C66" s="513"/>
      <c r="D66" s="513"/>
      <c r="E66" s="513"/>
      <c r="F66" s="513"/>
      <c r="G66" s="513"/>
      <c r="H66" s="513"/>
      <c r="I66" s="513"/>
      <c r="J66" s="513"/>
      <c r="K66" s="513"/>
      <c r="L66" s="513"/>
      <c r="M66" s="513"/>
      <c r="N66" s="513"/>
      <c r="O66" s="513"/>
      <c r="P66" s="513"/>
      <c r="Q66" s="513"/>
    </row>
    <row r="67" spans="1:17">
      <c r="A67" s="513"/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513"/>
      <c r="O67" s="513"/>
      <c r="P67" s="513"/>
      <c r="Q67" s="513"/>
    </row>
    <row r="68" spans="1:17">
      <c r="A68" s="513"/>
      <c r="B68" s="513"/>
      <c r="C68" s="513"/>
      <c r="D68" s="513"/>
      <c r="E68" s="513"/>
      <c r="F68" s="513"/>
      <c r="G68" s="513"/>
      <c r="H68" s="513"/>
      <c r="I68" s="513"/>
      <c r="J68" s="513"/>
      <c r="K68" s="513"/>
      <c r="L68" s="513"/>
      <c r="M68" s="513"/>
      <c r="N68" s="513"/>
      <c r="O68" s="513"/>
      <c r="P68" s="513"/>
      <c r="Q68" s="513"/>
    </row>
    <row r="69" spans="1:17">
      <c r="A69" s="513"/>
      <c r="B69" s="513"/>
      <c r="C69" s="513"/>
      <c r="D69" s="513"/>
      <c r="E69" s="513"/>
      <c r="F69" s="513"/>
      <c r="G69" s="513"/>
      <c r="H69" s="513"/>
      <c r="I69" s="513"/>
      <c r="J69" s="513"/>
      <c r="K69" s="513"/>
      <c r="L69" s="513"/>
      <c r="M69" s="513"/>
      <c r="N69" s="513"/>
      <c r="O69" s="513"/>
      <c r="P69" s="513"/>
      <c r="Q69" s="513"/>
    </row>
    <row r="70" spans="1:17">
      <c r="A70" s="513"/>
      <c r="B70" s="513"/>
      <c r="C70" s="513"/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  <c r="O70" s="513"/>
      <c r="P70" s="513"/>
      <c r="Q70" s="513"/>
    </row>
    <row r="71" spans="1:17">
      <c r="A71" s="513"/>
      <c r="B71" s="513"/>
      <c r="C71" s="513"/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  <c r="O71" s="513"/>
      <c r="P71" s="513"/>
      <c r="Q71" s="513"/>
    </row>
    <row r="72" spans="1:17">
      <c r="A72" s="513"/>
      <c r="B72" s="513"/>
      <c r="C72" s="513"/>
      <c r="D72" s="513"/>
      <c r="E72" s="513"/>
      <c r="F72" s="513"/>
      <c r="G72" s="513"/>
      <c r="H72" s="513"/>
      <c r="I72" s="513"/>
      <c r="J72" s="513"/>
      <c r="K72" s="513"/>
      <c r="L72" s="513"/>
      <c r="M72" s="513"/>
      <c r="N72" s="513"/>
      <c r="O72" s="513"/>
      <c r="P72" s="513"/>
      <c r="Q72" s="513"/>
    </row>
    <row r="73" spans="1:17">
      <c r="A73" s="513"/>
      <c r="B73" s="513"/>
      <c r="C73" s="513"/>
      <c r="D73" s="513"/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513"/>
      <c r="P73" s="513"/>
      <c r="Q73" s="513"/>
    </row>
    <row r="74" spans="1:17">
      <c r="A74" s="513"/>
      <c r="B74" s="513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513"/>
      <c r="O74" s="513"/>
      <c r="P74" s="513"/>
      <c r="Q74" s="513"/>
    </row>
    <row r="75" spans="1:17">
      <c r="A75" s="513"/>
      <c r="B75" s="513"/>
      <c r="C75" s="513"/>
      <c r="D75" s="513"/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513"/>
      <c r="P75" s="513"/>
      <c r="Q75" s="513"/>
    </row>
    <row r="76" spans="1:17">
      <c r="A76" s="513"/>
      <c r="B76" s="513"/>
      <c r="C76" s="513"/>
      <c r="D76" s="513"/>
      <c r="E76" s="513"/>
      <c r="F76" s="513"/>
      <c r="G76" s="513"/>
      <c r="H76" s="513"/>
      <c r="I76" s="513"/>
      <c r="J76" s="513"/>
      <c r="K76" s="513"/>
      <c r="L76" s="513"/>
      <c r="M76" s="513"/>
      <c r="N76" s="513"/>
      <c r="O76" s="513"/>
      <c r="P76" s="513"/>
      <c r="Q76" s="513"/>
    </row>
    <row r="77" spans="1:17">
      <c r="A77" s="513"/>
      <c r="B77" s="513"/>
      <c r="C77" s="513"/>
      <c r="D77" s="513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</row>
    <row r="78" spans="1:17">
      <c r="A78" s="513"/>
      <c r="B78" s="513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>
      <c r="A79" s="513"/>
      <c r="B79" s="513"/>
      <c r="C79" s="513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</row>
    <row r="80" spans="1:17">
      <c r="A80" s="513"/>
      <c r="B80" s="513"/>
      <c r="C80" s="513"/>
      <c r="D80" s="513"/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513"/>
      <c r="P80" s="513"/>
      <c r="Q80" s="513"/>
    </row>
    <row r="81" spans="1:17">
      <c r="A81" s="513"/>
      <c r="B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</row>
    <row r="82" spans="1:17">
      <c r="A82" s="513"/>
      <c r="B82" s="513"/>
      <c r="C82" s="513"/>
      <c r="D82" s="513"/>
      <c r="E82" s="513"/>
      <c r="F82" s="513"/>
      <c r="G82" s="513"/>
      <c r="H82" s="513"/>
      <c r="I82" s="513"/>
      <c r="J82" s="513"/>
      <c r="K82" s="513"/>
      <c r="L82" s="513"/>
      <c r="M82" s="513"/>
      <c r="N82" s="513"/>
      <c r="O82" s="513"/>
      <c r="P82" s="513"/>
      <c r="Q82" s="513"/>
    </row>
    <row r="83" spans="1:17">
      <c r="A83" s="513"/>
      <c r="B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</row>
    <row r="84" spans="1:17">
      <c r="A84" s="513"/>
      <c r="B84" s="513"/>
      <c r="C84" s="513"/>
      <c r="D84" s="513"/>
      <c r="E84" s="513"/>
      <c r="F84" s="513"/>
      <c r="G84" s="513"/>
      <c r="H84" s="513"/>
      <c r="I84" s="513"/>
      <c r="J84" s="513"/>
      <c r="K84" s="513"/>
      <c r="L84" s="513"/>
      <c r="M84" s="513"/>
      <c r="N84" s="513"/>
      <c r="O84" s="513"/>
      <c r="P84" s="513"/>
      <c r="Q84" s="513"/>
    </row>
    <row r="85" spans="1:17">
      <c r="A85" s="513"/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</row>
    <row r="86" spans="1:17">
      <c r="A86" s="513"/>
      <c r="B86" s="513"/>
      <c r="C86" s="513"/>
      <c r="D86" s="513"/>
      <c r="E86" s="513"/>
      <c r="F86" s="513"/>
      <c r="G86" s="513"/>
      <c r="H86" s="513"/>
      <c r="I86" s="513"/>
      <c r="J86" s="513"/>
      <c r="K86" s="513"/>
      <c r="L86" s="513"/>
      <c r="M86" s="513"/>
      <c r="N86" s="513"/>
      <c r="O86" s="513"/>
      <c r="P86" s="513"/>
      <c r="Q86" s="513"/>
    </row>
    <row r="87" spans="1:17">
      <c r="A87" s="513"/>
      <c r="B87" s="513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</row>
    <row r="88" spans="1:17">
      <c r="A88" s="513"/>
      <c r="B88" s="513"/>
      <c r="C88" s="513"/>
      <c r="D88" s="513"/>
      <c r="E88" s="513"/>
      <c r="F88" s="513"/>
      <c r="G88" s="513"/>
      <c r="H88" s="513"/>
      <c r="I88" s="513"/>
      <c r="J88" s="513"/>
      <c r="K88" s="513"/>
      <c r="L88" s="513"/>
      <c r="M88" s="513"/>
      <c r="N88" s="513"/>
      <c r="O88" s="513"/>
      <c r="P88" s="513"/>
      <c r="Q88" s="513"/>
    </row>
    <row r="89" spans="1:17">
      <c r="A89" s="513"/>
      <c r="B89" s="513"/>
      <c r="C89" s="513"/>
      <c r="D89" s="513"/>
      <c r="E89" s="513"/>
      <c r="F89" s="513"/>
      <c r="G89" s="513"/>
      <c r="H89" s="513"/>
      <c r="I89" s="513"/>
      <c r="J89" s="513"/>
      <c r="K89" s="513"/>
      <c r="L89" s="513"/>
      <c r="M89" s="513"/>
      <c r="N89" s="513"/>
      <c r="O89" s="513"/>
      <c r="P89" s="513"/>
      <c r="Q89" s="513"/>
    </row>
    <row r="90" spans="1:17">
      <c r="A90" s="513"/>
      <c r="B90" s="513"/>
      <c r="C90" s="513"/>
      <c r="D90" s="513"/>
      <c r="E90" s="513"/>
      <c r="F90" s="513"/>
      <c r="G90" s="513"/>
      <c r="H90" s="513"/>
      <c r="I90" s="513"/>
      <c r="J90" s="513"/>
      <c r="K90" s="513"/>
      <c r="L90" s="513"/>
      <c r="M90" s="513"/>
      <c r="N90" s="513"/>
      <c r="O90" s="513"/>
      <c r="P90" s="513"/>
      <c r="Q90" s="513"/>
    </row>
    <row r="91" spans="1:17">
      <c r="A91" s="513"/>
      <c r="B91" s="513"/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</row>
    <row r="92" spans="1:17">
      <c r="A92" s="513"/>
      <c r="B92" s="513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>
      <c r="A93" s="513"/>
      <c r="B93" s="513"/>
      <c r="C93" s="513"/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  <c r="P93" s="513"/>
      <c r="Q93" s="513"/>
    </row>
    <row r="94" spans="1:17">
      <c r="A94" s="513"/>
      <c r="B94" s="513"/>
      <c r="C94" s="513"/>
      <c r="D94" s="513"/>
      <c r="E94" s="513"/>
      <c r="F94" s="513"/>
      <c r="G94" s="513"/>
      <c r="H94" s="513"/>
      <c r="I94" s="513"/>
      <c r="J94" s="513"/>
      <c r="K94" s="513"/>
      <c r="L94" s="513"/>
      <c r="M94" s="513"/>
      <c r="N94" s="513"/>
      <c r="O94" s="513"/>
      <c r="P94" s="513"/>
      <c r="Q94" s="513"/>
    </row>
    <row r="95" spans="1:17">
      <c r="A95" s="513"/>
      <c r="B95" s="513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  <c r="P95" s="513"/>
      <c r="Q95" s="513"/>
    </row>
    <row r="96" spans="1:17">
      <c r="A96" s="513"/>
      <c r="B96" s="513"/>
      <c r="C96" s="513"/>
      <c r="D96" s="513"/>
      <c r="E96" s="513"/>
      <c r="F96" s="513"/>
      <c r="G96" s="513"/>
      <c r="H96" s="513"/>
      <c r="I96" s="513"/>
      <c r="J96" s="513"/>
      <c r="K96" s="513"/>
      <c r="L96" s="513"/>
      <c r="M96" s="513"/>
      <c r="N96" s="513"/>
      <c r="O96" s="513"/>
      <c r="P96" s="513"/>
      <c r="Q96" s="513"/>
    </row>
    <row r="97" spans="1:17">
      <c r="A97" s="513"/>
      <c r="B97" s="513"/>
      <c r="C97" s="513"/>
      <c r="D97" s="513"/>
      <c r="E97" s="513"/>
      <c r="F97" s="513"/>
      <c r="G97" s="513"/>
      <c r="H97" s="513"/>
      <c r="I97" s="513"/>
      <c r="J97" s="513"/>
      <c r="K97" s="513"/>
      <c r="L97" s="513"/>
      <c r="M97" s="513"/>
      <c r="N97" s="513"/>
      <c r="O97" s="513"/>
      <c r="P97" s="513"/>
      <c r="Q97" s="513"/>
    </row>
    <row r="98" spans="1:17">
      <c r="A98" s="513"/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3"/>
      <c r="N98" s="513"/>
      <c r="O98" s="513"/>
      <c r="P98" s="513"/>
      <c r="Q98" s="513"/>
    </row>
    <row r="99" spans="1:17">
      <c r="A99" s="513"/>
      <c r="B99" s="513"/>
      <c r="C99" s="513"/>
      <c r="D99" s="513"/>
      <c r="E99" s="513"/>
      <c r="F99" s="513"/>
      <c r="G99" s="513"/>
      <c r="H99" s="513"/>
      <c r="I99" s="513"/>
      <c r="J99" s="513"/>
      <c r="K99" s="513"/>
      <c r="L99" s="513"/>
      <c r="M99" s="513"/>
      <c r="N99" s="513"/>
      <c r="O99" s="513"/>
      <c r="P99" s="513"/>
      <c r="Q99" s="513"/>
    </row>
    <row r="100" spans="1:17">
      <c r="A100" s="513"/>
      <c r="B100" s="513"/>
      <c r="C100" s="513"/>
      <c r="D100" s="513"/>
      <c r="E100" s="513"/>
      <c r="F100" s="513"/>
      <c r="G100" s="513"/>
      <c r="H100" s="513"/>
      <c r="I100" s="513"/>
      <c r="J100" s="513"/>
      <c r="K100" s="513"/>
      <c r="L100" s="513"/>
      <c r="M100" s="513"/>
      <c r="N100" s="513"/>
      <c r="O100" s="513"/>
      <c r="P100" s="513"/>
      <c r="Q100" s="513"/>
    </row>
    <row r="101" spans="1:17">
      <c r="A101" s="513"/>
      <c r="B101" s="513"/>
      <c r="C101" s="513"/>
      <c r="D101" s="513"/>
      <c r="E101" s="513"/>
      <c r="F101" s="513"/>
      <c r="G101" s="513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</row>
    <row r="102" spans="1:17">
      <c r="A102" s="513"/>
      <c r="B102" s="513"/>
      <c r="C102" s="513"/>
      <c r="D102" s="513"/>
      <c r="E102" s="513"/>
      <c r="F102" s="513"/>
      <c r="G102" s="513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</row>
    <row r="103" spans="1:17">
      <c r="A103" s="513"/>
      <c r="B103" s="513"/>
      <c r="C103" s="513"/>
      <c r="D103" s="513"/>
      <c r="E103" s="513"/>
      <c r="F103" s="513"/>
      <c r="G103" s="513"/>
      <c r="H103" s="513"/>
      <c r="I103" s="513"/>
      <c r="J103" s="513"/>
      <c r="K103" s="513"/>
      <c r="L103" s="513"/>
      <c r="M103" s="513"/>
      <c r="N103" s="513"/>
      <c r="O103" s="513"/>
      <c r="P103" s="513"/>
      <c r="Q103" s="513"/>
    </row>
    <row r="104" spans="1:17">
      <c r="A104" s="513"/>
      <c r="B104" s="513"/>
      <c r="C104" s="513"/>
      <c r="D104" s="513"/>
      <c r="E104" s="513"/>
      <c r="F104" s="513"/>
      <c r="G104" s="513"/>
      <c r="H104" s="513"/>
      <c r="I104" s="513"/>
      <c r="J104" s="513"/>
      <c r="K104" s="513"/>
      <c r="L104" s="513"/>
      <c r="M104" s="513"/>
      <c r="N104" s="513"/>
      <c r="O104" s="513"/>
      <c r="P104" s="513"/>
      <c r="Q104" s="513"/>
    </row>
    <row r="105" spans="1:17">
      <c r="A105" s="513"/>
      <c r="B105" s="513"/>
      <c r="C105" s="513"/>
      <c r="D105" s="513"/>
      <c r="E105" s="513"/>
      <c r="F105" s="513"/>
      <c r="G105" s="513"/>
      <c r="H105" s="513"/>
      <c r="I105" s="513"/>
      <c r="J105" s="513"/>
      <c r="K105" s="513"/>
      <c r="L105" s="513"/>
      <c r="M105" s="513"/>
      <c r="N105" s="513"/>
      <c r="O105" s="513"/>
      <c r="P105" s="513"/>
      <c r="Q105" s="513"/>
    </row>
    <row r="106" spans="1:17">
      <c r="A106" s="513"/>
      <c r="B106" s="513"/>
      <c r="C106" s="513"/>
      <c r="D106" s="513"/>
      <c r="E106" s="513"/>
      <c r="F106" s="513"/>
      <c r="G106" s="513"/>
      <c r="H106" s="513"/>
      <c r="I106" s="513"/>
      <c r="J106" s="513"/>
      <c r="K106" s="513"/>
      <c r="L106" s="513"/>
      <c r="M106" s="513"/>
      <c r="N106" s="513"/>
      <c r="O106" s="513"/>
      <c r="P106" s="513"/>
      <c r="Q106" s="513"/>
    </row>
    <row r="107" spans="1:17">
      <c r="A107" s="513"/>
      <c r="B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</row>
    <row r="108" spans="1:17">
      <c r="A108" s="513"/>
      <c r="B108" s="513"/>
      <c r="C108" s="513"/>
      <c r="D108" s="513"/>
      <c r="E108" s="513"/>
      <c r="F108" s="513"/>
      <c r="G108" s="513"/>
      <c r="H108" s="513"/>
      <c r="I108" s="513"/>
      <c r="J108" s="513"/>
      <c r="K108" s="513"/>
      <c r="L108" s="513"/>
      <c r="M108" s="513"/>
      <c r="N108" s="513"/>
      <c r="O108" s="513"/>
      <c r="P108" s="513"/>
      <c r="Q108" s="513"/>
    </row>
    <row r="109" spans="1:17">
      <c r="A109" s="513"/>
      <c r="B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</row>
    <row r="110" spans="1:17">
      <c r="A110" s="513"/>
      <c r="B110" s="513"/>
      <c r="C110" s="513"/>
      <c r="D110" s="513"/>
      <c r="E110" s="513"/>
      <c r="F110" s="513"/>
      <c r="G110" s="513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</row>
    <row r="111" spans="1:17">
      <c r="A111" s="513"/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</row>
    <row r="112" spans="1:17">
      <c r="A112" s="513"/>
      <c r="B112" s="513"/>
      <c r="C112" s="513"/>
      <c r="D112" s="513"/>
      <c r="E112" s="513"/>
      <c r="F112" s="513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</row>
    <row r="113" spans="1:17">
      <c r="A113" s="513"/>
      <c r="B113" s="513"/>
      <c r="C113" s="513"/>
      <c r="D113" s="513"/>
      <c r="E113" s="513"/>
      <c r="F113" s="513"/>
      <c r="G113" s="513"/>
      <c r="H113" s="513"/>
      <c r="I113" s="513"/>
      <c r="J113" s="513"/>
      <c r="K113" s="513"/>
      <c r="L113" s="513"/>
      <c r="M113" s="513"/>
      <c r="N113" s="513"/>
      <c r="O113" s="513"/>
      <c r="P113" s="513"/>
      <c r="Q113" s="513"/>
    </row>
    <row r="114" spans="1:17">
      <c r="A114" s="513"/>
      <c r="B114" s="513"/>
      <c r="C114" s="513"/>
      <c r="D114" s="513"/>
      <c r="E114" s="513"/>
      <c r="F114" s="513"/>
      <c r="G114" s="513"/>
      <c r="H114" s="513"/>
      <c r="I114" s="513"/>
      <c r="J114" s="513"/>
      <c r="K114" s="513"/>
      <c r="L114" s="513"/>
      <c r="M114" s="513"/>
      <c r="N114" s="513"/>
      <c r="O114" s="513"/>
      <c r="P114" s="513"/>
      <c r="Q114" s="513"/>
    </row>
    <row r="115" spans="1:17">
      <c r="A115" s="513"/>
      <c r="B115" s="513"/>
      <c r="C115" s="513"/>
      <c r="D115" s="513"/>
      <c r="E115" s="513"/>
      <c r="F115" s="513"/>
      <c r="G115" s="513"/>
      <c r="H115" s="513"/>
      <c r="I115" s="513"/>
      <c r="J115" s="513"/>
      <c r="K115" s="513"/>
      <c r="L115" s="513"/>
      <c r="M115" s="513"/>
      <c r="N115" s="513"/>
      <c r="O115" s="513"/>
      <c r="P115" s="513"/>
      <c r="Q115" s="513"/>
    </row>
    <row r="116" spans="1:17">
      <c r="A116" s="513"/>
      <c r="B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</row>
    <row r="117" spans="1:17">
      <c r="A117" s="513"/>
      <c r="B117" s="513"/>
      <c r="C117" s="513"/>
      <c r="D117" s="513"/>
      <c r="E117" s="513"/>
      <c r="F117" s="513"/>
      <c r="G117" s="513"/>
      <c r="H117" s="513"/>
      <c r="I117" s="513"/>
      <c r="J117" s="513"/>
      <c r="K117" s="513"/>
      <c r="L117" s="513"/>
      <c r="M117" s="513"/>
      <c r="N117" s="513"/>
      <c r="O117" s="513"/>
      <c r="P117" s="513"/>
      <c r="Q117" s="513"/>
    </row>
    <row r="118" spans="1:17">
      <c r="A118" s="513"/>
      <c r="B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</row>
    <row r="119" spans="1:17">
      <c r="A119" s="513"/>
      <c r="B119" s="513"/>
      <c r="C119" s="513"/>
      <c r="D119" s="513"/>
      <c r="E119" s="513"/>
      <c r="F119" s="513"/>
      <c r="G119" s="513"/>
      <c r="H119" s="513"/>
      <c r="I119" s="513"/>
      <c r="J119" s="513"/>
      <c r="K119" s="513"/>
      <c r="L119" s="513"/>
      <c r="M119" s="513"/>
      <c r="N119" s="513"/>
      <c r="O119" s="513"/>
      <c r="P119" s="513"/>
      <c r="Q119" s="513"/>
    </row>
    <row r="120" spans="1:17">
      <c r="A120" s="513"/>
      <c r="B120" s="513"/>
      <c r="C120" s="513"/>
      <c r="D120" s="513"/>
      <c r="E120" s="513"/>
      <c r="F120" s="513"/>
      <c r="G120" s="513"/>
      <c r="H120" s="513"/>
      <c r="I120" s="513"/>
      <c r="J120" s="513"/>
      <c r="K120" s="513"/>
      <c r="L120" s="513"/>
      <c r="M120" s="513"/>
      <c r="N120" s="513"/>
      <c r="O120" s="513"/>
      <c r="P120" s="513"/>
      <c r="Q120" s="513"/>
    </row>
    <row r="121" spans="1:17">
      <c r="A121" s="513"/>
      <c r="B121" s="513"/>
      <c r="C121" s="513"/>
      <c r="D121" s="513"/>
      <c r="E121" s="513"/>
      <c r="F121" s="513"/>
      <c r="G121" s="513"/>
      <c r="H121" s="513"/>
      <c r="I121" s="513"/>
      <c r="J121" s="513"/>
      <c r="K121" s="513"/>
      <c r="L121" s="513"/>
      <c r="M121" s="513"/>
      <c r="N121" s="513"/>
      <c r="O121" s="513"/>
      <c r="P121" s="513"/>
      <c r="Q121" s="513"/>
    </row>
    <row r="122" spans="1:17">
      <c r="A122" s="513"/>
      <c r="B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</row>
    <row r="123" spans="1:17">
      <c r="A123" s="513"/>
      <c r="B123" s="513"/>
      <c r="C123" s="513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</row>
    <row r="124" spans="1:17">
      <c r="A124" s="513"/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</row>
    <row r="125" spans="1:17">
      <c r="A125" s="513"/>
      <c r="B125" s="513"/>
      <c r="C125" s="513"/>
      <c r="D125" s="513"/>
      <c r="E125" s="513"/>
      <c r="F125" s="513"/>
      <c r="G125" s="513"/>
      <c r="H125" s="513"/>
      <c r="I125" s="513"/>
      <c r="J125" s="513"/>
      <c r="K125" s="513"/>
      <c r="L125" s="513"/>
      <c r="M125" s="513"/>
      <c r="N125" s="513"/>
      <c r="O125" s="513"/>
      <c r="P125" s="513"/>
      <c r="Q125" s="513"/>
    </row>
    <row r="126" spans="1:17">
      <c r="A126" s="513"/>
      <c r="B126" s="513"/>
      <c r="C126" s="513"/>
      <c r="D126" s="513"/>
      <c r="E126" s="513"/>
      <c r="F126" s="513"/>
      <c r="G126" s="513"/>
      <c r="H126" s="513"/>
      <c r="I126" s="513"/>
      <c r="J126" s="513"/>
      <c r="K126" s="513"/>
      <c r="L126" s="513"/>
      <c r="M126" s="513"/>
      <c r="N126" s="513"/>
      <c r="O126" s="513"/>
      <c r="P126" s="513"/>
      <c r="Q126" s="513"/>
    </row>
    <row r="127" spans="1:17">
      <c r="A127" s="513"/>
      <c r="B127" s="513"/>
      <c r="C127" s="513"/>
      <c r="D127" s="513"/>
      <c r="E127" s="513"/>
      <c r="F127" s="513"/>
      <c r="G127" s="513"/>
      <c r="H127" s="513"/>
      <c r="I127" s="513"/>
      <c r="J127" s="513"/>
      <c r="K127" s="513"/>
      <c r="L127" s="513"/>
      <c r="M127" s="513"/>
      <c r="N127" s="513"/>
      <c r="O127" s="513"/>
      <c r="P127" s="513"/>
      <c r="Q127" s="513"/>
    </row>
    <row r="128" spans="1:17">
      <c r="A128" s="513"/>
      <c r="B128" s="513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</row>
    <row r="129" spans="1:17">
      <c r="A129" s="513"/>
      <c r="B129" s="513"/>
      <c r="C129" s="513"/>
      <c r="D129" s="513"/>
      <c r="E129" s="513"/>
      <c r="F129" s="513"/>
      <c r="G129" s="513"/>
      <c r="H129" s="513"/>
      <c r="I129" s="513"/>
      <c r="J129" s="513"/>
      <c r="K129" s="513"/>
      <c r="L129" s="513"/>
      <c r="M129" s="513"/>
      <c r="N129" s="513"/>
      <c r="O129" s="513"/>
      <c r="P129" s="513"/>
      <c r="Q129" s="513"/>
    </row>
    <row r="130" spans="1:17">
      <c r="A130" s="513"/>
      <c r="B130" s="513"/>
      <c r="C130" s="513"/>
      <c r="D130" s="513"/>
      <c r="E130" s="513"/>
      <c r="F130" s="513"/>
      <c r="G130" s="513"/>
      <c r="H130" s="513"/>
      <c r="I130" s="513"/>
      <c r="J130" s="513"/>
      <c r="K130" s="513"/>
      <c r="L130" s="513"/>
      <c r="M130" s="513"/>
      <c r="N130" s="513"/>
      <c r="O130" s="513"/>
      <c r="P130" s="513"/>
      <c r="Q130" s="513"/>
    </row>
    <row r="131" spans="1:17">
      <c r="A131" s="513"/>
      <c r="B131" s="513"/>
      <c r="C131" s="513"/>
      <c r="D131" s="513"/>
      <c r="E131" s="513"/>
      <c r="F131" s="513"/>
      <c r="G131" s="513"/>
      <c r="H131" s="513"/>
      <c r="I131" s="513"/>
      <c r="J131" s="513"/>
      <c r="K131" s="513"/>
      <c r="L131" s="513"/>
      <c r="M131" s="513"/>
      <c r="N131" s="513"/>
      <c r="O131" s="513"/>
      <c r="P131" s="513"/>
      <c r="Q131" s="513"/>
    </row>
    <row r="132" spans="1:17">
      <c r="A132" s="513"/>
      <c r="B132" s="513"/>
      <c r="C132" s="513"/>
      <c r="D132" s="513"/>
      <c r="E132" s="513"/>
      <c r="F132" s="513"/>
      <c r="G132" s="513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</row>
    <row r="133" spans="1:17">
      <c r="A133" s="513"/>
      <c r="B133" s="513"/>
      <c r="C133" s="513"/>
      <c r="D133" s="513"/>
      <c r="E133" s="513"/>
      <c r="F133" s="513"/>
      <c r="G133" s="513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</row>
    <row r="134" spans="1:17">
      <c r="A134" s="513"/>
      <c r="B134" s="513"/>
      <c r="C134" s="513"/>
      <c r="D134" s="513"/>
      <c r="E134" s="513"/>
      <c r="F134" s="513"/>
      <c r="G134" s="513"/>
      <c r="H134" s="513"/>
      <c r="I134" s="513"/>
      <c r="J134" s="513"/>
      <c r="K134" s="513"/>
      <c r="L134" s="513"/>
      <c r="M134" s="513"/>
      <c r="N134" s="513"/>
      <c r="O134" s="513"/>
      <c r="P134" s="513"/>
      <c r="Q134" s="513"/>
    </row>
    <row r="135" spans="1:17">
      <c r="A135" s="513"/>
      <c r="B135" s="513"/>
      <c r="C135" s="513"/>
      <c r="D135" s="513"/>
      <c r="E135" s="513"/>
      <c r="F135" s="513"/>
      <c r="G135" s="513"/>
      <c r="H135" s="513"/>
      <c r="I135" s="513"/>
      <c r="J135" s="513"/>
      <c r="K135" s="513"/>
      <c r="L135" s="513"/>
      <c r="M135" s="513"/>
      <c r="N135" s="513"/>
      <c r="O135" s="513"/>
      <c r="P135" s="513"/>
      <c r="Q135" s="513"/>
    </row>
    <row r="136" spans="1:17">
      <c r="A136" s="513"/>
      <c r="B136" s="513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</row>
    <row r="137" spans="1:17">
      <c r="A137" s="513"/>
      <c r="B137" s="513"/>
      <c r="C137" s="513"/>
      <c r="D137" s="513"/>
      <c r="E137" s="513"/>
      <c r="F137" s="513"/>
      <c r="G137" s="513"/>
      <c r="H137" s="513"/>
      <c r="I137" s="513"/>
      <c r="J137" s="513"/>
      <c r="K137" s="513"/>
      <c r="L137" s="513"/>
      <c r="M137" s="513"/>
      <c r="N137" s="513"/>
      <c r="O137" s="513"/>
      <c r="P137" s="513"/>
      <c r="Q137" s="513"/>
    </row>
    <row r="138" spans="1:17">
      <c r="A138" s="513"/>
      <c r="B138" s="513"/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</row>
    <row r="139" spans="1:17">
      <c r="A139" s="513"/>
      <c r="B139" s="513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</row>
    <row r="140" spans="1:17">
      <c r="A140" s="513"/>
      <c r="B140" s="513"/>
      <c r="C140" s="513"/>
      <c r="D140" s="513"/>
      <c r="E140" s="513"/>
      <c r="F140" s="513"/>
      <c r="G140" s="513"/>
      <c r="H140" s="513"/>
      <c r="I140" s="513"/>
      <c r="J140" s="513"/>
      <c r="K140" s="513"/>
      <c r="L140" s="513"/>
      <c r="M140" s="513"/>
      <c r="N140" s="513"/>
      <c r="O140" s="513"/>
      <c r="P140" s="513"/>
      <c r="Q140" s="513"/>
    </row>
    <row r="141" spans="1:17">
      <c r="A141" s="513"/>
      <c r="B141" s="513"/>
      <c r="C141" s="513"/>
      <c r="D141" s="513"/>
      <c r="E141" s="513"/>
      <c r="F141" s="513"/>
      <c r="G141" s="513"/>
      <c r="H141" s="513"/>
      <c r="I141" s="513"/>
      <c r="J141" s="513"/>
      <c r="K141" s="513"/>
      <c r="L141" s="513"/>
      <c r="M141" s="513"/>
      <c r="N141" s="513"/>
      <c r="O141" s="513"/>
      <c r="P141" s="513"/>
      <c r="Q141" s="513"/>
    </row>
    <row r="142" spans="1:17">
      <c r="A142" s="513"/>
      <c r="B142" s="513"/>
      <c r="C142" s="513"/>
      <c r="D142" s="513"/>
      <c r="E142" s="513"/>
      <c r="F142" s="513"/>
      <c r="G142" s="513"/>
      <c r="H142" s="513"/>
      <c r="I142" s="513"/>
      <c r="J142" s="513"/>
      <c r="K142" s="513"/>
      <c r="L142" s="513"/>
      <c r="M142" s="513"/>
      <c r="N142" s="513"/>
      <c r="O142" s="513"/>
      <c r="P142" s="513"/>
      <c r="Q142" s="513"/>
    </row>
    <row r="143" spans="1:17">
      <c r="A143" s="513"/>
      <c r="B143" s="513"/>
      <c r="C143" s="513"/>
      <c r="D143" s="513"/>
      <c r="E143" s="513"/>
      <c r="F143" s="513"/>
      <c r="G143" s="513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</row>
    <row r="144" spans="1:17">
      <c r="A144" s="513"/>
      <c r="B144" s="513"/>
      <c r="C144" s="513"/>
      <c r="D144" s="513"/>
      <c r="E144" s="513"/>
      <c r="F144" s="513"/>
      <c r="G144" s="513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</row>
    <row r="145" spans="1:17">
      <c r="A145" s="513"/>
      <c r="B145" s="513"/>
      <c r="C145" s="513"/>
      <c r="D145" s="513"/>
      <c r="E145" s="513"/>
      <c r="F145" s="513"/>
      <c r="G145" s="513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</row>
    <row r="146" spans="1:17">
      <c r="A146" s="513"/>
      <c r="B146" s="513"/>
      <c r="C146" s="513"/>
      <c r="D146" s="513"/>
      <c r="E146" s="513"/>
      <c r="F146" s="513"/>
      <c r="G146" s="513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</row>
    <row r="147" spans="1:17">
      <c r="A147" s="513"/>
      <c r="B147" s="513"/>
      <c r="C147" s="513"/>
      <c r="D147" s="513"/>
      <c r="E147" s="513"/>
      <c r="F147" s="513"/>
      <c r="G147" s="513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</row>
    <row r="148" spans="1:17">
      <c r="A148" s="513"/>
      <c r="B148" s="513"/>
      <c r="C148" s="513"/>
      <c r="D148" s="513"/>
      <c r="E148" s="513"/>
      <c r="F148" s="513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</row>
    <row r="149" spans="1:17">
      <c r="A149" s="513"/>
      <c r="B149" s="513"/>
      <c r="C149" s="513"/>
      <c r="D149" s="513"/>
      <c r="E149" s="513"/>
      <c r="F149" s="513"/>
      <c r="G149" s="513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</row>
    <row r="150" spans="1:17">
      <c r="A150" s="513"/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</row>
    <row r="151" spans="1:17">
      <c r="A151" s="513"/>
      <c r="B151" s="513"/>
      <c r="C151" s="513"/>
      <c r="D151" s="513"/>
      <c r="E151" s="513"/>
      <c r="F151" s="513"/>
      <c r="G151" s="513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</row>
    <row r="152" spans="1:17">
      <c r="A152" s="513"/>
      <c r="B152" s="513"/>
      <c r="C152" s="513"/>
      <c r="D152" s="513"/>
      <c r="E152" s="513"/>
      <c r="F152" s="513"/>
      <c r="G152" s="513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</row>
    <row r="153" spans="1:17">
      <c r="A153" s="513"/>
      <c r="B153" s="513"/>
      <c r="C153" s="513"/>
      <c r="D153" s="513"/>
      <c r="E153" s="513"/>
      <c r="F153" s="513"/>
      <c r="G153" s="513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</row>
    <row r="154" spans="1:17">
      <c r="A154" s="513"/>
      <c r="B154" s="513"/>
      <c r="C154" s="513"/>
      <c r="D154" s="513"/>
      <c r="E154" s="513"/>
      <c r="F154" s="513"/>
      <c r="G154" s="513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</row>
    <row r="155" spans="1:17">
      <c r="A155" s="513"/>
      <c r="B155" s="513"/>
      <c r="C155" s="513"/>
      <c r="D155" s="513"/>
      <c r="E155" s="513"/>
      <c r="F155" s="513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</row>
    <row r="156" spans="1:17">
      <c r="A156" s="513"/>
      <c r="B156" s="513"/>
      <c r="C156" s="513"/>
      <c r="D156" s="513"/>
      <c r="E156" s="513"/>
      <c r="F156" s="513"/>
      <c r="G156" s="513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</row>
    <row r="157" spans="1:17">
      <c r="A157" s="513"/>
      <c r="B157" s="513"/>
      <c r="C157" s="513"/>
      <c r="D157" s="513"/>
      <c r="E157" s="513"/>
      <c r="F157" s="513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</row>
    <row r="158" spans="1:17">
      <c r="A158" s="513"/>
      <c r="B158" s="513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</row>
    <row r="159" spans="1:17">
      <c r="A159" s="513"/>
      <c r="B159" s="513"/>
      <c r="C159" s="513"/>
      <c r="D159" s="513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</row>
    <row r="160" spans="1:17">
      <c r="A160" s="513"/>
      <c r="B160" s="513"/>
      <c r="C160" s="513"/>
      <c r="D160" s="513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</row>
    <row r="161" spans="1:17">
      <c r="A161" s="513"/>
      <c r="B161" s="513"/>
      <c r="C161" s="513"/>
      <c r="D161" s="513"/>
      <c r="E161" s="513"/>
      <c r="F161" s="513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</row>
    <row r="162" spans="1:17">
      <c r="A162" s="513"/>
      <c r="B162" s="513"/>
      <c r="C162" s="513"/>
      <c r="D162" s="513"/>
      <c r="E162" s="513"/>
      <c r="F162" s="513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</row>
    <row r="163" spans="1:17">
      <c r="A163" s="513"/>
      <c r="B163" s="513"/>
      <c r="C163" s="513"/>
      <c r="D163" s="513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</row>
    <row r="164" spans="1:17">
      <c r="A164" s="513"/>
      <c r="B164" s="513"/>
      <c r="C164" s="513"/>
      <c r="D164" s="513"/>
      <c r="E164" s="513"/>
      <c r="F164" s="513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</row>
    <row r="165" spans="1:17">
      <c r="A165" s="513"/>
      <c r="B165" s="513"/>
      <c r="C165" s="513"/>
      <c r="D165" s="513"/>
      <c r="E165" s="513"/>
      <c r="F165" s="513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</row>
    <row r="166" spans="1:17">
      <c r="A166" s="513"/>
      <c r="B166" s="513"/>
      <c r="C166" s="513"/>
      <c r="D166" s="513"/>
      <c r="E166" s="513"/>
      <c r="F166" s="513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</row>
    <row r="167" spans="1:17">
      <c r="A167" s="513"/>
      <c r="B167" s="513"/>
      <c r="C167" s="513"/>
      <c r="D167" s="513"/>
      <c r="E167" s="513"/>
      <c r="F167" s="513"/>
      <c r="G167" s="513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</row>
    <row r="168" spans="1:17">
      <c r="A168" s="513"/>
      <c r="B168" s="513"/>
      <c r="C168" s="513"/>
      <c r="D168" s="513"/>
      <c r="E168" s="513"/>
      <c r="F168" s="513"/>
      <c r="G168" s="513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</row>
    <row r="169" spans="1:17">
      <c r="A169" s="513"/>
      <c r="B169" s="513"/>
      <c r="C169" s="513"/>
      <c r="D169" s="513"/>
      <c r="E169" s="513"/>
      <c r="F169" s="513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</row>
    <row r="170" spans="1:17">
      <c r="A170" s="513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</row>
    <row r="171" spans="1:17">
      <c r="A171" s="513"/>
      <c r="B171" s="513"/>
      <c r="C171" s="513"/>
      <c r="D171" s="513"/>
      <c r="E171" s="513"/>
      <c r="F171" s="513"/>
      <c r="G171" s="513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</row>
    <row r="172" spans="1:17">
      <c r="A172" s="513"/>
      <c r="B172" s="513"/>
      <c r="C172" s="513"/>
      <c r="D172" s="513"/>
      <c r="E172" s="513"/>
      <c r="F172" s="513"/>
      <c r="G172" s="513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</row>
    <row r="173" spans="1:17">
      <c r="A173" s="513"/>
      <c r="B173" s="513"/>
      <c r="C173" s="513"/>
      <c r="D173" s="513"/>
      <c r="E173" s="513"/>
      <c r="F173" s="513"/>
      <c r="G173" s="513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</row>
    <row r="174" spans="1:17">
      <c r="A174" s="513"/>
      <c r="B174" s="513"/>
      <c r="C174" s="513"/>
      <c r="D174" s="513"/>
      <c r="E174" s="513"/>
      <c r="F174" s="513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</row>
    <row r="175" spans="1:17">
      <c r="A175" s="513"/>
      <c r="B175" s="513"/>
      <c r="C175" s="513"/>
      <c r="D175" s="513"/>
      <c r="E175" s="513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</row>
    <row r="176" spans="1:17">
      <c r="A176" s="513"/>
      <c r="B176" s="513"/>
      <c r="C176" s="513"/>
      <c r="D176" s="513"/>
      <c r="E176" s="513"/>
      <c r="F176" s="513"/>
      <c r="G176" s="513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</row>
    <row r="177" spans="1:17">
      <c r="A177" s="513"/>
      <c r="B177" s="513"/>
      <c r="C177" s="513"/>
      <c r="D177" s="513"/>
      <c r="E177" s="513"/>
      <c r="F177" s="513"/>
      <c r="G177" s="513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</row>
    <row r="178" spans="1:17">
      <c r="A178" s="513"/>
      <c r="B178" s="513"/>
      <c r="C178" s="513"/>
      <c r="D178" s="513"/>
      <c r="E178" s="513"/>
      <c r="F178" s="513"/>
      <c r="G178" s="513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</row>
    <row r="179" spans="1:17">
      <c r="A179" s="513"/>
      <c r="B179" s="513"/>
      <c r="C179" s="513"/>
      <c r="D179" s="513"/>
      <c r="E179" s="513"/>
      <c r="F179" s="513"/>
      <c r="G179" s="513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</row>
    <row r="180" spans="1:17">
      <c r="A180" s="513"/>
      <c r="B180" s="513"/>
      <c r="C180" s="513"/>
      <c r="D180" s="513"/>
      <c r="E180" s="513"/>
      <c r="F180" s="513"/>
      <c r="G180" s="513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</row>
    <row r="181" spans="1:17">
      <c r="A181" s="513"/>
      <c r="B181" s="513"/>
      <c r="C181" s="513"/>
      <c r="D181" s="513"/>
      <c r="E181" s="513"/>
      <c r="F181" s="513"/>
      <c r="G181" s="513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</row>
    <row r="182" spans="1:17">
      <c r="A182" s="513"/>
      <c r="B182" s="513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</row>
    <row r="183" spans="1:17">
      <c r="A183" s="513"/>
      <c r="B183" s="513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</row>
    <row r="184" spans="1:17">
      <c r="A184" s="513"/>
      <c r="B184" s="513"/>
      <c r="C184" s="513"/>
      <c r="D184" s="513"/>
      <c r="E184" s="513"/>
      <c r="F184" s="513"/>
      <c r="G184" s="513"/>
      <c r="H184" s="513"/>
      <c r="I184" s="513"/>
      <c r="J184" s="513"/>
      <c r="K184" s="513"/>
      <c r="L184" s="513"/>
      <c r="M184" s="513"/>
      <c r="N184" s="513"/>
      <c r="O184" s="513"/>
      <c r="P184" s="513"/>
      <c r="Q184" s="513"/>
    </row>
    <row r="185" spans="1:17">
      <c r="A185" s="513"/>
      <c r="B185" s="513"/>
      <c r="C185" s="513"/>
      <c r="D185" s="513"/>
      <c r="E185" s="513"/>
      <c r="F185" s="513"/>
      <c r="G185" s="513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</row>
    <row r="186" spans="1:17">
      <c r="A186" s="513"/>
      <c r="B186" s="513"/>
      <c r="C186" s="513"/>
      <c r="D186" s="513"/>
      <c r="E186" s="513"/>
      <c r="F186" s="513"/>
      <c r="G186" s="513"/>
      <c r="H186" s="513"/>
      <c r="I186" s="513"/>
      <c r="J186" s="513"/>
      <c r="K186" s="513"/>
      <c r="L186" s="513"/>
      <c r="M186" s="513"/>
      <c r="N186" s="513"/>
      <c r="O186" s="513"/>
      <c r="P186" s="513"/>
      <c r="Q186" s="513"/>
    </row>
    <row r="187" spans="1:17">
      <c r="A187" s="513"/>
      <c r="B187" s="513"/>
      <c r="C187" s="513"/>
      <c r="D187" s="513"/>
      <c r="E187" s="513"/>
      <c r="F187" s="513"/>
      <c r="G187" s="513"/>
      <c r="H187" s="513"/>
      <c r="I187" s="513"/>
      <c r="J187" s="513"/>
      <c r="K187" s="513"/>
      <c r="L187" s="513"/>
      <c r="M187" s="513"/>
      <c r="N187" s="513"/>
      <c r="O187" s="513"/>
      <c r="P187" s="513"/>
      <c r="Q187" s="513"/>
    </row>
    <row r="188" spans="1:17">
      <c r="A188" s="513"/>
      <c r="B188" s="513"/>
      <c r="C188" s="513"/>
      <c r="D188" s="513"/>
      <c r="E188" s="513"/>
      <c r="F188" s="513"/>
      <c r="G188" s="513"/>
      <c r="H188" s="513"/>
      <c r="I188" s="513"/>
      <c r="J188" s="513"/>
      <c r="K188" s="513"/>
      <c r="L188" s="513"/>
      <c r="M188" s="513"/>
      <c r="N188" s="513"/>
      <c r="O188" s="513"/>
      <c r="P188" s="513"/>
      <c r="Q188" s="513"/>
    </row>
    <row r="189" spans="1:17">
      <c r="A189" s="513"/>
      <c r="B189" s="513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</row>
    <row r="190" spans="1:17">
      <c r="A190" s="513"/>
      <c r="B190" s="513"/>
      <c r="C190" s="513"/>
      <c r="D190" s="513"/>
      <c r="E190" s="513"/>
      <c r="F190" s="513"/>
      <c r="G190" s="513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</row>
    <row r="191" spans="1:17">
      <c r="A191" s="513"/>
      <c r="B191" s="513"/>
      <c r="C191" s="513"/>
      <c r="D191" s="513"/>
      <c r="E191" s="513"/>
      <c r="F191" s="513"/>
      <c r="G191" s="513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</row>
    <row r="192" spans="1:17">
      <c r="A192" s="513"/>
      <c r="B192" s="513"/>
      <c r="C192" s="513"/>
      <c r="D192" s="513"/>
      <c r="E192" s="513"/>
      <c r="F192" s="513"/>
      <c r="G192" s="513"/>
      <c r="H192" s="513"/>
      <c r="I192" s="513"/>
      <c r="J192" s="513"/>
      <c r="K192" s="513"/>
      <c r="L192" s="513"/>
      <c r="M192" s="513"/>
      <c r="N192" s="513"/>
      <c r="O192" s="513"/>
      <c r="P192" s="513"/>
      <c r="Q192" s="513"/>
    </row>
    <row r="193" spans="1:17">
      <c r="A193" s="513"/>
      <c r="B193" s="513"/>
      <c r="C193" s="513"/>
      <c r="D193" s="513"/>
      <c r="E193" s="513"/>
      <c r="F193" s="513"/>
      <c r="G193" s="513"/>
      <c r="H193" s="513"/>
      <c r="I193" s="513"/>
      <c r="J193" s="513"/>
      <c r="K193" s="513"/>
      <c r="L193" s="513"/>
      <c r="M193" s="513"/>
      <c r="N193" s="513"/>
      <c r="O193" s="513"/>
      <c r="P193" s="513"/>
      <c r="Q193" s="513"/>
    </row>
    <row r="194" spans="1:17">
      <c r="A194" s="513"/>
      <c r="B194" s="513"/>
      <c r="C194" s="513"/>
      <c r="D194" s="513"/>
      <c r="E194" s="513"/>
      <c r="F194" s="513"/>
      <c r="G194" s="513"/>
      <c r="H194" s="513"/>
      <c r="I194" s="513"/>
      <c r="J194" s="513"/>
      <c r="K194" s="513"/>
      <c r="L194" s="513"/>
      <c r="M194" s="513"/>
      <c r="N194" s="513"/>
      <c r="O194" s="513"/>
      <c r="P194" s="513"/>
      <c r="Q194" s="513"/>
    </row>
    <row r="195" spans="1:17">
      <c r="A195" s="513"/>
      <c r="B195" s="513"/>
      <c r="C195" s="513"/>
      <c r="D195" s="513"/>
      <c r="E195" s="513"/>
      <c r="F195" s="513"/>
      <c r="G195" s="513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</row>
    <row r="196" spans="1:17">
      <c r="A196" s="513"/>
      <c r="B196" s="513"/>
      <c r="C196" s="513"/>
      <c r="D196" s="513"/>
      <c r="E196" s="513"/>
      <c r="F196" s="513"/>
      <c r="G196" s="513"/>
      <c r="H196" s="513"/>
      <c r="I196" s="513"/>
      <c r="J196" s="513"/>
      <c r="K196" s="513"/>
      <c r="L196" s="513"/>
      <c r="M196" s="513"/>
      <c r="N196" s="513"/>
      <c r="O196" s="513"/>
      <c r="P196" s="513"/>
      <c r="Q196" s="513"/>
    </row>
    <row r="197" spans="1:17">
      <c r="A197" s="513"/>
      <c r="B197" s="513"/>
      <c r="C197" s="513"/>
      <c r="D197" s="513"/>
      <c r="E197" s="513"/>
      <c r="F197" s="513"/>
      <c r="G197" s="513"/>
      <c r="H197" s="513"/>
      <c r="I197" s="513"/>
      <c r="J197" s="513"/>
      <c r="K197" s="513"/>
      <c r="L197" s="513"/>
      <c r="M197" s="513"/>
      <c r="N197" s="513"/>
      <c r="O197" s="513"/>
      <c r="P197" s="513"/>
      <c r="Q197" s="513"/>
    </row>
    <row r="198" spans="1:17">
      <c r="A198" s="513"/>
      <c r="B198" s="513"/>
      <c r="C198" s="513"/>
      <c r="D198" s="513"/>
      <c r="E198" s="513"/>
      <c r="F198" s="513"/>
      <c r="G198" s="513"/>
      <c r="H198" s="513"/>
      <c r="I198" s="513"/>
      <c r="J198" s="513"/>
      <c r="K198" s="513"/>
      <c r="L198" s="513"/>
      <c r="M198" s="513"/>
      <c r="N198" s="513"/>
      <c r="O198" s="513"/>
      <c r="P198" s="513"/>
      <c r="Q198" s="513"/>
    </row>
    <row r="199" spans="1:17">
      <c r="A199" s="513"/>
      <c r="B199" s="513"/>
      <c r="C199" s="513"/>
      <c r="D199" s="513"/>
      <c r="E199" s="513"/>
      <c r="F199" s="513"/>
      <c r="G199" s="513"/>
      <c r="H199" s="513"/>
      <c r="I199" s="513"/>
      <c r="J199" s="513"/>
      <c r="K199" s="513"/>
      <c r="L199" s="513"/>
      <c r="M199" s="513"/>
      <c r="N199" s="513"/>
      <c r="O199" s="513"/>
      <c r="P199" s="513"/>
      <c r="Q199" s="513"/>
    </row>
    <row r="200" spans="1:17">
      <c r="A200" s="513"/>
      <c r="B200" s="513"/>
      <c r="C200" s="513"/>
      <c r="D200" s="513"/>
      <c r="E200" s="513"/>
      <c r="F200" s="513"/>
      <c r="G200" s="513"/>
      <c r="H200" s="513"/>
      <c r="I200" s="513"/>
      <c r="J200" s="513"/>
      <c r="K200" s="513"/>
      <c r="L200" s="513"/>
      <c r="M200" s="513"/>
      <c r="N200" s="513"/>
      <c r="O200" s="513"/>
      <c r="P200" s="513"/>
      <c r="Q200" s="513"/>
    </row>
    <row r="201" spans="1:17">
      <c r="A201" s="513"/>
      <c r="B201" s="513"/>
      <c r="C201" s="513"/>
      <c r="D201" s="513"/>
      <c r="E201" s="513"/>
      <c r="F201" s="513"/>
      <c r="G201" s="513"/>
      <c r="H201" s="513"/>
      <c r="I201" s="513"/>
      <c r="J201" s="513"/>
      <c r="K201" s="513"/>
      <c r="L201" s="513"/>
      <c r="M201" s="513"/>
      <c r="N201" s="513"/>
      <c r="O201" s="513"/>
      <c r="P201" s="513"/>
      <c r="Q201" s="513"/>
    </row>
    <row r="202" spans="1:17">
      <c r="A202" s="513"/>
      <c r="B202" s="513"/>
      <c r="C202" s="513"/>
      <c r="D202" s="513"/>
      <c r="E202" s="513"/>
      <c r="F202" s="513"/>
      <c r="G202" s="513"/>
      <c r="H202" s="513"/>
      <c r="I202" s="513"/>
      <c r="J202" s="513"/>
      <c r="K202" s="513"/>
      <c r="L202" s="513"/>
      <c r="M202" s="513"/>
      <c r="N202" s="513"/>
      <c r="O202" s="513"/>
      <c r="P202" s="513"/>
      <c r="Q202" s="513"/>
    </row>
    <row r="203" spans="1:17">
      <c r="A203" s="513"/>
      <c r="B203" s="513"/>
      <c r="C203" s="513"/>
      <c r="D203" s="513"/>
      <c r="E203" s="513"/>
      <c r="F203" s="513"/>
      <c r="G203" s="513"/>
      <c r="H203" s="513"/>
      <c r="I203" s="513"/>
      <c r="J203" s="513"/>
      <c r="K203" s="513"/>
      <c r="L203" s="513"/>
      <c r="M203" s="513"/>
      <c r="N203" s="513"/>
      <c r="O203" s="513"/>
      <c r="P203" s="513"/>
      <c r="Q203" s="513"/>
    </row>
    <row r="204" spans="1:17">
      <c r="A204" s="513"/>
      <c r="B204" s="513"/>
      <c r="C204" s="513"/>
      <c r="D204" s="513"/>
      <c r="E204" s="513"/>
      <c r="F204" s="513"/>
      <c r="G204" s="513"/>
      <c r="H204" s="513"/>
      <c r="I204" s="513"/>
      <c r="J204" s="513"/>
      <c r="K204" s="513"/>
      <c r="L204" s="513"/>
      <c r="M204" s="513"/>
      <c r="N204" s="513"/>
      <c r="O204" s="513"/>
      <c r="P204" s="513"/>
      <c r="Q204" s="513"/>
    </row>
    <row r="205" spans="1:17">
      <c r="A205" s="513"/>
      <c r="B205" s="513"/>
      <c r="C205" s="513"/>
      <c r="D205" s="513"/>
      <c r="E205" s="513"/>
      <c r="F205" s="513"/>
      <c r="G205" s="513"/>
      <c r="H205" s="513"/>
      <c r="I205" s="513"/>
      <c r="J205" s="513"/>
      <c r="K205" s="513"/>
      <c r="L205" s="513"/>
      <c r="M205" s="513"/>
      <c r="N205" s="513"/>
      <c r="O205" s="513"/>
      <c r="P205" s="513"/>
      <c r="Q205" s="513"/>
    </row>
    <row r="206" spans="1:17">
      <c r="A206" s="513"/>
      <c r="B206" s="513"/>
      <c r="C206" s="513"/>
      <c r="D206" s="513"/>
      <c r="E206" s="513"/>
      <c r="F206" s="513"/>
      <c r="G206" s="513"/>
      <c r="H206" s="513"/>
      <c r="I206" s="513"/>
      <c r="J206" s="513"/>
      <c r="K206" s="513"/>
      <c r="L206" s="513"/>
      <c r="M206" s="513"/>
      <c r="N206" s="513"/>
      <c r="O206" s="513"/>
      <c r="P206" s="513"/>
      <c r="Q206" s="513"/>
    </row>
    <row r="207" spans="1:17">
      <c r="A207" s="513"/>
      <c r="B207" s="513"/>
      <c r="C207" s="513"/>
      <c r="D207" s="513"/>
      <c r="E207" s="513"/>
      <c r="F207" s="513"/>
      <c r="G207" s="513"/>
      <c r="H207" s="513"/>
      <c r="I207" s="513"/>
      <c r="J207" s="513"/>
      <c r="K207" s="513"/>
      <c r="L207" s="513"/>
      <c r="M207" s="513"/>
      <c r="N207" s="513"/>
      <c r="O207" s="513"/>
      <c r="P207" s="513"/>
      <c r="Q207" s="513"/>
    </row>
    <row r="208" spans="1:17">
      <c r="A208" s="513"/>
      <c r="B208" s="513"/>
      <c r="C208" s="513"/>
      <c r="D208" s="513"/>
      <c r="E208" s="513"/>
      <c r="F208" s="513"/>
      <c r="G208" s="513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</row>
    <row r="209" spans="1:17">
      <c r="A209" s="513"/>
      <c r="B209" s="513"/>
      <c r="C209" s="513"/>
      <c r="D209" s="513"/>
      <c r="E209" s="513"/>
      <c r="F209" s="513"/>
      <c r="G209" s="513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</row>
    <row r="210" spans="1:17">
      <c r="A210" s="513"/>
      <c r="B210" s="513"/>
      <c r="C210" s="513"/>
      <c r="D210" s="513"/>
      <c r="E210" s="513"/>
      <c r="F210" s="513"/>
      <c r="G210" s="513"/>
      <c r="H210" s="513"/>
      <c r="I210" s="513"/>
      <c r="J210" s="513"/>
      <c r="K210" s="513"/>
      <c r="L210" s="513"/>
      <c r="M210" s="513"/>
      <c r="N210" s="513"/>
      <c r="O210" s="513"/>
      <c r="P210" s="513"/>
      <c r="Q210" s="513"/>
    </row>
    <row r="211" spans="1:17">
      <c r="A211" s="513"/>
      <c r="B211" s="513"/>
      <c r="C211" s="513"/>
      <c r="D211" s="513"/>
      <c r="E211" s="513"/>
      <c r="F211" s="513"/>
      <c r="G211" s="513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</row>
    <row r="212" spans="1:17">
      <c r="A212" s="513"/>
      <c r="B212" s="513"/>
      <c r="C212" s="513"/>
      <c r="D212" s="513"/>
      <c r="E212" s="513"/>
      <c r="F212" s="513"/>
      <c r="G212" s="513"/>
      <c r="H212" s="513"/>
      <c r="I212" s="513"/>
      <c r="J212" s="513"/>
      <c r="K212" s="513"/>
      <c r="L212" s="513"/>
      <c r="M212" s="513"/>
      <c r="N212" s="513"/>
      <c r="O212" s="513"/>
      <c r="P212" s="513"/>
      <c r="Q212" s="513"/>
    </row>
    <row r="213" spans="1:17">
      <c r="A213" s="513"/>
      <c r="B213" s="513"/>
      <c r="C213" s="51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513"/>
      <c r="O213" s="513"/>
      <c r="P213" s="513"/>
      <c r="Q213" s="513"/>
    </row>
    <row r="214" spans="1:17">
      <c r="A214" s="513"/>
      <c r="B214" s="513"/>
      <c r="C214" s="513"/>
      <c r="D214" s="513"/>
      <c r="E214" s="513"/>
      <c r="F214" s="513"/>
      <c r="G214" s="513"/>
      <c r="H214" s="513"/>
      <c r="I214" s="513"/>
      <c r="J214" s="513"/>
      <c r="K214" s="513"/>
      <c r="L214" s="513"/>
      <c r="M214" s="513"/>
      <c r="N214" s="513"/>
      <c r="O214" s="513"/>
      <c r="P214" s="513"/>
      <c r="Q214" s="513"/>
    </row>
    <row r="215" spans="1:17">
      <c r="A215" s="513"/>
      <c r="B215" s="513"/>
      <c r="C215" s="513"/>
      <c r="D215" s="513"/>
      <c r="E215" s="513"/>
      <c r="F215" s="513"/>
      <c r="G215" s="513"/>
      <c r="H215" s="513"/>
      <c r="I215" s="513"/>
      <c r="J215" s="513"/>
      <c r="K215" s="513"/>
      <c r="L215" s="513"/>
      <c r="M215" s="513"/>
      <c r="N215" s="513"/>
      <c r="O215" s="513"/>
      <c r="P215" s="513"/>
      <c r="Q215" s="513"/>
    </row>
    <row r="216" spans="1:17">
      <c r="A216" s="513"/>
      <c r="B216" s="513"/>
      <c r="C216" s="513"/>
      <c r="D216" s="513"/>
      <c r="E216" s="513"/>
      <c r="F216" s="513"/>
      <c r="G216" s="513"/>
      <c r="H216" s="513"/>
      <c r="I216" s="513"/>
      <c r="J216" s="513"/>
      <c r="K216" s="513"/>
      <c r="L216" s="513"/>
      <c r="M216" s="513"/>
      <c r="N216" s="513"/>
      <c r="O216" s="513"/>
      <c r="P216" s="513"/>
      <c r="Q216" s="513"/>
    </row>
    <row r="217" spans="1:17">
      <c r="A217" s="513"/>
      <c r="B217" s="513"/>
      <c r="C217" s="513"/>
      <c r="D217" s="513"/>
      <c r="E217" s="513"/>
      <c r="F217" s="513"/>
      <c r="G217" s="513"/>
      <c r="H217" s="513"/>
      <c r="I217" s="513"/>
      <c r="J217" s="513"/>
      <c r="K217" s="513"/>
      <c r="L217" s="513"/>
      <c r="M217" s="513"/>
      <c r="N217" s="513"/>
      <c r="O217" s="513"/>
      <c r="P217" s="513"/>
      <c r="Q217" s="513"/>
    </row>
    <row r="218" spans="1:17">
      <c r="A218" s="513"/>
      <c r="B218" s="513"/>
      <c r="C218" s="513"/>
      <c r="D218" s="513"/>
      <c r="E218" s="513"/>
      <c r="F218" s="513"/>
      <c r="G218" s="513"/>
      <c r="H218" s="513"/>
      <c r="I218" s="513"/>
      <c r="J218" s="513"/>
      <c r="K218" s="513"/>
      <c r="L218" s="513"/>
      <c r="M218" s="513"/>
      <c r="N218" s="513"/>
      <c r="O218" s="513"/>
      <c r="P218" s="513"/>
      <c r="Q218" s="513"/>
    </row>
    <row r="219" spans="1:17">
      <c r="A219" s="513"/>
      <c r="B219" s="513"/>
      <c r="C219" s="513"/>
      <c r="D219" s="513"/>
      <c r="E219" s="513"/>
      <c r="F219" s="513"/>
      <c r="G219" s="513"/>
      <c r="H219" s="513"/>
      <c r="I219" s="513"/>
      <c r="J219" s="513"/>
      <c r="K219" s="513"/>
      <c r="L219" s="513"/>
      <c r="M219" s="513"/>
      <c r="N219" s="513"/>
      <c r="O219" s="513"/>
      <c r="P219" s="513"/>
      <c r="Q219" s="513"/>
    </row>
    <row r="220" spans="1:17">
      <c r="A220" s="513"/>
      <c r="B220" s="513"/>
      <c r="C220" s="513"/>
      <c r="D220" s="513"/>
      <c r="E220" s="513"/>
      <c r="F220" s="513"/>
      <c r="G220" s="513"/>
      <c r="H220" s="513"/>
      <c r="I220" s="513"/>
      <c r="J220" s="513"/>
      <c r="K220" s="513"/>
      <c r="L220" s="513"/>
      <c r="M220" s="513"/>
      <c r="N220" s="513"/>
      <c r="O220" s="513"/>
      <c r="P220" s="513"/>
      <c r="Q220" s="513"/>
    </row>
    <row r="221" spans="1:17">
      <c r="A221" s="513"/>
      <c r="B221" s="513"/>
      <c r="C221" s="513"/>
      <c r="D221" s="513"/>
      <c r="E221" s="513"/>
      <c r="F221" s="513"/>
      <c r="G221" s="513"/>
      <c r="H221" s="513"/>
      <c r="I221" s="513"/>
      <c r="J221" s="513"/>
      <c r="K221" s="513"/>
      <c r="L221" s="513"/>
      <c r="M221" s="513"/>
      <c r="N221" s="513"/>
      <c r="O221" s="513"/>
      <c r="P221" s="513"/>
      <c r="Q221" s="513"/>
    </row>
    <row r="222" spans="1:17">
      <c r="A222" s="513"/>
      <c r="B222" s="513"/>
      <c r="C222" s="513"/>
      <c r="D222" s="513"/>
      <c r="E222" s="513"/>
      <c r="F222" s="513"/>
      <c r="G222" s="513"/>
      <c r="H222" s="513"/>
      <c r="I222" s="513"/>
      <c r="J222" s="513"/>
      <c r="K222" s="513"/>
      <c r="L222" s="513"/>
      <c r="M222" s="513"/>
      <c r="N222" s="513"/>
      <c r="O222" s="513"/>
      <c r="P222" s="513"/>
      <c r="Q222" s="513"/>
    </row>
    <row r="223" spans="1:17">
      <c r="A223" s="513"/>
      <c r="B223" s="513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</row>
    <row r="224" spans="1:17">
      <c r="A224" s="513"/>
      <c r="B224" s="513"/>
      <c r="C224" s="51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</row>
    <row r="225" spans="1:17">
      <c r="A225" s="513"/>
      <c r="B225" s="513"/>
      <c r="C225" s="513"/>
      <c r="D225" s="513"/>
      <c r="E225" s="513"/>
      <c r="F225" s="513"/>
      <c r="G225" s="513"/>
      <c r="H225" s="513"/>
      <c r="I225" s="513"/>
      <c r="J225" s="513"/>
      <c r="K225" s="513"/>
      <c r="L225" s="513"/>
      <c r="M225" s="513"/>
      <c r="N225" s="513"/>
      <c r="O225" s="513"/>
      <c r="P225" s="513"/>
      <c r="Q225" s="513"/>
    </row>
    <row r="226" spans="1:17">
      <c r="A226" s="513"/>
      <c r="B226" s="513"/>
      <c r="C226" s="513"/>
      <c r="D226" s="513"/>
      <c r="E226" s="513"/>
      <c r="F226" s="513"/>
      <c r="G226" s="513"/>
      <c r="H226" s="513"/>
      <c r="I226" s="513"/>
      <c r="J226" s="513"/>
      <c r="K226" s="513"/>
      <c r="L226" s="513"/>
      <c r="M226" s="513"/>
      <c r="N226" s="513"/>
      <c r="O226" s="513"/>
      <c r="P226" s="513"/>
      <c r="Q226" s="513"/>
    </row>
    <row r="227" spans="1:17">
      <c r="A227" s="513"/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</row>
    <row r="228" spans="1:17">
      <c r="A228" s="513"/>
      <c r="B228" s="513"/>
      <c r="C228" s="513"/>
      <c r="D228" s="513"/>
      <c r="E228" s="513"/>
      <c r="F228" s="513"/>
      <c r="G228" s="513"/>
      <c r="H228" s="513"/>
      <c r="I228" s="513"/>
      <c r="J228" s="513"/>
      <c r="K228" s="513"/>
      <c r="L228" s="513"/>
      <c r="M228" s="513"/>
      <c r="N228" s="513"/>
      <c r="O228" s="513"/>
      <c r="P228" s="513"/>
      <c r="Q228" s="513"/>
    </row>
    <row r="229" spans="1:17">
      <c r="A229" s="513"/>
      <c r="B229" s="513"/>
      <c r="C229" s="513"/>
      <c r="D229" s="513"/>
      <c r="E229" s="513"/>
      <c r="F229" s="513"/>
      <c r="G229" s="513"/>
      <c r="H229" s="513"/>
      <c r="I229" s="513"/>
      <c r="J229" s="513"/>
      <c r="K229" s="513"/>
      <c r="L229" s="513"/>
      <c r="M229" s="513"/>
      <c r="N229" s="513"/>
      <c r="O229" s="513"/>
      <c r="P229" s="513"/>
      <c r="Q229" s="513"/>
    </row>
    <row r="230" spans="1:17">
      <c r="A230" s="513"/>
      <c r="B230" s="513"/>
      <c r="C230" s="513"/>
      <c r="D230" s="513"/>
      <c r="E230" s="513"/>
      <c r="F230" s="513"/>
      <c r="G230" s="513"/>
      <c r="H230" s="513"/>
      <c r="I230" s="513"/>
      <c r="J230" s="513"/>
      <c r="K230" s="513"/>
      <c r="L230" s="513"/>
      <c r="M230" s="513"/>
      <c r="N230" s="513"/>
      <c r="O230" s="513"/>
      <c r="P230" s="513"/>
      <c r="Q230" s="513"/>
    </row>
    <row r="231" spans="1:17">
      <c r="A231" s="513"/>
      <c r="B231" s="513"/>
      <c r="C231" s="513"/>
      <c r="D231" s="513"/>
      <c r="E231" s="513"/>
      <c r="F231" s="513"/>
      <c r="G231" s="513"/>
      <c r="H231" s="513"/>
      <c r="I231" s="513"/>
      <c r="J231" s="513"/>
      <c r="K231" s="513"/>
      <c r="L231" s="513"/>
      <c r="M231" s="513"/>
      <c r="N231" s="513"/>
      <c r="O231" s="513"/>
      <c r="P231" s="513"/>
      <c r="Q231" s="513"/>
    </row>
    <row r="232" spans="1:17">
      <c r="A232" s="513"/>
      <c r="B232" s="513"/>
      <c r="C232" s="513"/>
      <c r="D232" s="513"/>
      <c r="E232" s="513"/>
      <c r="F232" s="513"/>
      <c r="G232" s="513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</row>
    <row r="233" spans="1:17">
      <c r="A233" s="513"/>
      <c r="B233" s="513"/>
      <c r="C233" s="513"/>
      <c r="D233" s="513"/>
      <c r="E233" s="513"/>
      <c r="F233" s="513"/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</row>
    <row r="234" spans="1:17">
      <c r="A234" s="513"/>
      <c r="B234" s="513"/>
      <c r="C234" s="513"/>
      <c r="D234" s="513"/>
      <c r="E234" s="513"/>
      <c r="F234" s="513"/>
      <c r="G234" s="513"/>
      <c r="H234" s="513"/>
      <c r="I234" s="513"/>
      <c r="J234" s="513"/>
      <c r="K234" s="513"/>
      <c r="L234" s="513"/>
      <c r="M234" s="513"/>
      <c r="N234" s="513"/>
      <c r="O234" s="513"/>
      <c r="P234" s="513"/>
      <c r="Q234" s="513"/>
    </row>
    <row r="235" spans="1:17">
      <c r="A235" s="513"/>
      <c r="B235" s="513"/>
      <c r="C235" s="513"/>
      <c r="D235" s="513"/>
      <c r="E235" s="513"/>
      <c r="F235" s="513"/>
      <c r="G235" s="513"/>
      <c r="H235" s="513"/>
      <c r="I235" s="513"/>
      <c r="J235" s="513"/>
      <c r="K235" s="513"/>
      <c r="L235" s="513"/>
      <c r="M235" s="513"/>
      <c r="N235" s="513"/>
      <c r="O235" s="513"/>
      <c r="P235" s="513"/>
      <c r="Q235" s="513"/>
    </row>
    <row r="236" spans="1:17">
      <c r="A236" s="513"/>
      <c r="B236" s="513"/>
      <c r="C236" s="513"/>
      <c r="D236" s="513"/>
      <c r="E236" s="513"/>
      <c r="F236" s="513"/>
      <c r="G236" s="513"/>
      <c r="H236" s="513"/>
      <c r="I236" s="513"/>
      <c r="J236" s="513"/>
      <c r="K236" s="513"/>
      <c r="L236" s="513"/>
      <c r="M236" s="513"/>
      <c r="N236" s="513"/>
      <c r="O236" s="513"/>
      <c r="P236" s="513"/>
      <c r="Q236" s="513"/>
    </row>
    <row r="237" spans="1:17">
      <c r="A237" s="513"/>
      <c r="B237" s="513"/>
      <c r="C237" s="513"/>
      <c r="D237" s="513"/>
      <c r="E237" s="513"/>
      <c r="F237" s="513"/>
      <c r="G237" s="513"/>
      <c r="H237" s="513"/>
      <c r="I237" s="513"/>
      <c r="J237" s="513"/>
      <c r="K237" s="513"/>
      <c r="L237" s="513"/>
      <c r="M237" s="513"/>
      <c r="N237" s="513"/>
      <c r="O237" s="513"/>
      <c r="P237" s="513"/>
      <c r="Q237" s="513"/>
    </row>
    <row r="238" spans="1:17">
      <c r="A238" s="513"/>
      <c r="B238" s="513"/>
      <c r="C238" s="513"/>
      <c r="D238" s="513"/>
      <c r="E238" s="513"/>
      <c r="F238" s="513"/>
      <c r="G238" s="513"/>
      <c r="H238" s="513"/>
      <c r="I238" s="513"/>
      <c r="J238" s="513"/>
      <c r="K238" s="513"/>
      <c r="L238" s="513"/>
      <c r="M238" s="513"/>
      <c r="N238" s="513"/>
      <c r="O238" s="513"/>
      <c r="P238" s="513"/>
      <c r="Q238" s="513"/>
    </row>
    <row r="239" spans="1:17">
      <c r="A239" s="513"/>
      <c r="B239" s="513"/>
      <c r="C239" s="513"/>
      <c r="D239" s="513"/>
      <c r="E239" s="513"/>
      <c r="F239" s="513"/>
      <c r="G239" s="513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</row>
    <row r="240" spans="1:17">
      <c r="A240" s="513"/>
      <c r="B240" s="513"/>
      <c r="C240" s="513"/>
      <c r="D240" s="513"/>
      <c r="E240" s="513"/>
      <c r="F240" s="513"/>
      <c r="G240" s="513"/>
      <c r="H240" s="513"/>
      <c r="I240" s="513"/>
      <c r="J240" s="513"/>
      <c r="K240" s="513"/>
      <c r="L240" s="513"/>
      <c r="M240" s="513"/>
      <c r="N240" s="513"/>
      <c r="O240" s="513"/>
      <c r="P240" s="513"/>
      <c r="Q240" s="513"/>
    </row>
    <row r="241" spans="1:17">
      <c r="A241" s="513"/>
      <c r="B241" s="513"/>
      <c r="C241" s="513"/>
      <c r="D241" s="513"/>
      <c r="E241" s="513"/>
      <c r="F241" s="513"/>
      <c r="G241" s="513"/>
      <c r="H241" s="513"/>
      <c r="I241" s="513"/>
      <c r="J241" s="513"/>
      <c r="K241" s="513"/>
      <c r="L241" s="513"/>
      <c r="M241" s="513"/>
      <c r="N241" s="513"/>
      <c r="O241" s="513"/>
      <c r="P241" s="513"/>
      <c r="Q241" s="513"/>
    </row>
    <row r="242" spans="1:17">
      <c r="A242" s="513"/>
      <c r="B242" s="513"/>
      <c r="C242" s="513"/>
      <c r="D242" s="513"/>
      <c r="E242" s="513"/>
      <c r="F242" s="513"/>
      <c r="G242" s="513"/>
      <c r="H242" s="513"/>
      <c r="I242" s="513"/>
      <c r="J242" s="513"/>
      <c r="K242" s="513"/>
      <c r="L242" s="513"/>
      <c r="M242" s="513"/>
      <c r="N242" s="513"/>
      <c r="O242" s="513"/>
      <c r="P242" s="513"/>
      <c r="Q242" s="513"/>
    </row>
    <row r="243" spans="1:17">
      <c r="A243" s="513"/>
      <c r="B243" s="513"/>
      <c r="C243" s="513"/>
      <c r="D243" s="513"/>
      <c r="E243" s="513"/>
      <c r="F243" s="513"/>
      <c r="G243" s="513"/>
      <c r="H243" s="513"/>
      <c r="I243" s="513"/>
      <c r="J243" s="513"/>
      <c r="K243" s="513"/>
      <c r="L243" s="513"/>
      <c r="M243" s="513"/>
      <c r="N243" s="513"/>
      <c r="O243" s="513"/>
      <c r="P243" s="513"/>
      <c r="Q243" s="513"/>
    </row>
    <row r="244" spans="1:17">
      <c r="A244" s="513"/>
      <c r="B244" s="513"/>
      <c r="C244" s="513"/>
      <c r="D244" s="513"/>
      <c r="E244" s="513"/>
      <c r="F244" s="513"/>
      <c r="G244" s="513"/>
      <c r="H244" s="513"/>
      <c r="I244" s="513"/>
      <c r="J244" s="513"/>
      <c r="K244" s="513"/>
      <c r="L244" s="513"/>
      <c r="M244" s="513"/>
      <c r="N244" s="513"/>
      <c r="O244" s="513"/>
      <c r="P244" s="513"/>
      <c r="Q244" s="513"/>
    </row>
    <row r="245" spans="1:17">
      <c r="A245" s="513"/>
      <c r="B245" s="513"/>
      <c r="C245" s="513"/>
      <c r="D245" s="513"/>
      <c r="E245" s="513"/>
      <c r="F245" s="513"/>
      <c r="G245" s="513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</row>
    <row r="246" spans="1:17">
      <c r="A246" s="513"/>
      <c r="B246" s="513"/>
      <c r="C246" s="513"/>
      <c r="D246" s="513"/>
      <c r="E246" s="513"/>
      <c r="F246" s="513"/>
      <c r="G246" s="513"/>
      <c r="H246" s="513"/>
      <c r="I246" s="513"/>
      <c r="J246" s="513"/>
      <c r="K246" s="513"/>
      <c r="L246" s="513"/>
      <c r="M246" s="513"/>
      <c r="N246" s="513"/>
      <c r="O246" s="513"/>
      <c r="P246" s="513"/>
      <c r="Q246" s="513"/>
    </row>
    <row r="247" spans="1:17">
      <c r="A247" s="513"/>
      <c r="B247" s="513"/>
      <c r="C247" s="513"/>
      <c r="D247" s="513"/>
      <c r="E247" s="513"/>
      <c r="F247" s="513"/>
      <c r="G247" s="513"/>
      <c r="H247" s="513"/>
      <c r="I247" s="513"/>
      <c r="J247" s="513"/>
      <c r="K247" s="513"/>
      <c r="L247" s="513"/>
      <c r="M247" s="513"/>
      <c r="N247" s="513"/>
      <c r="O247" s="513"/>
      <c r="P247" s="513"/>
      <c r="Q247" s="513"/>
    </row>
    <row r="248" spans="1:17">
      <c r="A248" s="513"/>
      <c r="B248" s="513"/>
      <c r="C248" s="513"/>
      <c r="D248" s="513"/>
      <c r="E248" s="513"/>
      <c r="F248" s="513"/>
      <c r="G248" s="513"/>
      <c r="H248" s="513"/>
      <c r="I248" s="513"/>
      <c r="J248" s="513"/>
      <c r="K248" s="513"/>
      <c r="L248" s="513"/>
      <c r="M248" s="513"/>
      <c r="N248" s="513"/>
      <c r="O248" s="513"/>
      <c r="P248" s="513"/>
      <c r="Q248" s="513"/>
    </row>
    <row r="249" spans="1:17">
      <c r="A249" s="513"/>
      <c r="B249" s="513"/>
      <c r="C249" s="513"/>
      <c r="D249" s="513"/>
      <c r="E249" s="513"/>
      <c r="F249" s="513"/>
      <c r="G249" s="513"/>
      <c r="H249" s="513"/>
      <c r="I249" s="513"/>
      <c r="J249" s="513"/>
      <c r="K249" s="513"/>
      <c r="L249" s="513"/>
      <c r="M249" s="513"/>
      <c r="N249" s="513"/>
      <c r="O249" s="513"/>
      <c r="P249" s="513"/>
      <c r="Q249" s="513"/>
    </row>
    <row r="250" spans="1:17">
      <c r="A250" s="513"/>
      <c r="B250" s="513"/>
      <c r="C250" s="513"/>
      <c r="D250" s="513"/>
      <c r="E250" s="513"/>
      <c r="F250" s="513"/>
      <c r="G250" s="513"/>
      <c r="H250" s="513"/>
      <c r="I250" s="513"/>
      <c r="J250" s="513"/>
      <c r="K250" s="513"/>
      <c r="L250" s="513"/>
      <c r="M250" s="513"/>
      <c r="N250" s="513"/>
      <c r="O250" s="513"/>
      <c r="P250" s="513"/>
      <c r="Q250" s="513"/>
    </row>
    <row r="251" spans="1:17">
      <c r="A251" s="513"/>
      <c r="B251" s="513"/>
      <c r="C251" s="513"/>
      <c r="D251" s="513"/>
      <c r="E251" s="513"/>
      <c r="F251" s="513"/>
      <c r="G251" s="513"/>
      <c r="H251" s="513"/>
      <c r="I251" s="513"/>
      <c r="J251" s="513"/>
      <c r="K251" s="513"/>
      <c r="L251" s="513"/>
      <c r="M251" s="513"/>
      <c r="N251" s="513"/>
      <c r="O251" s="513"/>
      <c r="P251" s="513"/>
      <c r="Q251" s="513"/>
    </row>
    <row r="252" spans="1:17">
      <c r="A252" s="513"/>
      <c r="B252" s="513"/>
      <c r="C252" s="513"/>
      <c r="D252" s="513"/>
      <c r="E252" s="513"/>
      <c r="F252" s="513"/>
      <c r="G252" s="513"/>
      <c r="H252" s="513"/>
      <c r="I252" s="513"/>
      <c r="J252" s="513"/>
      <c r="K252" s="513"/>
      <c r="L252" s="513"/>
      <c r="M252" s="513"/>
      <c r="N252" s="513"/>
      <c r="O252" s="513"/>
      <c r="P252" s="513"/>
      <c r="Q252" s="513"/>
    </row>
    <row r="253" spans="1:17">
      <c r="A253" s="513"/>
      <c r="B253" s="513"/>
      <c r="C253" s="513"/>
      <c r="D253" s="513"/>
      <c r="E253" s="513"/>
      <c r="F253" s="513"/>
      <c r="G253" s="513"/>
      <c r="H253" s="513"/>
      <c r="I253" s="513"/>
      <c r="J253" s="513"/>
      <c r="K253" s="513"/>
      <c r="L253" s="513"/>
      <c r="M253" s="513"/>
      <c r="N253" s="513"/>
      <c r="O253" s="513"/>
      <c r="P253" s="513"/>
      <c r="Q253" s="513"/>
    </row>
    <row r="254" spans="1:17">
      <c r="A254" s="513"/>
      <c r="B254" s="513"/>
      <c r="C254" s="513"/>
      <c r="D254" s="513"/>
      <c r="E254" s="513"/>
      <c r="F254" s="513"/>
      <c r="G254" s="513"/>
      <c r="H254" s="513"/>
      <c r="I254" s="513"/>
      <c r="J254" s="513"/>
      <c r="K254" s="513"/>
      <c r="L254" s="513"/>
      <c r="M254" s="513"/>
      <c r="N254" s="513"/>
      <c r="O254" s="513"/>
      <c r="P254" s="513"/>
      <c r="Q254" s="513"/>
    </row>
    <row r="255" spans="1:17">
      <c r="A255" s="513"/>
      <c r="B255" s="513"/>
      <c r="C255" s="513"/>
      <c r="D255" s="513"/>
      <c r="E255" s="513"/>
      <c r="F255" s="513"/>
      <c r="G255" s="513"/>
      <c r="H255" s="513"/>
      <c r="I255" s="513"/>
      <c r="J255" s="513"/>
      <c r="K255" s="513"/>
      <c r="L255" s="513"/>
      <c r="M255" s="513"/>
      <c r="N255" s="513"/>
      <c r="O255" s="513"/>
      <c r="P255" s="513"/>
      <c r="Q255" s="513"/>
    </row>
    <row r="256" spans="1:17">
      <c r="A256" s="513"/>
      <c r="B256" s="513"/>
      <c r="C256" s="513"/>
      <c r="D256" s="513"/>
      <c r="E256" s="513"/>
      <c r="F256" s="513"/>
      <c r="G256" s="513"/>
      <c r="H256" s="513"/>
      <c r="I256" s="513"/>
      <c r="J256" s="513"/>
      <c r="K256" s="513"/>
      <c r="L256" s="513"/>
      <c r="M256" s="513"/>
      <c r="N256" s="513"/>
      <c r="O256" s="513"/>
      <c r="P256" s="513"/>
      <c r="Q256" s="513"/>
    </row>
    <row r="257" spans="1:17">
      <c r="A257" s="513"/>
      <c r="B257" s="513"/>
      <c r="C257" s="513"/>
      <c r="D257" s="513"/>
      <c r="E257" s="513"/>
      <c r="F257" s="513"/>
      <c r="G257" s="513"/>
      <c r="H257" s="513"/>
      <c r="I257" s="513"/>
      <c r="J257" s="513"/>
      <c r="K257" s="513"/>
      <c r="L257" s="513"/>
      <c r="M257" s="513"/>
      <c r="N257" s="513"/>
      <c r="O257" s="513"/>
      <c r="P257" s="513"/>
      <c r="Q257" s="513"/>
    </row>
    <row r="258" spans="1:17">
      <c r="A258" s="513"/>
      <c r="B258" s="513"/>
      <c r="C258" s="513"/>
      <c r="D258" s="513"/>
      <c r="E258" s="513"/>
      <c r="F258" s="513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</row>
    <row r="259" spans="1:17">
      <c r="A259" s="513"/>
      <c r="B259" s="513"/>
      <c r="C259" s="513"/>
      <c r="D259" s="513"/>
      <c r="E259" s="513"/>
      <c r="F259" s="513"/>
      <c r="G259" s="513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</row>
    <row r="260" spans="1:17">
      <c r="A260" s="513"/>
      <c r="B260" s="513"/>
      <c r="C260" s="513"/>
      <c r="D260" s="513"/>
      <c r="E260" s="513"/>
      <c r="F260" s="513"/>
      <c r="G260" s="513"/>
      <c r="H260" s="513"/>
      <c r="I260" s="513"/>
      <c r="J260" s="513"/>
      <c r="K260" s="513"/>
      <c r="L260" s="513"/>
      <c r="M260" s="513"/>
      <c r="N260" s="513"/>
      <c r="O260" s="513"/>
      <c r="P260" s="513"/>
      <c r="Q260" s="513"/>
    </row>
    <row r="261" spans="1:17">
      <c r="A261" s="513"/>
      <c r="B261" s="513"/>
      <c r="C261" s="513"/>
      <c r="D261" s="513"/>
      <c r="E261" s="513"/>
      <c r="F261" s="513"/>
      <c r="G261" s="513"/>
      <c r="H261" s="513"/>
      <c r="I261" s="513"/>
      <c r="J261" s="513"/>
      <c r="K261" s="513"/>
      <c r="L261" s="513"/>
      <c r="M261" s="513"/>
      <c r="N261" s="513"/>
      <c r="O261" s="513"/>
      <c r="P261" s="513"/>
      <c r="Q261" s="513"/>
    </row>
    <row r="262" spans="1:17">
      <c r="A262" s="513"/>
      <c r="B262" s="513"/>
      <c r="C262" s="513"/>
      <c r="D262" s="513"/>
      <c r="E262" s="513"/>
      <c r="F262" s="513"/>
      <c r="G262" s="513"/>
      <c r="H262" s="513"/>
      <c r="I262" s="513"/>
      <c r="J262" s="513"/>
      <c r="K262" s="513"/>
      <c r="L262" s="513"/>
      <c r="M262" s="513"/>
      <c r="N262" s="513"/>
      <c r="O262" s="513"/>
      <c r="P262" s="513"/>
      <c r="Q262" s="513"/>
    </row>
    <row r="263" spans="1:17">
      <c r="A263" s="513"/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</row>
    <row r="264" spans="1:17">
      <c r="A264" s="513"/>
      <c r="B264" s="513"/>
      <c r="C264" s="513"/>
      <c r="D264" s="513"/>
      <c r="E264" s="513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</row>
    <row r="265" spans="1:17">
      <c r="A265" s="513"/>
      <c r="B265" s="513"/>
      <c r="C265" s="513"/>
      <c r="D265" s="513"/>
      <c r="E265" s="513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</row>
    <row r="266" spans="1:17">
      <c r="A266" s="513"/>
      <c r="B266" s="513"/>
      <c r="C266" s="513"/>
      <c r="D266" s="513"/>
      <c r="E266" s="513"/>
      <c r="F266" s="513"/>
      <c r="G266" s="513"/>
      <c r="H266" s="513"/>
      <c r="I266" s="513"/>
      <c r="J266" s="513"/>
      <c r="K266" s="513"/>
      <c r="L266" s="513"/>
      <c r="M266" s="513"/>
      <c r="N266" s="513"/>
      <c r="O266" s="513"/>
      <c r="P266" s="513"/>
      <c r="Q266" s="513"/>
    </row>
    <row r="267" spans="1:17">
      <c r="A267" s="513"/>
      <c r="B267" s="513"/>
      <c r="C267" s="513"/>
      <c r="D267" s="513"/>
      <c r="E267" s="513"/>
      <c r="F267" s="513"/>
      <c r="G267" s="513"/>
      <c r="H267" s="513"/>
      <c r="I267" s="513"/>
      <c r="J267" s="513"/>
      <c r="K267" s="513"/>
      <c r="L267" s="513"/>
      <c r="M267" s="513"/>
      <c r="N267" s="513"/>
      <c r="O267" s="513"/>
      <c r="P267" s="513"/>
      <c r="Q267" s="513"/>
    </row>
    <row r="268" spans="1:17">
      <c r="A268" s="513"/>
      <c r="B268" s="513"/>
      <c r="C268" s="513"/>
      <c r="D268" s="513"/>
      <c r="E268" s="513"/>
      <c r="F268" s="513"/>
      <c r="G268" s="513"/>
      <c r="H268" s="513"/>
      <c r="I268" s="513"/>
      <c r="J268" s="513"/>
      <c r="K268" s="513"/>
      <c r="L268" s="513"/>
      <c r="M268" s="513"/>
      <c r="N268" s="513"/>
      <c r="O268" s="513"/>
      <c r="P268" s="513"/>
      <c r="Q268" s="513"/>
    </row>
    <row r="269" spans="1:17">
      <c r="A269" s="513"/>
      <c r="B269" s="513"/>
      <c r="C269" s="513"/>
      <c r="D269" s="513"/>
      <c r="E269" s="513"/>
      <c r="F269" s="513"/>
      <c r="G269" s="513"/>
      <c r="H269" s="513"/>
      <c r="I269" s="513"/>
      <c r="J269" s="513"/>
      <c r="K269" s="513"/>
      <c r="L269" s="513"/>
      <c r="M269" s="513"/>
      <c r="N269" s="513"/>
      <c r="O269" s="513"/>
      <c r="P269" s="513"/>
      <c r="Q269" s="513"/>
    </row>
    <row r="270" spans="1:17">
      <c r="A270" s="513"/>
      <c r="B270" s="513"/>
      <c r="C270" s="513"/>
      <c r="D270" s="513"/>
      <c r="E270" s="513"/>
      <c r="F270" s="513"/>
      <c r="G270" s="513"/>
      <c r="H270" s="513"/>
      <c r="I270" s="513"/>
      <c r="J270" s="513"/>
      <c r="K270" s="513"/>
      <c r="L270" s="513"/>
      <c r="M270" s="513"/>
      <c r="N270" s="513"/>
      <c r="O270" s="513"/>
      <c r="P270" s="513"/>
      <c r="Q270" s="513"/>
    </row>
    <row r="271" spans="1:17">
      <c r="A271" s="513"/>
      <c r="B271" s="513"/>
      <c r="C271" s="51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3"/>
      <c r="P271" s="513"/>
      <c r="Q271" s="513"/>
    </row>
    <row r="272" spans="1:17">
      <c r="A272" s="513"/>
      <c r="B272" s="513"/>
      <c r="C272" s="51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3"/>
      <c r="P272" s="513"/>
      <c r="Q272" s="513"/>
    </row>
    <row r="273" spans="1:17">
      <c r="A273" s="513"/>
      <c r="B273" s="513"/>
      <c r="C273" s="51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3"/>
      <c r="P273" s="513"/>
      <c r="Q273" s="513"/>
    </row>
    <row r="274" spans="1:17">
      <c r="A274" s="513"/>
      <c r="B274" s="513"/>
      <c r="C274" s="51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3"/>
      <c r="P274" s="513"/>
      <c r="Q274" s="513"/>
    </row>
    <row r="275" spans="1:17">
      <c r="A275" s="513"/>
      <c r="B275" s="513"/>
      <c r="C275" s="513"/>
      <c r="D275" s="513"/>
      <c r="E275" s="513"/>
      <c r="F275" s="513"/>
      <c r="G275" s="513"/>
      <c r="H275" s="513"/>
      <c r="I275" s="513"/>
      <c r="J275" s="513"/>
      <c r="K275" s="513"/>
      <c r="L275" s="513"/>
      <c r="M275" s="513"/>
      <c r="N275" s="513"/>
      <c r="O275" s="513"/>
      <c r="P275" s="513"/>
      <c r="Q275" s="513"/>
    </row>
    <row r="276" spans="1:17">
      <c r="A276" s="513"/>
      <c r="B276" s="513"/>
      <c r="C276" s="51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3"/>
      <c r="P276" s="513"/>
      <c r="Q276" s="513"/>
    </row>
    <row r="277" spans="1:17">
      <c r="A277" s="513"/>
      <c r="B277" s="513"/>
      <c r="C277" s="51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3"/>
      <c r="P277" s="513"/>
      <c r="Q277" s="513"/>
    </row>
    <row r="278" spans="1:17">
      <c r="A278" s="513"/>
      <c r="B278" s="513"/>
      <c r="C278" s="51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3"/>
      <c r="P278" s="513"/>
      <c r="Q278" s="513"/>
    </row>
    <row r="279" spans="1:17">
      <c r="A279" s="513"/>
      <c r="B279" s="513"/>
      <c r="C279" s="51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3"/>
      <c r="P279" s="513"/>
      <c r="Q279" s="513"/>
    </row>
    <row r="280" spans="1:17">
      <c r="A280" s="513"/>
      <c r="B280" s="513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</row>
    <row r="281" spans="1:17">
      <c r="A281" s="513"/>
      <c r="B281" s="513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</row>
    <row r="282" spans="1:17">
      <c r="A282" s="513"/>
      <c r="B282" s="513"/>
      <c r="C282" s="51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3"/>
      <c r="P282" s="513"/>
      <c r="Q282" s="513"/>
    </row>
    <row r="283" spans="1:17">
      <c r="A283" s="513"/>
      <c r="B283" s="513"/>
      <c r="C283" s="51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</row>
    <row r="284" spans="1:17">
      <c r="A284" s="513"/>
      <c r="B284" s="513"/>
      <c r="C284" s="51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3"/>
      <c r="P284" s="513"/>
      <c r="Q284" s="513"/>
    </row>
    <row r="285" spans="1:17">
      <c r="A285" s="513"/>
      <c r="B285" s="513"/>
      <c r="C285" s="51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3"/>
      <c r="P285" s="513"/>
      <c r="Q285" s="513"/>
    </row>
    <row r="286" spans="1:17">
      <c r="A286" s="513"/>
      <c r="B286" s="513"/>
      <c r="C286" s="513"/>
      <c r="D286" s="513"/>
      <c r="E286" s="513"/>
      <c r="F286" s="513"/>
      <c r="G286" s="513"/>
      <c r="H286" s="513"/>
      <c r="I286" s="513"/>
      <c r="J286" s="513"/>
      <c r="K286" s="513"/>
      <c r="L286" s="513"/>
      <c r="M286" s="513"/>
      <c r="N286" s="513"/>
      <c r="O286" s="513"/>
      <c r="P286" s="513"/>
      <c r="Q286" s="513"/>
    </row>
    <row r="287" spans="1:17">
      <c r="A287" s="513"/>
      <c r="B287" s="513"/>
      <c r="C287" s="513"/>
      <c r="D287" s="513"/>
      <c r="E287" s="513"/>
      <c r="F287" s="513"/>
      <c r="G287" s="513"/>
      <c r="H287" s="513"/>
      <c r="I287" s="513"/>
      <c r="J287" s="513"/>
      <c r="K287" s="513"/>
      <c r="L287" s="513"/>
      <c r="M287" s="513"/>
      <c r="N287" s="513"/>
      <c r="O287" s="513"/>
      <c r="P287" s="513"/>
      <c r="Q287" s="513"/>
    </row>
    <row r="288" spans="1:17">
      <c r="A288" s="513"/>
      <c r="B288" s="513"/>
      <c r="C288" s="513"/>
      <c r="D288" s="513"/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513"/>
    </row>
    <row r="289" spans="1:17">
      <c r="A289" s="513"/>
      <c r="B289" s="513"/>
      <c r="C289" s="513"/>
      <c r="D289" s="513"/>
      <c r="E289" s="513"/>
      <c r="F289" s="513"/>
      <c r="G289" s="513"/>
      <c r="H289" s="513"/>
      <c r="I289" s="513"/>
      <c r="J289" s="513"/>
      <c r="K289" s="513"/>
      <c r="L289" s="513"/>
      <c r="M289" s="513"/>
      <c r="N289" s="513"/>
      <c r="O289" s="513"/>
      <c r="P289" s="513"/>
      <c r="Q289" s="513"/>
    </row>
    <row r="290" spans="1:17">
      <c r="A290" s="513"/>
      <c r="B290" s="513"/>
      <c r="C290" s="513"/>
      <c r="D290" s="513"/>
      <c r="E290" s="513"/>
      <c r="F290" s="513"/>
      <c r="G290" s="513"/>
      <c r="H290" s="513"/>
      <c r="I290" s="513"/>
      <c r="J290" s="513"/>
      <c r="K290" s="513"/>
      <c r="L290" s="513"/>
      <c r="M290" s="513"/>
      <c r="N290" s="513"/>
      <c r="O290" s="513"/>
      <c r="P290" s="513"/>
      <c r="Q290" s="513"/>
    </row>
    <row r="291" spans="1:17">
      <c r="A291" s="513"/>
      <c r="B291" s="513"/>
      <c r="C291" s="513"/>
      <c r="D291" s="513"/>
      <c r="E291" s="513"/>
      <c r="F291" s="513"/>
      <c r="G291" s="513"/>
      <c r="H291" s="513"/>
      <c r="I291" s="513"/>
      <c r="J291" s="513"/>
      <c r="K291" s="513"/>
      <c r="L291" s="513"/>
      <c r="M291" s="513"/>
      <c r="N291" s="513"/>
      <c r="O291" s="513"/>
      <c r="P291" s="513"/>
      <c r="Q291" s="513"/>
    </row>
    <row r="292" spans="1:17">
      <c r="A292" s="513"/>
      <c r="B292" s="513"/>
      <c r="C292" s="513"/>
      <c r="D292" s="513"/>
      <c r="E292" s="513"/>
      <c r="F292" s="513"/>
      <c r="G292" s="513"/>
      <c r="H292" s="513"/>
      <c r="I292" s="513"/>
      <c r="J292" s="513"/>
      <c r="K292" s="513"/>
      <c r="L292" s="513"/>
      <c r="M292" s="513"/>
      <c r="N292" s="513"/>
      <c r="O292" s="513"/>
      <c r="P292" s="513"/>
      <c r="Q292" s="513"/>
    </row>
    <row r="293" spans="1:17">
      <c r="A293" s="513"/>
      <c r="B293" s="513"/>
      <c r="C293" s="513"/>
      <c r="D293" s="513"/>
      <c r="E293" s="513"/>
      <c r="F293" s="513"/>
      <c r="G293" s="513"/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</row>
    <row r="294" spans="1:17">
      <c r="A294" s="513"/>
      <c r="B294" s="513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</row>
    <row r="295" spans="1:17">
      <c r="A295" s="513"/>
      <c r="B295" s="513"/>
      <c r="C295" s="513"/>
      <c r="D295" s="513"/>
      <c r="E295" s="513"/>
      <c r="F295" s="513"/>
      <c r="G295" s="513"/>
      <c r="H295" s="513"/>
      <c r="I295" s="513"/>
      <c r="J295" s="513"/>
      <c r="K295" s="513"/>
      <c r="L295" s="513"/>
      <c r="M295" s="513"/>
      <c r="N295" s="513"/>
      <c r="O295" s="513"/>
      <c r="P295" s="513"/>
      <c r="Q295" s="513"/>
    </row>
    <row r="296" spans="1:17">
      <c r="A296" s="513"/>
      <c r="B296" s="513"/>
      <c r="C296" s="513"/>
      <c r="D296" s="513"/>
      <c r="E296" s="513"/>
      <c r="F296" s="513"/>
      <c r="G296" s="513"/>
      <c r="H296" s="513"/>
      <c r="I296" s="513"/>
      <c r="J296" s="513"/>
      <c r="K296" s="513"/>
      <c r="L296" s="513"/>
      <c r="M296" s="513"/>
      <c r="N296" s="513"/>
      <c r="O296" s="513"/>
      <c r="P296" s="513"/>
      <c r="Q296" s="513"/>
    </row>
    <row r="297" spans="1:17">
      <c r="A297" s="513"/>
      <c r="B297" s="513"/>
      <c r="C297" s="513"/>
      <c r="D297" s="513"/>
      <c r="E297" s="513"/>
      <c r="F297" s="513"/>
      <c r="G297" s="513"/>
      <c r="H297" s="513"/>
      <c r="I297" s="513"/>
      <c r="J297" s="513"/>
      <c r="K297" s="513"/>
      <c r="L297" s="513"/>
      <c r="M297" s="513"/>
      <c r="N297" s="513"/>
      <c r="O297" s="513"/>
      <c r="P297" s="513"/>
      <c r="Q297" s="513"/>
    </row>
    <row r="298" spans="1:17">
      <c r="A298" s="513"/>
      <c r="B298" s="513"/>
      <c r="C298" s="513"/>
      <c r="D298" s="513"/>
      <c r="E298" s="513"/>
      <c r="F298" s="513"/>
      <c r="G298" s="513"/>
      <c r="H298" s="513"/>
      <c r="I298" s="513"/>
      <c r="J298" s="513"/>
      <c r="K298" s="513"/>
      <c r="L298" s="513"/>
      <c r="M298" s="513"/>
      <c r="N298" s="513"/>
      <c r="O298" s="513"/>
      <c r="P298" s="513"/>
      <c r="Q298" s="513"/>
    </row>
    <row r="299" spans="1:17">
      <c r="A299" s="513"/>
      <c r="B299" s="513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</row>
    <row r="300" spans="1:17">
      <c r="A300" s="513"/>
      <c r="B300" s="513"/>
      <c r="C300" s="513"/>
      <c r="D300" s="513"/>
      <c r="E300" s="513"/>
      <c r="F300" s="513"/>
      <c r="G300" s="513"/>
      <c r="H300" s="513"/>
      <c r="I300" s="513"/>
      <c r="J300" s="513"/>
      <c r="K300" s="513"/>
      <c r="L300" s="513"/>
      <c r="M300" s="513"/>
      <c r="N300" s="513"/>
      <c r="O300" s="513"/>
      <c r="P300" s="513"/>
      <c r="Q300" s="513"/>
    </row>
    <row r="301" spans="1:17">
      <c r="A301" s="513"/>
      <c r="B301" s="513"/>
      <c r="C301" s="513"/>
      <c r="D301" s="513"/>
      <c r="E301" s="513"/>
      <c r="F301" s="513"/>
      <c r="G301" s="513"/>
      <c r="H301" s="513"/>
      <c r="I301" s="513"/>
      <c r="J301" s="513"/>
      <c r="K301" s="513"/>
      <c r="L301" s="513"/>
      <c r="M301" s="513"/>
      <c r="N301" s="513"/>
      <c r="O301" s="513"/>
      <c r="P301" s="513"/>
      <c r="Q301" s="513"/>
    </row>
    <row r="302" spans="1:17">
      <c r="A302" s="513"/>
      <c r="B302" s="513"/>
      <c r="C302" s="513"/>
      <c r="D302" s="513"/>
      <c r="E302" s="513"/>
      <c r="F302" s="513"/>
      <c r="G302" s="513"/>
      <c r="H302" s="513"/>
      <c r="I302" s="513"/>
      <c r="J302" s="513"/>
      <c r="K302" s="513"/>
      <c r="L302" s="513"/>
      <c r="M302" s="513"/>
      <c r="N302" s="513"/>
      <c r="O302" s="513"/>
      <c r="P302" s="513"/>
      <c r="Q302" s="513"/>
    </row>
    <row r="303" spans="1:17">
      <c r="A303" s="513"/>
      <c r="B303" s="513"/>
      <c r="C303" s="513"/>
      <c r="D303" s="513"/>
      <c r="E303" s="513"/>
      <c r="F303" s="513"/>
      <c r="G303" s="513"/>
      <c r="H303" s="513"/>
      <c r="I303" s="513"/>
      <c r="J303" s="513"/>
      <c r="K303" s="513"/>
      <c r="L303" s="513"/>
      <c r="M303" s="513"/>
      <c r="N303" s="513"/>
      <c r="O303" s="513"/>
      <c r="P303" s="513"/>
      <c r="Q303" s="513"/>
    </row>
    <row r="304" spans="1:17">
      <c r="A304" s="513"/>
      <c r="B304" s="513"/>
      <c r="C304" s="513"/>
      <c r="D304" s="513"/>
      <c r="E304" s="513"/>
      <c r="F304" s="513"/>
      <c r="G304" s="513"/>
      <c r="H304" s="513"/>
      <c r="I304" s="513"/>
      <c r="J304" s="513"/>
      <c r="K304" s="513"/>
      <c r="L304" s="513"/>
      <c r="M304" s="513"/>
      <c r="N304" s="513"/>
      <c r="O304" s="513"/>
      <c r="P304" s="513"/>
      <c r="Q304" s="513"/>
    </row>
    <row r="305" spans="1:17">
      <c r="A305" s="513"/>
      <c r="B305" s="513"/>
      <c r="C305" s="513"/>
      <c r="D305" s="513"/>
      <c r="E305" s="513"/>
      <c r="F305" s="513"/>
      <c r="G305" s="513"/>
      <c r="H305" s="513"/>
      <c r="I305" s="513"/>
      <c r="J305" s="513"/>
      <c r="K305" s="513"/>
      <c r="L305" s="513"/>
      <c r="M305" s="513"/>
      <c r="N305" s="513"/>
      <c r="O305" s="513"/>
      <c r="P305" s="513"/>
      <c r="Q305" s="513"/>
    </row>
    <row r="306" spans="1:17">
      <c r="A306" s="513"/>
      <c r="B306" s="513"/>
      <c r="C306" s="513"/>
      <c r="D306" s="513"/>
      <c r="E306" s="513"/>
      <c r="F306" s="513"/>
      <c r="G306" s="513"/>
      <c r="H306" s="513"/>
      <c r="I306" s="513"/>
      <c r="J306" s="513"/>
      <c r="K306" s="513"/>
      <c r="L306" s="513"/>
      <c r="M306" s="513"/>
      <c r="N306" s="513"/>
      <c r="O306" s="513"/>
      <c r="P306" s="513"/>
      <c r="Q306" s="513"/>
    </row>
    <row r="307" spans="1:17">
      <c r="A307" s="513"/>
      <c r="B307" s="513"/>
      <c r="C307" s="513"/>
      <c r="D307" s="513"/>
      <c r="E307" s="513"/>
      <c r="F307" s="513"/>
      <c r="G307" s="513"/>
      <c r="H307" s="513"/>
      <c r="I307" s="513"/>
      <c r="J307" s="513"/>
      <c r="K307" s="513"/>
      <c r="L307" s="513"/>
      <c r="M307" s="513"/>
      <c r="N307" s="513"/>
      <c r="O307" s="513"/>
      <c r="P307" s="513"/>
      <c r="Q307" s="513"/>
    </row>
    <row r="308" spans="1:17">
      <c r="A308" s="513"/>
      <c r="B308" s="513"/>
      <c r="C308" s="513"/>
      <c r="D308" s="513"/>
      <c r="E308" s="513"/>
      <c r="F308" s="513"/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</row>
    <row r="309" spans="1:17">
      <c r="A309" s="513"/>
      <c r="B309" s="513"/>
      <c r="C309" s="513"/>
      <c r="D309" s="513"/>
      <c r="E309" s="513"/>
      <c r="F309" s="513"/>
      <c r="G309" s="513"/>
      <c r="H309" s="513"/>
      <c r="I309" s="513"/>
      <c r="J309" s="513"/>
      <c r="K309" s="513"/>
      <c r="L309" s="513"/>
      <c r="M309" s="513"/>
      <c r="N309" s="513"/>
      <c r="O309" s="513"/>
      <c r="P309" s="513"/>
      <c r="Q309" s="513"/>
    </row>
    <row r="310" spans="1:17">
      <c r="A310" s="513"/>
      <c r="B310" s="513"/>
      <c r="C310" s="513"/>
      <c r="D310" s="513"/>
      <c r="E310" s="513"/>
      <c r="F310" s="513"/>
      <c r="G310" s="513"/>
      <c r="H310" s="513"/>
      <c r="I310" s="513"/>
      <c r="J310" s="513"/>
      <c r="K310" s="513"/>
      <c r="L310" s="513"/>
      <c r="M310" s="513"/>
      <c r="N310" s="513"/>
      <c r="O310" s="513"/>
      <c r="P310" s="513"/>
      <c r="Q310" s="513"/>
    </row>
    <row r="311" spans="1:17">
      <c r="A311" s="513"/>
      <c r="B311" s="513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513"/>
      <c r="O311" s="513"/>
      <c r="P311" s="513"/>
      <c r="Q311" s="513"/>
    </row>
    <row r="312" spans="1:17">
      <c r="A312" s="513"/>
      <c r="B312" s="513"/>
      <c r="C312" s="513"/>
      <c r="D312" s="513"/>
      <c r="E312" s="513"/>
      <c r="F312" s="513"/>
      <c r="G312" s="513"/>
      <c r="H312" s="513"/>
      <c r="I312" s="513"/>
      <c r="J312" s="513"/>
      <c r="K312" s="513"/>
      <c r="L312" s="513"/>
      <c r="M312" s="513"/>
      <c r="N312" s="513"/>
      <c r="O312" s="513"/>
      <c r="P312" s="513"/>
      <c r="Q312" s="513"/>
    </row>
    <row r="313" spans="1:17">
      <c r="A313" s="513"/>
      <c r="B313" s="513"/>
      <c r="C313" s="513"/>
      <c r="D313" s="513"/>
      <c r="E313" s="513"/>
      <c r="F313" s="513"/>
      <c r="G313" s="513"/>
      <c r="H313" s="513"/>
      <c r="I313" s="513"/>
      <c r="J313" s="513"/>
      <c r="K313" s="513"/>
      <c r="L313" s="513"/>
      <c r="M313" s="513"/>
      <c r="N313" s="513"/>
      <c r="O313" s="513"/>
      <c r="P313" s="513"/>
      <c r="Q313" s="513"/>
    </row>
    <row r="314" spans="1:17">
      <c r="A314" s="513"/>
      <c r="B314" s="513"/>
      <c r="C314" s="513"/>
      <c r="D314" s="513"/>
      <c r="E314" s="513"/>
      <c r="F314" s="513"/>
      <c r="G314" s="513"/>
      <c r="H314" s="513"/>
      <c r="I314" s="513"/>
      <c r="J314" s="513"/>
      <c r="K314" s="513"/>
      <c r="L314" s="513"/>
      <c r="M314" s="513"/>
      <c r="N314" s="513"/>
      <c r="O314" s="513"/>
      <c r="P314" s="513"/>
      <c r="Q314" s="513"/>
    </row>
    <row r="315" spans="1:17">
      <c r="A315" s="513"/>
      <c r="B315" s="513"/>
      <c r="C315" s="513"/>
      <c r="D315" s="513"/>
      <c r="E315" s="513"/>
      <c r="F315" s="513"/>
      <c r="G315" s="513"/>
      <c r="H315" s="513"/>
      <c r="I315" s="513"/>
      <c r="J315" s="513"/>
      <c r="K315" s="513"/>
      <c r="L315" s="513"/>
      <c r="M315" s="513"/>
      <c r="N315" s="513"/>
      <c r="O315" s="513"/>
      <c r="P315" s="513"/>
      <c r="Q315" s="513"/>
    </row>
    <row r="316" spans="1:17">
      <c r="A316" s="513"/>
      <c r="B316" s="513"/>
      <c r="C316" s="513"/>
      <c r="D316" s="513"/>
      <c r="E316" s="513"/>
      <c r="F316" s="513"/>
      <c r="G316" s="513"/>
      <c r="H316" s="513"/>
      <c r="I316" s="513"/>
      <c r="J316" s="513"/>
      <c r="K316" s="513"/>
      <c r="L316" s="513"/>
      <c r="M316" s="513"/>
      <c r="N316" s="513"/>
      <c r="O316" s="513"/>
      <c r="P316" s="513"/>
      <c r="Q316" s="513"/>
    </row>
    <row r="317" spans="1:17">
      <c r="A317" s="513"/>
      <c r="B317" s="513"/>
      <c r="C317" s="513"/>
      <c r="D317" s="513"/>
      <c r="E317" s="513"/>
      <c r="F317" s="513"/>
      <c r="G317" s="513"/>
      <c r="H317" s="513"/>
      <c r="I317" s="513"/>
      <c r="J317" s="513"/>
      <c r="K317" s="513"/>
      <c r="L317" s="513"/>
      <c r="M317" s="513"/>
      <c r="N317" s="513"/>
      <c r="O317" s="513"/>
      <c r="P317" s="513"/>
      <c r="Q317" s="513"/>
    </row>
    <row r="318" spans="1:17">
      <c r="A318" s="513"/>
      <c r="B318" s="513"/>
      <c r="C318" s="513"/>
      <c r="D318" s="513"/>
      <c r="E318" s="513"/>
      <c r="F318" s="513"/>
      <c r="G318" s="513"/>
      <c r="H318" s="513"/>
      <c r="I318" s="513"/>
      <c r="J318" s="513"/>
      <c r="K318" s="513"/>
      <c r="L318" s="513"/>
      <c r="M318" s="513"/>
      <c r="N318" s="513"/>
      <c r="O318" s="513"/>
      <c r="P318" s="513"/>
      <c r="Q318" s="513"/>
    </row>
    <row r="319" spans="1:17">
      <c r="A319" s="513"/>
      <c r="B319" s="513"/>
      <c r="C319" s="513"/>
      <c r="D319" s="513"/>
      <c r="E319" s="513"/>
      <c r="F319" s="513"/>
      <c r="G319" s="513"/>
      <c r="H319" s="513"/>
      <c r="I319" s="513"/>
      <c r="J319" s="513"/>
      <c r="K319" s="513"/>
      <c r="L319" s="513"/>
      <c r="M319" s="513"/>
      <c r="N319" s="513"/>
      <c r="O319" s="513"/>
      <c r="P319" s="513"/>
      <c r="Q319" s="513"/>
    </row>
    <row r="320" spans="1:17">
      <c r="A320" s="513"/>
      <c r="B320" s="513"/>
      <c r="C320" s="513"/>
      <c r="D320" s="513"/>
      <c r="E320" s="513"/>
      <c r="F320" s="513"/>
      <c r="G320" s="513"/>
      <c r="H320" s="513"/>
      <c r="I320" s="513"/>
      <c r="J320" s="513"/>
      <c r="K320" s="513"/>
      <c r="L320" s="513"/>
      <c r="M320" s="513"/>
      <c r="N320" s="513"/>
      <c r="O320" s="513"/>
      <c r="P320" s="513"/>
      <c r="Q320" s="513"/>
    </row>
    <row r="321" spans="1:17">
      <c r="A321" s="513"/>
      <c r="B321" s="513"/>
      <c r="C321" s="513"/>
      <c r="D321" s="513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</row>
    <row r="322" spans="1:17">
      <c r="A322" s="513"/>
      <c r="B322" s="513"/>
      <c r="C322" s="513"/>
      <c r="D322" s="513"/>
      <c r="E322" s="513"/>
      <c r="F322" s="513"/>
      <c r="G322" s="513"/>
      <c r="H322" s="513"/>
      <c r="I322" s="513"/>
      <c r="J322" s="513"/>
      <c r="K322" s="513"/>
      <c r="L322" s="513"/>
      <c r="M322" s="513"/>
      <c r="N322" s="513"/>
      <c r="O322" s="513"/>
      <c r="P322" s="513"/>
      <c r="Q322" s="513"/>
    </row>
    <row r="323" spans="1:17">
      <c r="A323" s="513"/>
      <c r="B323" s="513"/>
      <c r="C323" s="513"/>
      <c r="D323" s="513"/>
      <c r="E323" s="513"/>
      <c r="F323" s="513"/>
      <c r="G323" s="513"/>
      <c r="H323" s="513"/>
      <c r="I323" s="513"/>
      <c r="J323" s="513"/>
      <c r="K323" s="513"/>
      <c r="L323" s="513"/>
      <c r="M323" s="513"/>
      <c r="N323" s="513"/>
      <c r="O323" s="513"/>
      <c r="P323" s="513"/>
      <c r="Q323" s="513"/>
    </row>
    <row r="324" spans="1:17">
      <c r="A324" s="513"/>
      <c r="B324" s="513"/>
      <c r="C324" s="513"/>
      <c r="D324" s="513"/>
      <c r="E324" s="513"/>
      <c r="F324" s="513"/>
      <c r="G324" s="513"/>
      <c r="H324" s="513"/>
      <c r="I324" s="513"/>
      <c r="J324" s="513"/>
      <c r="K324" s="513"/>
      <c r="L324" s="513"/>
      <c r="M324" s="513"/>
      <c r="N324" s="513"/>
      <c r="O324" s="513"/>
      <c r="P324" s="513"/>
      <c r="Q324" s="513"/>
    </row>
    <row r="325" spans="1:17">
      <c r="A325" s="513"/>
      <c r="B325" s="513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</row>
    <row r="326" spans="1:17">
      <c r="A326" s="513"/>
      <c r="B326" s="513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</row>
    <row r="327" spans="1:17">
      <c r="A327" s="513"/>
      <c r="B327" s="513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</row>
    <row r="328" spans="1:17">
      <c r="A328" s="513"/>
      <c r="B328" s="513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</row>
    <row r="329" spans="1:17">
      <c r="A329" s="513"/>
      <c r="B329" s="513"/>
      <c r="C329" s="51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3"/>
      <c r="P329" s="513"/>
      <c r="Q329" s="513"/>
    </row>
    <row r="330" spans="1:17">
      <c r="A330" s="513"/>
      <c r="B330" s="513"/>
      <c r="C330" s="51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3"/>
      <c r="P330" s="513"/>
      <c r="Q330" s="513"/>
    </row>
    <row r="331" spans="1:17">
      <c r="A331" s="513"/>
      <c r="B331" s="513"/>
      <c r="C331" s="51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3"/>
      <c r="P331" s="513"/>
      <c r="Q331" s="513"/>
    </row>
    <row r="332" spans="1:17">
      <c r="A332" s="513"/>
      <c r="B332" s="513"/>
      <c r="C332" s="51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3"/>
      <c r="P332" s="513"/>
      <c r="Q332" s="513"/>
    </row>
    <row r="333" spans="1:17">
      <c r="A333" s="513"/>
      <c r="B333" s="513"/>
      <c r="C333" s="51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</row>
    <row r="334" spans="1:17">
      <c r="A334" s="513"/>
      <c r="B334" s="513"/>
      <c r="C334" s="51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3"/>
      <c r="P334" s="513"/>
      <c r="Q334" s="513"/>
    </row>
    <row r="335" spans="1:17">
      <c r="A335" s="513"/>
      <c r="B335" s="513"/>
      <c r="C335" s="51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3"/>
      <c r="P335" s="513"/>
      <c r="Q335" s="513"/>
    </row>
    <row r="336" spans="1:17">
      <c r="A336" s="513"/>
      <c r="B336" s="513"/>
      <c r="C336" s="51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3"/>
      <c r="P336" s="513"/>
      <c r="Q336" s="513"/>
    </row>
    <row r="337" spans="1:17">
      <c r="A337" s="513"/>
      <c r="B337" s="513"/>
      <c r="C337" s="51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3"/>
      <c r="P337" s="513"/>
      <c r="Q337" s="513"/>
    </row>
    <row r="338" spans="1:17">
      <c r="A338" s="513"/>
      <c r="B338" s="513"/>
      <c r="C338" s="51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3"/>
      <c r="P338" s="513"/>
      <c r="Q338" s="513"/>
    </row>
    <row r="339" spans="1:17">
      <c r="A339" s="513"/>
      <c r="B339" s="513"/>
      <c r="C339" s="51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3"/>
      <c r="P339" s="513"/>
      <c r="Q339" s="513"/>
    </row>
    <row r="340" spans="1:17">
      <c r="A340" s="513"/>
      <c r="B340" s="513"/>
      <c r="C340" s="51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</row>
    <row r="341" spans="1:17">
      <c r="A341" s="513"/>
      <c r="B341" s="513"/>
      <c r="C341" s="51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3"/>
      <c r="P341" s="513"/>
      <c r="Q341" s="513"/>
    </row>
    <row r="342" spans="1:17">
      <c r="A342" s="513"/>
      <c r="B342" s="513"/>
      <c r="C342" s="51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3"/>
      <c r="P342" s="513"/>
      <c r="Q342" s="513"/>
    </row>
    <row r="343" spans="1:17">
      <c r="A343" s="513"/>
      <c r="B343" s="513"/>
      <c r="C343" s="51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3"/>
      <c r="P343" s="513"/>
      <c r="Q343" s="513"/>
    </row>
    <row r="344" spans="1:17">
      <c r="A344" s="513"/>
      <c r="B344" s="513"/>
      <c r="C344" s="513"/>
      <c r="D344" s="513"/>
      <c r="E344" s="513"/>
      <c r="F344" s="513"/>
      <c r="G344" s="513"/>
      <c r="H344" s="513"/>
      <c r="I344" s="513"/>
      <c r="J344" s="513"/>
      <c r="K344" s="513"/>
      <c r="L344" s="513"/>
      <c r="M344" s="513"/>
      <c r="N344" s="513"/>
      <c r="O344" s="513"/>
      <c r="P344" s="513"/>
      <c r="Q344" s="513"/>
    </row>
    <row r="345" spans="1:17">
      <c r="A345" s="513"/>
      <c r="B345" s="513"/>
      <c r="C345" s="513"/>
      <c r="D345" s="513"/>
      <c r="E345" s="513"/>
      <c r="F345" s="513"/>
      <c r="G345" s="513"/>
      <c r="H345" s="513"/>
      <c r="I345" s="513"/>
      <c r="J345" s="513"/>
      <c r="K345" s="513"/>
      <c r="L345" s="513"/>
      <c r="M345" s="513"/>
      <c r="N345" s="513"/>
      <c r="O345" s="513"/>
      <c r="P345" s="513"/>
      <c r="Q345" s="513"/>
    </row>
    <row r="346" spans="1:17">
      <c r="A346" s="513"/>
      <c r="B346" s="513"/>
      <c r="C346" s="513"/>
      <c r="D346" s="513"/>
      <c r="E346" s="513"/>
      <c r="F346" s="513"/>
      <c r="G346" s="513"/>
      <c r="H346" s="513"/>
      <c r="I346" s="513"/>
      <c r="J346" s="513"/>
      <c r="K346" s="513"/>
      <c r="L346" s="513"/>
      <c r="M346" s="513"/>
      <c r="N346" s="513"/>
      <c r="O346" s="513"/>
      <c r="P346" s="513"/>
      <c r="Q346" s="513"/>
    </row>
    <row r="347" spans="1:17">
      <c r="A347" s="513"/>
      <c r="B347" s="513"/>
      <c r="C347" s="513"/>
      <c r="D347" s="513"/>
      <c r="E347" s="513"/>
      <c r="F347" s="513"/>
      <c r="G347" s="513"/>
      <c r="H347" s="513"/>
      <c r="I347" s="513"/>
      <c r="J347" s="513"/>
      <c r="K347" s="513"/>
      <c r="L347" s="513"/>
      <c r="M347" s="513"/>
      <c r="N347" s="513"/>
      <c r="O347" s="513"/>
      <c r="P347" s="513"/>
      <c r="Q347" s="513"/>
    </row>
    <row r="348" spans="1:17">
      <c r="A348" s="513"/>
      <c r="B348" s="513"/>
      <c r="C348" s="513"/>
      <c r="D348" s="513"/>
      <c r="E348" s="513"/>
      <c r="F348" s="513"/>
      <c r="G348" s="513"/>
      <c r="H348" s="513"/>
      <c r="I348" s="513"/>
      <c r="J348" s="513"/>
      <c r="K348" s="513"/>
      <c r="L348" s="513"/>
      <c r="M348" s="513"/>
      <c r="N348" s="513"/>
      <c r="O348" s="513"/>
      <c r="P348" s="513"/>
      <c r="Q348" s="513"/>
    </row>
    <row r="349" spans="1:17">
      <c r="A349" s="513"/>
      <c r="B349" s="513"/>
      <c r="C349" s="513"/>
      <c r="D349" s="513"/>
      <c r="E349" s="513"/>
      <c r="F349" s="513"/>
      <c r="G349" s="513"/>
      <c r="H349" s="513"/>
      <c r="I349" s="513"/>
      <c r="J349" s="513"/>
      <c r="K349" s="513"/>
      <c r="L349" s="513"/>
      <c r="M349" s="513"/>
      <c r="N349" s="513"/>
      <c r="O349" s="513"/>
      <c r="P349" s="513"/>
      <c r="Q349" s="513"/>
    </row>
    <row r="350" spans="1:17">
      <c r="A350" s="513"/>
      <c r="B350" s="513"/>
      <c r="C350" s="513"/>
      <c r="D350" s="513"/>
      <c r="E350" s="513"/>
      <c r="F350" s="513"/>
      <c r="G350" s="513"/>
      <c r="H350" s="513"/>
      <c r="I350" s="513"/>
      <c r="J350" s="513"/>
      <c r="K350" s="513"/>
      <c r="L350" s="513"/>
      <c r="M350" s="513"/>
      <c r="N350" s="513"/>
      <c r="O350" s="513"/>
      <c r="P350" s="513"/>
      <c r="Q350" s="513"/>
    </row>
    <row r="351" spans="1:17">
      <c r="A351" s="513"/>
      <c r="B351" s="513"/>
      <c r="C351" s="513"/>
      <c r="D351" s="513"/>
      <c r="E351" s="513"/>
      <c r="F351" s="513"/>
      <c r="G351" s="513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</row>
    <row r="352" spans="1:17">
      <c r="A352" s="513"/>
      <c r="B352" s="513"/>
      <c r="C352" s="513"/>
      <c r="D352" s="513"/>
      <c r="E352" s="513"/>
      <c r="F352" s="513"/>
      <c r="G352" s="513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</row>
    <row r="353" spans="1:17">
      <c r="A353" s="513"/>
      <c r="B353" s="513"/>
      <c r="C353" s="513"/>
      <c r="D353" s="513"/>
      <c r="E353" s="513"/>
      <c r="F353" s="513"/>
      <c r="G353" s="513"/>
      <c r="H353" s="513"/>
      <c r="I353" s="513"/>
      <c r="J353" s="513"/>
      <c r="K353" s="513"/>
      <c r="L353" s="513"/>
      <c r="M353" s="513"/>
      <c r="N353" s="513"/>
      <c r="O353" s="513"/>
      <c r="P353" s="513"/>
      <c r="Q353" s="513"/>
    </row>
    <row r="354" spans="1:17">
      <c r="A354" s="513"/>
      <c r="B354" s="513"/>
      <c r="C354" s="513"/>
      <c r="D354" s="513"/>
      <c r="E354" s="513"/>
      <c r="F354" s="513"/>
      <c r="G354" s="513"/>
      <c r="H354" s="513"/>
      <c r="I354" s="513"/>
      <c r="J354" s="513"/>
      <c r="K354" s="513"/>
      <c r="L354" s="513"/>
      <c r="M354" s="513"/>
      <c r="N354" s="513"/>
      <c r="O354" s="513"/>
      <c r="P354" s="513"/>
      <c r="Q354" s="513"/>
    </row>
    <row r="355" spans="1:17">
      <c r="A355" s="513"/>
      <c r="B355" s="513"/>
      <c r="C355" s="513"/>
      <c r="D355" s="513"/>
      <c r="E355" s="513"/>
      <c r="F355" s="513"/>
      <c r="G355" s="513"/>
      <c r="H355" s="513"/>
      <c r="I355" s="513"/>
      <c r="J355" s="513"/>
      <c r="K355" s="513"/>
      <c r="L355" s="513"/>
      <c r="M355" s="513"/>
      <c r="N355" s="513"/>
      <c r="O355" s="513"/>
      <c r="P355" s="513"/>
      <c r="Q355" s="513"/>
    </row>
    <row r="356" spans="1:17">
      <c r="A356" s="513"/>
      <c r="B356" s="513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</row>
    <row r="357" spans="1:17">
      <c r="A357" s="513"/>
      <c r="B357" s="513"/>
      <c r="C357" s="513"/>
      <c r="D357" s="513"/>
      <c r="E357" s="513"/>
      <c r="F357" s="513"/>
      <c r="G357" s="513"/>
      <c r="H357" s="513"/>
      <c r="I357" s="513"/>
      <c r="J357" s="513"/>
      <c r="K357" s="513"/>
      <c r="L357" s="513"/>
      <c r="M357" s="513"/>
      <c r="N357" s="513"/>
      <c r="O357" s="513"/>
      <c r="P357" s="513"/>
      <c r="Q357" s="513"/>
    </row>
    <row r="358" spans="1:17">
      <c r="A358" s="513"/>
      <c r="B358" s="513"/>
      <c r="C358" s="513"/>
      <c r="D358" s="513"/>
      <c r="E358" s="513"/>
      <c r="F358" s="513"/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</row>
    <row r="359" spans="1:17">
      <c r="A359" s="513"/>
      <c r="B359" s="513"/>
      <c r="C359" s="513"/>
      <c r="D359" s="513"/>
      <c r="E359" s="513"/>
      <c r="F359" s="513"/>
      <c r="G359" s="513"/>
      <c r="H359" s="513"/>
      <c r="I359" s="513"/>
      <c r="J359" s="513"/>
      <c r="K359" s="513"/>
      <c r="L359" s="513"/>
      <c r="M359" s="513"/>
      <c r="N359" s="513"/>
      <c r="O359" s="513"/>
      <c r="P359" s="513"/>
      <c r="Q359" s="513"/>
    </row>
    <row r="360" spans="1:17">
      <c r="A360" s="513"/>
      <c r="B360" s="513"/>
      <c r="C360" s="513"/>
      <c r="D360" s="513"/>
      <c r="E360" s="513"/>
      <c r="F360" s="513"/>
      <c r="G360" s="513"/>
      <c r="H360" s="513"/>
      <c r="I360" s="513"/>
      <c r="J360" s="513"/>
      <c r="K360" s="513"/>
      <c r="L360" s="513"/>
      <c r="M360" s="513"/>
      <c r="N360" s="513"/>
      <c r="O360" s="513"/>
      <c r="P360" s="513"/>
      <c r="Q360" s="513"/>
    </row>
    <row r="361" spans="1:17">
      <c r="A361" s="513"/>
      <c r="B361" s="513"/>
      <c r="C361" s="513"/>
      <c r="D361" s="513"/>
      <c r="E361" s="513"/>
      <c r="F361" s="513"/>
      <c r="G361" s="513"/>
      <c r="H361" s="513"/>
      <c r="I361" s="513"/>
      <c r="J361" s="513"/>
      <c r="K361" s="513"/>
      <c r="L361" s="513"/>
      <c r="M361" s="513"/>
      <c r="N361" s="513"/>
      <c r="O361" s="513"/>
      <c r="P361" s="513"/>
      <c r="Q361" s="513"/>
    </row>
    <row r="362" spans="1:17">
      <c r="A362" s="513"/>
      <c r="B362" s="513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513"/>
      <c r="O362" s="513"/>
      <c r="P362" s="513"/>
      <c r="Q362" s="513"/>
    </row>
    <row r="363" spans="1:17">
      <c r="A363" s="513"/>
      <c r="B363" s="513"/>
      <c r="C363" s="513"/>
      <c r="D363" s="513"/>
      <c r="E363" s="513"/>
      <c r="F363" s="513"/>
      <c r="G363" s="513"/>
      <c r="H363" s="513"/>
      <c r="I363" s="513"/>
      <c r="J363" s="513"/>
      <c r="K363" s="513"/>
      <c r="L363" s="513"/>
      <c r="M363" s="513"/>
      <c r="N363" s="513"/>
      <c r="O363" s="513"/>
      <c r="P363" s="513"/>
      <c r="Q363" s="513"/>
    </row>
    <row r="364" spans="1:17">
      <c r="A364" s="513"/>
      <c r="B364" s="513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3"/>
      <c r="O364" s="513"/>
      <c r="P364" s="513"/>
      <c r="Q364" s="513"/>
    </row>
    <row r="365" spans="1:17">
      <c r="A365" s="513"/>
      <c r="B365" s="513"/>
      <c r="C365" s="513"/>
      <c r="D365" s="513"/>
      <c r="E365" s="513"/>
      <c r="F365" s="513"/>
      <c r="G365" s="513"/>
      <c r="H365" s="513"/>
      <c r="I365" s="513"/>
      <c r="J365" s="513"/>
      <c r="K365" s="513"/>
      <c r="L365" s="513"/>
      <c r="M365" s="513"/>
      <c r="N365" s="513"/>
      <c r="O365" s="513"/>
      <c r="P365" s="513"/>
      <c r="Q365" s="513"/>
    </row>
    <row r="366" spans="1:17">
      <c r="A366" s="513"/>
      <c r="B366" s="513"/>
      <c r="C366" s="513"/>
      <c r="D366" s="513"/>
      <c r="E366" s="513"/>
      <c r="F366" s="513"/>
      <c r="G366" s="513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</row>
    <row r="367" spans="1:17">
      <c r="A367" s="513"/>
      <c r="B367" s="513"/>
      <c r="C367" s="513"/>
      <c r="D367" s="513"/>
      <c r="E367" s="513"/>
      <c r="F367" s="513"/>
      <c r="G367" s="513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</row>
    <row r="368" spans="1:17">
      <c r="A368" s="513"/>
      <c r="B368" s="513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</row>
    <row r="369" spans="1:17">
      <c r="A369" s="513"/>
      <c r="B369" s="513"/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513"/>
      <c r="Q369" s="513"/>
    </row>
    <row r="370" spans="1:17">
      <c r="A370" s="513"/>
      <c r="B370" s="513"/>
      <c r="C370" s="513"/>
      <c r="D370" s="513"/>
      <c r="E370" s="513"/>
      <c r="F370" s="513"/>
      <c r="G370" s="513"/>
      <c r="H370" s="513"/>
      <c r="I370" s="513"/>
      <c r="J370" s="513"/>
      <c r="K370" s="513"/>
      <c r="L370" s="513"/>
      <c r="M370" s="513"/>
      <c r="N370" s="513"/>
      <c r="O370" s="513"/>
      <c r="P370" s="513"/>
      <c r="Q370" s="513"/>
    </row>
    <row r="371" spans="1:17">
      <c r="A371" s="513"/>
      <c r="B371" s="513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</row>
    <row r="372" spans="1:17">
      <c r="A372" s="513"/>
      <c r="B372" s="513"/>
      <c r="C372" s="513"/>
      <c r="D372" s="513"/>
      <c r="E372" s="513"/>
      <c r="F372" s="513"/>
      <c r="G372" s="513"/>
      <c r="H372" s="513"/>
      <c r="I372" s="513"/>
      <c r="J372" s="513"/>
      <c r="K372" s="513"/>
      <c r="L372" s="513"/>
      <c r="M372" s="513"/>
      <c r="N372" s="513"/>
      <c r="O372" s="513"/>
      <c r="P372" s="513"/>
      <c r="Q372" s="513"/>
    </row>
    <row r="373" spans="1:17">
      <c r="A373" s="513"/>
      <c r="B373" s="513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</row>
    <row r="374" spans="1:17">
      <c r="A374" s="513"/>
      <c r="B374" s="513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</row>
    <row r="375" spans="1:17">
      <c r="A375" s="513"/>
      <c r="B375" s="513"/>
      <c r="C375" s="513"/>
      <c r="D375" s="513"/>
      <c r="E375" s="513"/>
      <c r="F375" s="513"/>
      <c r="G375" s="513"/>
      <c r="H375" s="513"/>
      <c r="I375" s="513"/>
      <c r="J375" s="513"/>
      <c r="K375" s="513"/>
      <c r="L375" s="513"/>
      <c r="M375" s="513"/>
      <c r="N375" s="513"/>
      <c r="O375" s="513"/>
      <c r="P375" s="513"/>
      <c r="Q375" s="513"/>
    </row>
    <row r="376" spans="1:17">
      <c r="A376" s="513"/>
      <c r="B376" s="513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</row>
    <row r="377" spans="1:17">
      <c r="A377" s="513"/>
      <c r="B377" s="513"/>
      <c r="C377" s="513"/>
      <c r="D377" s="513"/>
      <c r="E377" s="513"/>
      <c r="F377" s="513"/>
      <c r="G377" s="513"/>
      <c r="H377" s="513"/>
      <c r="I377" s="513"/>
      <c r="J377" s="513"/>
      <c r="K377" s="513"/>
      <c r="L377" s="513"/>
      <c r="M377" s="513"/>
      <c r="N377" s="513"/>
      <c r="O377" s="513"/>
      <c r="P377" s="513"/>
      <c r="Q377" s="513"/>
    </row>
    <row r="378" spans="1:17">
      <c r="A378" s="513"/>
      <c r="B378" s="513"/>
      <c r="C378" s="513"/>
      <c r="D378" s="513"/>
      <c r="E378" s="513"/>
      <c r="F378" s="513"/>
      <c r="G378" s="513"/>
      <c r="H378" s="513"/>
      <c r="I378" s="513"/>
      <c r="J378" s="513"/>
      <c r="K378" s="513"/>
      <c r="L378" s="513"/>
      <c r="M378" s="513"/>
      <c r="N378" s="513"/>
      <c r="O378" s="513"/>
      <c r="P378" s="513"/>
      <c r="Q378" s="513"/>
    </row>
    <row r="379" spans="1:17">
      <c r="A379" s="513"/>
      <c r="B379" s="513"/>
      <c r="C379" s="513"/>
      <c r="D379" s="513"/>
      <c r="E379" s="513"/>
      <c r="F379" s="513"/>
      <c r="G379" s="513"/>
      <c r="H379" s="513"/>
      <c r="I379" s="513"/>
      <c r="J379" s="513"/>
      <c r="K379" s="513"/>
      <c r="L379" s="513"/>
      <c r="M379" s="513"/>
      <c r="N379" s="513"/>
      <c r="O379" s="513"/>
      <c r="P379" s="513"/>
      <c r="Q379" s="513"/>
    </row>
    <row r="380" spans="1:17">
      <c r="A380" s="513"/>
      <c r="B380" s="513"/>
      <c r="C380" s="513"/>
      <c r="D380" s="513"/>
      <c r="E380" s="513"/>
      <c r="F380" s="513"/>
      <c r="G380" s="513"/>
      <c r="H380" s="513"/>
      <c r="I380" s="513"/>
      <c r="J380" s="513"/>
      <c r="K380" s="513"/>
      <c r="L380" s="513"/>
      <c r="M380" s="513"/>
      <c r="N380" s="513"/>
      <c r="O380" s="513"/>
      <c r="P380" s="513"/>
      <c r="Q380" s="513"/>
    </row>
    <row r="381" spans="1:17">
      <c r="A381" s="513"/>
      <c r="B381" s="513"/>
      <c r="C381" s="513"/>
      <c r="D381" s="513"/>
      <c r="E381" s="513"/>
      <c r="F381" s="513"/>
      <c r="G381" s="513"/>
      <c r="H381" s="513"/>
      <c r="I381" s="513"/>
      <c r="J381" s="513"/>
      <c r="K381" s="513"/>
      <c r="L381" s="513"/>
      <c r="M381" s="513"/>
      <c r="N381" s="513"/>
      <c r="O381" s="513"/>
      <c r="P381" s="513"/>
      <c r="Q381" s="513"/>
    </row>
    <row r="382" spans="1:17">
      <c r="A382" s="513"/>
      <c r="B382" s="513"/>
      <c r="C382" s="513"/>
      <c r="D382" s="513"/>
      <c r="E382" s="513"/>
      <c r="F382" s="513"/>
      <c r="G382" s="513"/>
      <c r="H382" s="513"/>
      <c r="I382" s="513"/>
      <c r="J382" s="513"/>
      <c r="K382" s="513"/>
      <c r="L382" s="513"/>
      <c r="M382" s="513"/>
      <c r="N382" s="513"/>
      <c r="O382" s="513"/>
      <c r="P382" s="513"/>
      <c r="Q382" s="513"/>
    </row>
    <row r="383" spans="1:17">
      <c r="A383" s="513"/>
      <c r="B383" s="513"/>
      <c r="C383" s="513"/>
      <c r="D383" s="513"/>
      <c r="E383" s="513"/>
      <c r="F383" s="513"/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</row>
    <row r="384" spans="1:17">
      <c r="A384" s="513"/>
      <c r="B384" s="513"/>
      <c r="C384" s="51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</row>
    <row r="385" spans="1:17">
      <c r="A385" s="513"/>
      <c r="B385" s="513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3"/>
    </row>
    <row r="386" spans="1:17">
      <c r="A386" s="513"/>
      <c r="B386" s="513"/>
      <c r="C386" s="51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3"/>
      <c r="P386" s="513"/>
      <c r="Q386" s="513"/>
    </row>
    <row r="387" spans="1:17">
      <c r="A387" s="513"/>
      <c r="B387" s="513"/>
      <c r="C387" s="513"/>
      <c r="D387" s="513"/>
      <c r="E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3"/>
      <c r="P387" s="513"/>
      <c r="Q387" s="513"/>
    </row>
    <row r="388" spans="1:17">
      <c r="A388" s="513"/>
      <c r="B388" s="513"/>
      <c r="C388" s="51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3"/>
      <c r="P388" s="513"/>
      <c r="Q388" s="513"/>
    </row>
    <row r="389" spans="1:17">
      <c r="A389" s="513"/>
      <c r="B389" s="513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</row>
    <row r="390" spans="1:17">
      <c r="A390" s="513"/>
      <c r="B390" s="513"/>
      <c r="C390" s="51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3"/>
      <c r="P390" s="513"/>
      <c r="Q390" s="513"/>
    </row>
    <row r="391" spans="1:17">
      <c r="A391" s="513"/>
      <c r="B391" s="513"/>
      <c r="C391" s="51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3"/>
      <c r="P391" s="513"/>
      <c r="Q391" s="513"/>
    </row>
    <row r="392" spans="1:17">
      <c r="A392" s="513"/>
      <c r="B392" s="513"/>
      <c r="C392" s="51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3"/>
      <c r="P392" s="513"/>
      <c r="Q392" s="513"/>
    </row>
    <row r="393" spans="1:17">
      <c r="A393" s="513"/>
      <c r="B393" s="513"/>
      <c r="C393" s="51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</row>
    <row r="394" spans="1:17">
      <c r="A394" s="513"/>
      <c r="B394" s="513"/>
      <c r="C394" s="51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</row>
    <row r="395" spans="1:17">
      <c r="A395" s="513"/>
      <c r="B395" s="513"/>
      <c r="C395" s="51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</row>
    <row r="396" spans="1:17">
      <c r="A396" s="513"/>
      <c r="B396" s="513"/>
      <c r="C396" s="51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</row>
    <row r="397" spans="1:17">
      <c r="A397" s="513"/>
      <c r="B397" s="513"/>
      <c r="C397" s="51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</row>
    <row r="398" spans="1:17">
      <c r="A398" s="513"/>
      <c r="B398" s="513"/>
      <c r="C398" s="51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</row>
    <row r="399" spans="1:17">
      <c r="A399" s="513"/>
      <c r="B399" s="513"/>
      <c r="C399" s="513"/>
      <c r="D399" s="513"/>
      <c r="E399" s="513"/>
      <c r="F399" s="513"/>
      <c r="G399" s="513"/>
      <c r="H399" s="513"/>
      <c r="I399" s="513"/>
      <c r="J399" s="513"/>
      <c r="K399" s="513"/>
      <c r="L399" s="513"/>
      <c r="M399" s="513"/>
      <c r="N399" s="513"/>
      <c r="O399" s="513"/>
      <c r="P399" s="513"/>
      <c r="Q399" s="513"/>
    </row>
    <row r="400" spans="1:17">
      <c r="A400" s="513"/>
      <c r="B400" s="513"/>
      <c r="C400" s="513"/>
      <c r="D400" s="513"/>
      <c r="E400" s="513"/>
      <c r="F400" s="513"/>
      <c r="G400" s="513"/>
      <c r="H400" s="513"/>
      <c r="I400" s="513"/>
      <c r="J400" s="513"/>
      <c r="K400" s="513"/>
      <c r="L400" s="513"/>
      <c r="M400" s="513"/>
      <c r="N400" s="513"/>
      <c r="O400" s="513"/>
      <c r="P400" s="513"/>
      <c r="Q400" s="513"/>
    </row>
    <row r="401" spans="1:17">
      <c r="A401" s="513"/>
      <c r="B401" s="513"/>
      <c r="C401" s="513"/>
      <c r="D401" s="513"/>
      <c r="E401" s="513"/>
      <c r="F401" s="513"/>
      <c r="G401" s="513"/>
      <c r="H401" s="513"/>
      <c r="I401" s="513"/>
      <c r="J401" s="513"/>
      <c r="K401" s="513"/>
      <c r="L401" s="513"/>
      <c r="M401" s="513"/>
      <c r="N401" s="513"/>
      <c r="O401" s="513"/>
      <c r="P401" s="513"/>
      <c r="Q401" s="513"/>
    </row>
    <row r="402" spans="1:17">
      <c r="A402" s="513"/>
      <c r="B402" s="513"/>
      <c r="C402" s="513"/>
      <c r="D402" s="513"/>
      <c r="E402" s="513"/>
      <c r="F402" s="513"/>
      <c r="G402" s="513"/>
      <c r="H402" s="513"/>
      <c r="I402" s="513"/>
      <c r="J402" s="513"/>
      <c r="K402" s="513"/>
      <c r="L402" s="513"/>
      <c r="M402" s="513"/>
      <c r="N402" s="513"/>
      <c r="O402" s="513"/>
      <c r="P402" s="513"/>
      <c r="Q402" s="513"/>
    </row>
    <row r="403" spans="1:17">
      <c r="A403" s="513"/>
      <c r="B403" s="513"/>
      <c r="C403" s="513"/>
      <c r="D403" s="513"/>
      <c r="E403" s="513"/>
      <c r="F403" s="513"/>
      <c r="G403" s="513"/>
      <c r="H403" s="513"/>
      <c r="I403" s="513"/>
      <c r="J403" s="513"/>
      <c r="K403" s="513"/>
      <c r="L403" s="513"/>
      <c r="M403" s="513"/>
      <c r="N403" s="513"/>
      <c r="O403" s="513"/>
      <c r="P403" s="513"/>
      <c r="Q403" s="513"/>
    </row>
    <row r="404" spans="1:17">
      <c r="A404" s="513"/>
      <c r="B404" s="513"/>
      <c r="C404" s="513"/>
      <c r="D404" s="513"/>
      <c r="E404" s="513"/>
      <c r="F404" s="513"/>
      <c r="G404" s="513"/>
      <c r="H404" s="513"/>
      <c r="I404" s="513"/>
      <c r="J404" s="513"/>
      <c r="K404" s="513"/>
      <c r="L404" s="513"/>
      <c r="M404" s="513"/>
      <c r="N404" s="513"/>
      <c r="O404" s="513"/>
      <c r="P404" s="513"/>
      <c r="Q404" s="513"/>
    </row>
    <row r="405" spans="1:17">
      <c r="A405" s="513"/>
      <c r="B405" s="513"/>
      <c r="C405" s="513"/>
      <c r="D405" s="513"/>
      <c r="E405" s="513"/>
      <c r="F405" s="513"/>
      <c r="G405" s="513"/>
      <c r="H405" s="513"/>
      <c r="I405" s="513"/>
      <c r="J405" s="513"/>
      <c r="K405" s="513"/>
      <c r="L405" s="513"/>
      <c r="M405" s="513"/>
      <c r="N405" s="513"/>
      <c r="O405" s="513"/>
      <c r="P405" s="513"/>
      <c r="Q405" s="513"/>
    </row>
    <row r="406" spans="1:17">
      <c r="A406" s="513"/>
      <c r="B406" s="513"/>
      <c r="C406" s="513"/>
      <c r="D406" s="513"/>
      <c r="E406" s="513"/>
      <c r="F406" s="513"/>
      <c r="G406" s="513"/>
      <c r="H406" s="513"/>
      <c r="I406" s="513"/>
      <c r="J406" s="513"/>
      <c r="K406" s="513"/>
      <c r="L406" s="513"/>
      <c r="M406" s="513"/>
      <c r="N406" s="513"/>
      <c r="O406" s="513"/>
      <c r="P406" s="513"/>
      <c r="Q406" s="513"/>
    </row>
    <row r="407" spans="1:17">
      <c r="A407" s="513"/>
      <c r="B407" s="513"/>
      <c r="C407" s="513"/>
      <c r="D407" s="513"/>
      <c r="E407" s="513"/>
      <c r="F407" s="513"/>
      <c r="G407" s="513"/>
      <c r="H407" s="513"/>
      <c r="I407" s="513"/>
      <c r="J407" s="513"/>
      <c r="K407" s="513"/>
      <c r="L407" s="513"/>
      <c r="M407" s="513"/>
      <c r="N407" s="513"/>
      <c r="O407" s="513"/>
      <c r="P407" s="513"/>
      <c r="Q407" s="513"/>
    </row>
    <row r="408" spans="1:17">
      <c r="A408" s="513"/>
      <c r="B408" s="513"/>
      <c r="C408" s="513"/>
      <c r="D408" s="513"/>
      <c r="E408" s="513"/>
      <c r="F408" s="513"/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</row>
    <row r="409" spans="1:17">
      <c r="A409" s="513"/>
      <c r="B409" s="513"/>
      <c r="C409" s="513"/>
      <c r="D409" s="513"/>
      <c r="E409" s="513"/>
      <c r="F409" s="513"/>
      <c r="G409" s="513"/>
      <c r="H409" s="513"/>
      <c r="I409" s="513"/>
      <c r="J409" s="513"/>
      <c r="K409" s="513"/>
      <c r="L409" s="513"/>
      <c r="M409" s="513"/>
      <c r="N409" s="513"/>
      <c r="O409" s="513"/>
      <c r="P409" s="513"/>
      <c r="Q409" s="513"/>
    </row>
    <row r="410" spans="1:17">
      <c r="A410" s="513"/>
      <c r="B410" s="513"/>
      <c r="C410" s="513"/>
      <c r="D410" s="513"/>
      <c r="E410" s="513"/>
      <c r="F410" s="513"/>
      <c r="G410" s="513"/>
      <c r="H410" s="513"/>
      <c r="I410" s="513"/>
      <c r="J410" s="513"/>
      <c r="K410" s="513"/>
      <c r="L410" s="513"/>
      <c r="M410" s="513"/>
      <c r="N410" s="513"/>
      <c r="O410" s="513"/>
      <c r="P410" s="513"/>
      <c r="Q410" s="513"/>
    </row>
    <row r="411" spans="1:17">
      <c r="A411" s="513"/>
      <c r="B411" s="513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513"/>
      <c r="O411" s="513"/>
      <c r="P411" s="513"/>
      <c r="Q411" s="513"/>
    </row>
    <row r="412" spans="1:17">
      <c r="A412" s="513"/>
      <c r="B412" s="513"/>
      <c r="C412" s="513"/>
      <c r="D412" s="513"/>
      <c r="E412" s="513"/>
      <c r="F412" s="513"/>
      <c r="G412" s="513"/>
      <c r="H412" s="513"/>
      <c r="I412" s="513"/>
      <c r="J412" s="513"/>
      <c r="K412" s="513"/>
      <c r="L412" s="513"/>
      <c r="M412" s="513"/>
      <c r="N412" s="513"/>
      <c r="O412" s="513"/>
      <c r="P412" s="513"/>
      <c r="Q412" s="513"/>
    </row>
    <row r="413" spans="1:17">
      <c r="A413" s="513"/>
      <c r="B413" s="513"/>
      <c r="C413" s="513"/>
      <c r="D413" s="513"/>
      <c r="E413" s="513"/>
      <c r="F413" s="513"/>
      <c r="G413" s="513"/>
      <c r="H413" s="513"/>
      <c r="I413" s="513"/>
      <c r="J413" s="513"/>
      <c r="K413" s="513"/>
      <c r="L413" s="513"/>
      <c r="M413" s="513"/>
      <c r="N413" s="513"/>
      <c r="O413" s="513"/>
      <c r="P413" s="513"/>
      <c r="Q413" s="513"/>
    </row>
    <row r="414" spans="1:17">
      <c r="A414" s="513"/>
      <c r="B414" s="513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</row>
    <row r="415" spans="1:17">
      <c r="A415" s="513"/>
      <c r="B415" s="513"/>
      <c r="C415" s="513"/>
      <c r="D415" s="513"/>
      <c r="E415" s="513"/>
      <c r="F415" s="513"/>
      <c r="G415" s="513"/>
      <c r="H415" s="513"/>
      <c r="I415" s="513"/>
      <c r="J415" s="513"/>
      <c r="K415" s="513"/>
      <c r="L415" s="513"/>
      <c r="M415" s="513"/>
      <c r="N415" s="513"/>
      <c r="O415" s="513"/>
      <c r="P415" s="513"/>
      <c r="Q415" s="513"/>
    </row>
    <row r="416" spans="1:17">
      <c r="A416" s="513"/>
      <c r="B416" s="513"/>
      <c r="C416" s="513"/>
      <c r="D416" s="513"/>
      <c r="E416" s="513"/>
      <c r="F416" s="513"/>
      <c r="G416" s="513"/>
      <c r="H416" s="513"/>
      <c r="I416" s="513"/>
      <c r="J416" s="513"/>
      <c r="K416" s="513"/>
      <c r="L416" s="513"/>
      <c r="M416" s="513"/>
      <c r="N416" s="513"/>
      <c r="O416" s="513"/>
      <c r="P416" s="513"/>
      <c r="Q416" s="513"/>
    </row>
    <row r="417" spans="1:17">
      <c r="A417" s="513"/>
      <c r="B417" s="513"/>
      <c r="C417" s="513"/>
      <c r="D417" s="513"/>
      <c r="E417" s="513"/>
      <c r="F417" s="513"/>
      <c r="G417" s="513"/>
      <c r="H417" s="513"/>
      <c r="I417" s="513"/>
      <c r="J417" s="513"/>
      <c r="K417" s="513"/>
      <c r="L417" s="513"/>
      <c r="M417" s="513"/>
      <c r="N417" s="513"/>
      <c r="O417" s="513"/>
      <c r="P417" s="513"/>
      <c r="Q417" s="513"/>
    </row>
    <row r="418" spans="1:17">
      <c r="A418" s="513"/>
      <c r="B418" s="513"/>
      <c r="C418" s="513"/>
      <c r="D418" s="513"/>
      <c r="E418" s="513"/>
      <c r="F418" s="513"/>
      <c r="G418" s="513"/>
      <c r="H418" s="513"/>
      <c r="I418" s="513"/>
      <c r="J418" s="513"/>
      <c r="K418" s="513"/>
      <c r="L418" s="513"/>
      <c r="M418" s="513"/>
      <c r="N418" s="513"/>
      <c r="O418" s="513"/>
      <c r="P418" s="513"/>
      <c r="Q418" s="513"/>
    </row>
    <row r="419" spans="1:17">
      <c r="A419" s="513"/>
      <c r="B419" s="513"/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513"/>
      <c r="Q419" s="513"/>
    </row>
    <row r="420" spans="1:17">
      <c r="A420" s="513"/>
      <c r="B420" s="513"/>
      <c r="C420" s="513"/>
      <c r="D420" s="513"/>
      <c r="E420" s="513"/>
      <c r="F420" s="513"/>
      <c r="G420" s="513"/>
      <c r="H420" s="513"/>
      <c r="I420" s="513"/>
      <c r="J420" s="513"/>
      <c r="K420" s="513"/>
      <c r="L420" s="513"/>
      <c r="M420" s="513"/>
      <c r="N420" s="513"/>
      <c r="O420" s="513"/>
      <c r="P420" s="513"/>
      <c r="Q420" s="513"/>
    </row>
    <row r="421" spans="1:17">
      <c r="A421" s="513"/>
      <c r="B421" s="513"/>
      <c r="C421" s="513"/>
      <c r="D421" s="513"/>
      <c r="E421" s="513"/>
      <c r="F421" s="513"/>
      <c r="G421" s="513"/>
      <c r="H421" s="513"/>
      <c r="I421" s="513"/>
      <c r="J421" s="513"/>
      <c r="K421" s="513"/>
      <c r="L421" s="513"/>
      <c r="M421" s="513"/>
      <c r="N421" s="513"/>
      <c r="O421" s="513"/>
      <c r="P421" s="513"/>
      <c r="Q421" s="513"/>
    </row>
    <row r="422" spans="1:17">
      <c r="A422" s="513"/>
      <c r="B422" s="513"/>
      <c r="C422" s="513"/>
      <c r="D422" s="513"/>
      <c r="E422" s="513"/>
      <c r="F422" s="513"/>
      <c r="G422" s="513"/>
      <c r="H422" s="513"/>
      <c r="I422" s="513"/>
      <c r="J422" s="513"/>
      <c r="K422" s="513"/>
      <c r="L422" s="513"/>
      <c r="M422" s="513"/>
      <c r="N422" s="513"/>
      <c r="O422" s="513"/>
      <c r="P422" s="513"/>
      <c r="Q422" s="513"/>
    </row>
    <row r="423" spans="1:17">
      <c r="A423" s="513"/>
      <c r="B423" s="513"/>
      <c r="C423" s="513"/>
      <c r="D423" s="513"/>
      <c r="E423" s="513"/>
      <c r="F423" s="513"/>
      <c r="G423" s="513"/>
      <c r="H423" s="513"/>
      <c r="I423" s="513"/>
      <c r="J423" s="513"/>
      <c r="K423" s="513"/>
      <c r="L423" s="513"/>
      <c r="M423" s="513"/>
      <c r="N423" s="513"/>
      <c r="O423" s="513"/>
      <c r="P423" s="513"/>
      <c r="Q423" s="513"/>
    </row>
    <row r="424" spans="1:17">
      <c r="A424" s="513"/>
      <c r="B424" s="513"/>
      <c r="C424" s="513"/>
      <c r="D424" s="513"/>
      <c r="E424" s="513"/>
      <c r="F424" s="513"/>
      <c r="G424" s="513"/>
      <c r="H424" s="513"/>
      <c r="I424" s="513"/>
      <c r="J424" s="513"/>
      <c r="K424" s="513"/>
      <c r="L424" s="513"/>
      <c r="M424" s="513"/>
      <c r="N424" s="513"/>
      <c r="O424" s="513"/>
      <c r="P424" s="513"/>
      <c r="Q424" s="513"/>
    </row>
    <row r="425" spans="1:17">
      <c r="A425" s="513"/>
      <c r="B425" s="513"/>
      <c r="C425" s="513"/>
      <c r="D425" s="513"/>
      <c r="E425" s="513"/>
      <c r="F425" s="513"/>
      <c r="G425" s="513"/>
      <c r="H425" s="513"/>
      <c r="I425" s="513"/>
      <c r="J425" s="513"/>
      <c r="K425" s="513"/>
      <c r="L425" s="513"/>
      <c r="M425" s="513"/>
      <c r="N425" s="513"/>
      <c r="O425" s="513"/>
      <c r="P425" s="513"/>
      <c r="Q425" s="513"/>
    </row>
    <row r="426" spans="1:17">
      <c r="A426" s="513"/>
      <c r="B426" s="513"/>
      <c r="C426" s="513"/>
      <c r="D426" s="513"/>
      <c r="E426" s="513"/>
      <c r="F426" s="513"/>
      <c r="G426" s="513"/>
      <c r="H426" s="513"/>
      <c r="I426" s="513"/>
      <c r="J426" s="513"/>
      <c r="K426" s="513"/>
      <c r="L426" s="513"/>
      <c r="M426" s="513"/>
      <c r="N426" s="513"/>
      <c r="O426" s="513"/>
      <c r="P426" s="513"/>
      <c r="Q426" s="513"/>
    </row>
    <row r="427" spans="1:17">
      <c r="A427" s="513"/>
      <c r="B427" s="513"/>
      <c r="C427" s="513"/>
      <c r="D427" s="513"/>
      <c r="E427" s="513"/>
      <c r="F427" s="513"/>
      <c r="G427" s="513"/>
      <c r="H427" s="513"/>
      <c r="I427" s="513"/>
      <c r="J427" s="513"/>
      <c r="K427" s="513"/>
      <c r="L427" s="513"/>
      <c r="M427" s="513"/>
      <c r="N427" s="513"/>
      <c r="O427" s="513"/>
      <c r="P427" s="513"/>
      <c r="Q427" s="513"/>
    </row>
    <row r="428" spans="1:17">
      <c r="A428" s="513"/>
      <c r="B428" s="513"/>
      <c r="C428" s="513"/>
      <c r="D428" s="513"/>
      <c r="E428" s="513"/>
      <c r="F428" s="513"/>
      <c r="G428" s="513"/>
      <c r="H428" s="513"/>
      <c r="I428" s="513"/>
      <c r="J428" s="513"/>
      <c r="K428" s="513"/>
      <c r="L428" s="513"/>
      <c r="M428" s="513"/>
      <c r="N428" s="513"/>
      <c r="O428" s="513"/>
      <c r="P428" s="513"/>
      <c r="Q428" s="513"/>
    </row>
    <row r="429" spans="1:17">
      <c r="A429" s="513"/>
      <c r="B429" s="513"/>
      <c r="C429" s="513"/>
      <c r="D429" s="513"/>
      <c r="E429" s="513"/>
      <c r="F429" s="513"/>
      <c r="G429" s="513"/>
      <c r="H429" s="513"/>
      <c r="I429" s="513"/>
      <c r="J429" s="513"/>
      <c r="K429" s="513"/>
      <c r="L429" s="513"/>
      <c r="M429" s="513"/>
      <c r="N429" s="513"/>
      <c r="O429" s="513"/>
      <c r="P429" s="513"/>
      <c r="Q429" s="513"/>
    </row>
    <row r="430" spans="1:17">
      <c r="A430" s="513"/>
      <c r="B430" s="513"/>
      <c r="C430" s="513"/>
      <c r="D430" s="513"/>
      <c r="E430" s="513"/>
      <c r="F430" s="513"/>
      <c r="G430" s="513"/>
      <c r="H430" s="513"/>
      <c r="I430" s="513"/>
      <c r="J430" s="513"/>
      <c r="K430" s="513"/>
      <c r="L430" s="513"/>
      <c r="M430" s="513"/>
      <c r="N430" s="513"/>
      <c r="O430" s="513"/>
      <c r="P430" s="513"/>
      <c r="Q430" s="513"/>
    </row>
    <row r="431" spans="1:17">
      <c r="A431" s="513"/>
      <c r="B431" s="513"/>
      <c r="C431" s="513"/>
      <c r="D431" s="513"/>
      <c r="E431" s="513"/>
      <c r="F431" s="513"/>
      <c r="G431" s="513"/>
      <c r="H431" s="513"/>
      <c r="I431" s="513"/>
      <c r="J431" s="513"/>
      <c r="K431" s="513"/>
      <c r="L431" s="513"/>
      <c r="M431" s="513"/>
      <c r="N431" s="513"/>
      <c r="O431" s="513"/>
      <c r="P431" s="513"/>
      <c r="Q431" s="513"/>
    </row>
    <row r="432" spans="1:17">
      <c r="A432" s="513"/>
      <c r="B432" s="513"/>
      <c r="C432" s="513"/>
      <c r="D432" s="513"/>
      <c r="E432" s="513"/>
      <c r="F432" s="513"/>
      <c r="G432" s="513"/>
      <c r="H432" s="513"/>
      <c r="I432" s="513"/>
      <c r="J432" s="513"/>
      <c r="K432" s="513"/>
      <c r="L432" s="513"/>
      <c r="M432" s="513"/>
      <c r="N432" s="513"/>
      <c r="O432" s="513"/>
      <c r="P432" s="513"/>
      <c r="Q432" s="513"/>
    </row>
    <row r="433" spans="1:17">
      <c r="A433" s="513"/>
      <c r="B433" s="513"/>
      <c r="C433" s="513"/>
      <c r="D433" s="513"/>
      <c r="E433" s="513"/>
      <c r="F433" s="513"/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</row>
    <row r="434" spans="1:17">
      <c r="A434" s="513"/>
      <c r="B434" s="513"/>
      <c r="C434" s="513"/>
      <c r="D434" s="513"/>
      <c r="E434" s="513"/>
      <c r="F434" s="513"/>
      <c r="G434" s="513"/>
      <c r="H434" s="513"/>
      <c r="I434" s="513"/>
      <c r="J434" s="513"/>
      <c r="K434" s="513"/>
      <c r="L434" s="513"/>
      <c r="M434" s="513"/>
      <c r="N434" s="513"/>
      <c r="O434" s="513"/>
      <c r="P434" s="513"/>
      <c r="Q434" s="513"/>
    </row>
    <row r="435" spans="1:17">
      <c r="A435" s="513"/>
      <c r="B435" s="513"/>
      <c r="C435" s="513"/>
      <c r="D435" s="513"/>
      <c r="E435" s="513"/>
      <c r="F435" s="513"/>
      <c r="G435" s="513"/>
      <c r="H435" s="513"/>
      <c r="I435" s="513"/>
      <c r="J435" s="513"/>
      <c r="K435" s="513"/>
      <c r="L435" s="513"/>
      <c r="M435" s="513"/>
      <c r="N435" s="513"/>
      <c r="O435" s="513"/>
      <c r="P435" s="513"/>
      <c r="Q435" s="513"/>
    </row>
    <row r="436" spans="1:17">
      <c r="A436" s="513"/>
      <c r="B436" s="513"/>
      <c r="C436" s="513"/>
      <c r="D436" s="513"/>
      <c r="E436" s="513"/>
      <c r="F436" s="513"/>
      <c r="G436" s="513"/>
      <c r="H436" s="513"/>
      <c r="I436" s="513"/>
      <c r="J436" s="513"/>
      <c r="K436" s="513"/>
      <c r="L436" s="513"/>
      <c r="M436" s="513"/>
      <c r="N436" s="513"/>
      <c r="O436" s="513"/>
      <c r="P436" s="513"/>
      <c r="Q436" s="513"/>
    </row>
    <row r="437" spans="1:17">
      <c r="A437" s="513"/>
      <c r="B437" s="513"/>
      <c r="C437" s="513"/>
      <c r="D437" s="513"/>
      <c r="E437" s="513"/>
      <c r="F437" s="513"/>
      <c r="G437" s="513"/>
      <c r="H437" s="513"/>
      <c r="I437" s="513"/>
      <c r="J437" s="513"/>
      <c r="K437" s="513"/>
      <c r="L437" s="513"/>
      <c r="M437" s="513"/>
      <c r="N437" s="513"/>
      <c r="O437" s="513"/>
      <c r="P437" s="513"/>
      <c r="Q437" s="513"/>
    </row>
    <row r="438" spans="1:17">
      <c r="A438" s="513"/>
      <c r="B438" s="513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3"/>
    </row>
    <row r="439" spans="1:17">
      <c r="A439" s="513"/>
      <c r="B439" s="513"/>
      <c r="C439" s="513"/>
      <c r="D439" s="513"/>
      <c r="E439" s="513"/>
      <c r="F439" s="513"/>
      <c r="G439" s="513"/>
      <c r="H439" s="513"/>
      <c r="I439" s="513"/>
      <c r="J439" s="513"/>
      <c r="K439" s="513"/>
      <c r="L439" s="513"/>
      <c r="M439" s="513"/>
      <c r="N439" s="513"/>
      <c r="O439" s="513"/>
      <c r="P439" s="513"/>
      <c r="Q439" s="513"/>
    </row>
    <row r="440" spans="1:17">
      <c r="A440" s="513"/>
      <c r="B440" s="513"/>
      <c r="C440" s="513"/>
      <c r="D440" s="513"/>
      <c r="E440" s="513"/>
      <c r="F440" s="513"/>
      <c r="G440" s="513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</row>
    <row r="441" spans="1:17">
      <c r="A441" s="513"/>
      <c r="B441" s="513"/>
      <c r="C441" s="513"/>
      <c r="D441" s="513"/>
      <c r="E441" s="513"/>
      <c r="F441" s="513"/>
      <c r="G441" s="513"/>
      <c r="H441" s="513"/>
      <c r="I441" s="513"/>
      <c r="J441" s="513"/>
      <c r="K441" s="513"/>
      <c r="L441" s="513"/>
      <c r="M441" s="513"/>
      <c r="N441" s="513"/>
      <c r="O441" s="513"/>
      <c r="P441" s="513"/>
      <c r="Q441" s="513"/>
    </row>
    <row r="442" spans="1:17">
      <c r="A442" s="513"/>
      <c r="B442" s="513"/>
      <c r="C442" s="51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3"/>
      <c r="P442" s="513"/>
      <c r="Q442" s="513"/>
    </row>
    <row r="443" spans="1:17">
      <c r="A443" s="513"/>
      <c r="B443" s="513"/>
      <c r="C443" s="51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3"/>
      <c r="P443" s="513"/>
      <c r="Q443" s="513"/>
    </row>
    <row r="444" spans="1:17">
      <c r="A444" s="513"/>
      <c r="B444" s="513"/>
      <c r="C444" s="51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3"/>
      <c r="P444" s="513"/>
      <c r="Q444" s="513"/>
    </row>
    <row r="445" spans="1:17">
      <c r="A445" s="513"/>
      <c r="B445" s="513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3"/>
      <c r="P445" s="513"/>
      <c r="Q445" s="513"/>
    </row>
    <row r="446" spans="1:17">
      <c r="A446" s="513"/>
      <c r="B446" s="513"/>
      <c r="C446" s="51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3"/>
      <c r="P446" s="513"/>
      <c r="Q446" s="513"/>
    </row>
    <row r="447" spans="1:17">
      <c r="A447" s="513"/>
      <c r="B447" s="513"/>
      <c r="C447" s="51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</row>
    <row r="448" spans="1:17">
      <c r="A448" s="513"/>
      <c r="B448" s="513"/>
      <c r="C448" s="51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3"/>
      <c r="P448" s="513"/>
      <c r="Q448" s="513"/>
    </row>
    <row r="449" spans="1:17">
      <c r="A449" s="513"/>
      <c r="B449" s="513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</row>
    <row r="450" spans="1:17">
      <c r="A450" s="513"/>
      <c r="B450" s="513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</row>
    <row r="451" spans="1:17">
      <c r="A451" s="513"/>
      <c r="B451" s="513"/>
      <c r="C451" s="51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3"/>
      <c r="P451" s="513"/>
      <c r="Q451" s="513"/>
    </row>
    <row r="452" spans="1:17">
      <c r="A452" s="513"/>
      <c r="B452" s="513"/>
      <c r="C452" s="51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3"/>
      <c r="P452" s="513"/>
      <c r="Q452" s="513"/>
    </row>
    <row r="453" spans="1:17">
      <c r="A453" s="513"/>
      <c r="B453" s="513"/>
      <c r="C453" s="51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3"/>
      <c r="P453" s="513"/>
      <c r="Q453" s="513"/>
    </row>
    <row r="454" spans="1:17">
      <c r="A454" s="513"/>
      <c r="B454" s="513"/>
      <c r="C454" s="51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3"/>
      <c r="P454" s="513"/>
      <c r="Q454" s="513"/>
    </row>
    <row r="455" spans="1:17">
      <c r="A455" s="513"/>
      <c r="B455" s="513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3"/>
    </row>
    <row r="456" spans="1:17">
      <c r="A456" s="513"/>
      <c r="B456" s="513"/>
      <c r="C456" s="51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3"/>
      <c r="P456" s="513"/>
      <c r="Q456" s="513"/>
    </row>
    <row r="457" spans="1:17">
      <c r="A457" s="513"/>
      <c r="B457" s="513"/>
      <c r="C457" s="513"/>
      <c r="D457" s="513"/>
      <c r="E457" s="513"/>
      <c r="F457" s="513"/>
      <c r="G457" s="513"/>
      <c r="H457" s="513"/>
      <c r="I457" s="513"/>
      <c r="J457" s="513"/>
      <c r="K457" s="513"/>
      <c r="L457" s="513"/>
      <c r="M457" s="513"/>
      <c r="N457" s="513"/>
      <c r="O457" s="513"/>
      <c r="P457" s="513"/>
      <c r="Q457" s="513"/>
    </row>
    <row r="458" spans="1:17">
      <c r="A458" s="513"/>
      <c r="B458" s="513"/>
      <c r="C458" s="513"/>
      <c r="D458" s="513"/>
      <c r="E458" s="513"/>
      <c r="F458" s="513"/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</row>
    <row r="459" spans="1:17">
      <c r="A459" s="513"/>
      <c r="B459" s="513"/>
      <c r="C459" s="513"/>
      <c r="D459" s="513"/>
      <c r="E459" s="513"/>
      <c r="F459" s="513"/>
      <c r="G459" s="513"/>
      <c r="H459" s="513"/>
      <c r="I459" s="513"/>
      <c r="J459" s="513"/>
      <c r="K459" s="513"/>
      <c r="L459" s="513"/>
      <c r="M459" s="513"/>
      <c r="N459" s="513"/>
      <c r="O459" s="513"/>
      <c r="P459" s="513"/>
      <c r="Q459" s="513"/>
    </row>
    <row r="460" spans="1:17">
      <c r="A460" s="513"/>
      <c r="B460" s="513"/>
      <c r="C460" s="513"/>
      <c r="D460" s="513"/>
      <c r="E460" s="513"/>
      <c r="F460" s="513"/>
      <c r="G460" s="513"/>
      <c r="H460" s="513"/>
      <c r="I460" s="513"/>
      <c r="J460" s="513"/>
      <c r="K460" s="513"/>
      <c r="L460" s="513"/>
      <c r="M460" s="513"/>
      <c r="N460" s="513"/>
      <c r="O460" s="513"/>
      <c r="P460" s="513"/>
      <c r="Q460" s="513"/>
    </row>
    <row r="461" spans="1:17">
      <c r="A461" s="513"/>
      <c r="B461" s="513"/>
      <c r="C461" s="513"/>
      <c r="D461" s="513"/>
      <c r="E461" s="513"/>
      <c r="F461" s="513"/>
      <c r="G461" s="513"/>
      <c r="H461" s="513"/>
      <c r="I461" s="513"/>
      <c r="J461" s="513"/>
      <c r="K461" s="513"/>
      <c r="L461" s="513"/>
      <c r="M461" s="513"/>
      <c r="N461" s="513"/>
      <c r="O461" s="513"/>
      <c r="P461" s="513"/>
      <c r="Q461" s="513"/>
    </row>
    <row r="462" spans="1:17">
      <c r="A462" s="513"/>
      <c r="B462" s="513"/>
      <c r="C462" s="513"/>
      <c r="D462" s="513"/>
      <c r="E462" s="513"/>
      <c r="F462" s="513"/>
      <c r="G462" s="513"/>
      <c r="H462" s="513"/>
      <c r="I462" s="513"/>
      <c r="J462" s="513"/>
      <c r="K462" s="513"/>
      <c r="L462" s="513"/>
      <c r="M462" s="513"/>
      <c r="N462" s="513"/>
      <c r="O462" s="513"/>
      <c r="P462" s="513"/>
      <c r="Q462" s="513"/>
    </row>
    <row r="463" spans="1:17">
      <c r="A463" s="513"/>
      <c r="B463" s="513"/>
      <c r="C463" s="513"/>
      <c r="D463" s="513"/>
      <c r="E463" s="513"/>
      <c r="F463" s="513"/>
      <c r="G463" s="513"/>
      <c r="H463" s="513"/>
      <c r="I463" s="513"/>
      <c r="J463" s="513"/>
      <c r="K463" s="513"/>
      <c r="L463" s="513"/>
      <c r="M463" s="513"/>
      <c r="N463" s="513"/>
      <c r="O463" s="513"/>
      <c r="P463" s="513"/>
      <c r="Q463" s="513"/>
    </row>
    <row r="464" spans="1:17">
      <c r="A464" s="513"/>
      <c r="B464" s="513"/>
      <c r="C464" s="513"/>
      <c r="D464" s="513"/>
      <c r="E464" s="513"/>
      <c r="F464" s="513"/>
      <c r="G464" s="513"/>
      <c r="H464" s="513"/>
      <c r="I464" s="513"/>
      <c r="J464" s="513"/>
      <c r="K464" s="513"/>
      <c r="L464" s="513"/>
      <c r="M464" s="513"/>
      <c r="N464" s="513"/>
      <c r="O464" s="513"/>
      <c r="P464" s="513"/>
      <c r="Q464" s="513"/>
    </row>
    <row r="465" spans="1:17">
      <c r="A465" s="513"/>
      <c r="B465" s="513"/>
      <c r="C465" s="513"/>
      <c r="D465" s="513"/>
      <c r="E465" s="513"/>
      <c r="F465" s="513"/>
      <c r="G465" s="513"/>
      <c r="H465" s="513"/>
      <c r="I465" s="513"/>
      <c r="J465" s="513"/>
      <c r="K465" s="513"/>
      <c r="L465" s="513"/>
      <c r="M465" s="513"/>
      <c r="N465" s="513"/>
      <c r="O465" s="513"/>
      <c r="P465" s="513"/>
      <c r="Q465" s="513"/>
    </row>
    <row r="466" spans="1:17">
      <c r="A466" s="513"/>
      <c r="B466" s="513"/>
      <c r="C466" s="513"/>
      <c r="D466" s="513"/>
      <c r="E466" s="513"/>
      <c r="F466" s="513"/>
      <c r="G466" s="513"/>
      <c r="H466" s="513"/>
      <c r="I466" s="513"/>
      <c r="J466" s="513"/>
      <c r="K466" s="513"/>
      <c r="L466" s="513"/>
      <c r="M466" s="513"/>
      <c r="N466" s="513"/>
      <c r="O466" s="513"/>
      <c r="P466" s="513"/>
      <c r="Q466" s="513"/>
    </row>
    <row r="467" spans="1:17">
      <c r="A467" s="513"/>
      <c r="B467" s="513"/>
      <c r="C467" s="513"/>
      <c r="D467" s="513"/>
      <c r="E467" s="513"/>
      <c r="F467" s="513"/>
      <c r="G467" s="513"/>
      <c r="H467" s="513"/>
      <c r="I467" s="513"/>
      <c r="J467" s="513"/>
      <c r="K467" s="513"/>
      <c r="L467" s="513"/>
      <c r="M467" s="513"/>
      <c r="N467" s="513"/>
      <c r="O467" s="513"/>
      <c r="P467" s="513"/>
      <c r="Q467" s="513"/>
    </row>
    <row r="468" spans="1:17">
      <c r="A468" s="513"/>
      <c r="B468" s="513"/>
      <c r="C468" s="513"/>
      <c r="D468" s="513"/>
      <c r="E468" s="513"/>
      <c r="F468" s="513"/>
      <c r="G468" s="513"/>
      <c r="H468" s="513"/>
      <c r="I468" s="513"/>
      <c r="J468" s="513"/>
      <c r="K468" s="513"/>
      <c r="L468" s="513"/>
      <c r="M468" s="513"/>
      <c r="N468" s="513"/>
      <c r="O468" s="513"/>
      <c r="P468" s="513"/>
      <c r="Q468" s="513"/>
    </row>
    <row r="469" spans="1:17">
      <c r="A469" s="513"/>
      <c r="B469" s="513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</row>
    <row r="470" spans="1:17">
      <c r="A470" s="513"/>
      <c r="B470" s="513"/>
      <c r="C470" s="513"/>
      <c r="D470" s="513"/>
      <c r="E470" s="513"/>
      <c r="F470" s="513"/>
      <c r="G470" s="513"/>
      <c r="H470" s="513"/>
      <c r="I470" s="513"/>
      <c r="J470" s="513"/>
      <c r="K470" s="513"/>
      <c r="L470" s="513"/>
      <c r="M470" s="513"/>
      <c r="N470" s="513"/>
      <c r="O470" s="513"/>
      <c r="P470" s="513"/>
      <c r="Q470" s="513"/>
    </row>
    <row r="471" spans="1:17">
      <c r="A471" s="513"/>
      <c r="B471" s="513"/>
      <c r="C471" s="513"/>
      <c r="D471" s="513"/>
      <c r="E471" s="513"/>
      <c r="F471" s="513"/>
      <c r="G471" s="513"/>
      <c r="H471" s="513"/>
      <c r="I471" s="513"/>
      <c r="J471" s="513"/>
      <c r="K471" s="513"/>
      <c r="L471" s="513"/>
      <c r="M471" s="513"/>
      <c r="N471" s="513"/>
      <c r="O471" s="513"/>
      <c r="P471" s="513"/>
      <c r="Q471" s="513"/>
    </row>
    <row r="472" spans="1:17">
      <c r="A472" s="513"/>
      <c r="B472" s="513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</row>
    <row r="473" spans="1:17">
      <c r="A473" s="513"/>
      <c r="B473" s="513"/>
      <c r="C473" s="513"/>
      <c r="D473" s="513"/>
      <c r="E473" s="513"/>
      <c r="F473" s="513"/>
      <c r="G473" s="513"/>
      <c r="H473" s="513"/>
      <c r="I473" s="513"/>
      <c r="J473" s="513"/>
      <c r="K473" s="513"/>
      <c r="L473" s="513"/>
      <c r="M473" s="513"/>
      <c r="N473" s="513"/>
      <c r="O473" s="513"/>
      <c r="P473" s="513"/>
      <c r="Q473" s="513"/>
    </row>
    <row r="474" spans="1:17">
      <c r="A474" s="513"/>
      <c r="B474" s="513"/>
      <c r="C474" s="513"/>
      <c r="D474" s="513"/>
      <c r="E474" s="513"/>
      <c r="F474" s="513"/>
      <c r="G474" s="513"/>
      <c r="H474" s="513"/>
      <c r="I474" s="513"/>
      <c r="J474" s="513"/>
      <c r="K474" s="513"/>
      <c r="L474" s="513"/>
      <c r="M474" s="513"/>
      <c r="N474" s="513"/>
      <c r="O474" s="513"/>
      <c r="P474" s="513"/>
      <c r="Q474" s="513"/>
    </row>
    <row r="475" spans="1:17">
      <c r="A475" s="513"/>
      <c r="B475" s="513"/>
      <c r="C475" s="513"/>
      <c r="D475" s="513"/>
      <c r="E475" s="513"/>
      <c r="F475" s="513"/>
      <c r="G475" s="513"/>
      <c r="H475" s="513"/>
      <c r="I475" s="513"/>
      <c r="J475" s="513"/>
      <c r="K475" s="513"/>
      <c r="L475" s="513"/>
      <c r="M475" s="513"/>
      <c r="N475" s="513"/>
      <c r="O475" s="513"/>
      <c r="P475" s="513"/>
      <c r="Q475" s="513"/>
    </row>
    <row r="476" spans="1:17">
      <c r="A476" s="513"/>
      <c r="B476" s="513"/>
      <c r="C476" s="513"/>
      <c r="D476" s="513"/>
      <c r="E476" s="513"/>
      <c r="F476" s="513"/>
      <c r="G476" s="513"/>
      <c r="H476" s="513"/>
      <c r="I476" s="513"/>
      <c r="J476" s="513"/>
      <c r="K476" s="513"/>
      <c r="L476" s="513"/>
      <c r="M476" s="513"/>
      <c r="N476" s="513"/>
      <c r="O476" s="513"/>
      <c r="P476" s="513"/>
      <c r="Q476" s="513"/>
    </row>
    <row r="477" spans="1:17">
      <c r="A477" s="513"/>
      <c r="B477" s="513"/>
      <c r="C477" s="513"/>
      <c r="D477" s="513"/>
      <c r="E477" s="513"/>
      <c r="F477" s="513"/>
      <c r="G477" s="513"/>
      <c r="H477" s="513"/>
      <c r="I477" s="513"/>
      <c r="J477" s="513"/>
      <c r="K477" s="513"/>
      <c r="L477" s="513"/>
      <c r="M477" s="513"/>
      <c r="N477" s="513"/>
      <c r="O477" s="513"/>
      <c r="P477" s="513"/>
      <c r="Q477" s="513"/>
    </row>
    <row r="478" spans="1:17">
      <c r="A478" s="513"/>
      <c r="B478" s="513"/>
      <c r="C478" s="513"/>
      <c r="D478" s="513"/>
      <c r="E478" s="513"/>
      <c r="F478" s="513"/>
      <c r="G478" s="513"/>
      <c r="H478" s="513"/>
      <c r="I478" s="513"/>
      <c r="J478" s="513"/>
      <c r="K478" s="513"/>
      <c r="L478" s="513"/>
      <c r="M478" s="513"/>
      <c r="N478" s="513"/>
      <c r="O478" s="513"/>
      <c r="P478" s="513"/>
      <c r="Q478" s="513"/>
    </row>
    <row r="479" spans="1:17">
      <c r="A479" s="513"/>
      <c r="B479" s="513"/>
      <c r="C479" s="513"/>
      <c r="D479" s="513"/>
      <c r="E479" s="513"/>
      <c r="F479" s="513"/>
      <c r="G479" s="513"/>
      <c r="H479" s="513"/>
      <c r="I479" s="513"/>
      <c r="J479" s="513"/>
      <c r="K479" s="513"/>
      <c r="L479" s="513"/>
      <c r="M479" s="513"/>
      <c r="N479" s="513"/>
      <c r="O479" s="513"/>
      <c r="P479" s="513"/>
      <c r="Q479" s="513"/>
    </row>
    <row r="480" spans="1:17">
      <c r="A480" s="513"/>
      <c r="B480" s="513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</row>
    <row r="481" spans="1:17">
      <c r="A481" s="513"/>
      <c r="B481" s="513"/>
      <c r="C481" s="513"/>
      <c r="D481" s="513"/>
      <c r="E481" s="513"/>
      <c r="F481" s="513"/>
      <c r="G481" s="513"/>
      <c r="H481" s="513"/>
      <c r="I481" s="513"/>
      <c r="J481" s="513"/>
      <c r="K481" s="513"/>
      <c r="L481" s="513"/>
      <c r="M481" s="513"/>
      <c r="N481" s="513"/>
      <c r="O481" s="513"/>
      <c r="P481" s="513"/>
      <c r="Q481" s="513"/>
    </row>
    <row r="482" spans="1:17">
      <c r="A482" s="513"/>
      <c r="B482" s="513"/>
      <c r="C482" s="513"/>
      <c r="D482" s="513"/>
      <c r="E482" s="513"/>
      <c r="F482" s="513"/>
      <c r="G482" s="513"/>
      <c r="H482" s="513"/>
      <c r="I482" s="513"/>
      <c r="J482" s="513"/>
      <c r="K482" s="513"/>
      <c r="L482" s="513"/>
      <c r="M482" s="513"/>
      <c r="N482" s="513"/>
      <c r="O482" s="513"/>
      <c r="P482" s="513"/>
      <c r="Q482" s="513"/>
    </row>
    <row r="483" spans="1:17">
      <c r="A483" s="513"/>
      <c r="B483" s="513"/>
      <c r="C483" s="513"/>
      <c r="D483" s="513"/>
      <c r="E483" s="513"/>
      <c r="F483" s="513"/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</row>
    <row r="484" spans="1:17">
      <c r="A484" s="513"/>
      <c r="B484" s="513"/>
      <c r="C484" s="513"/>
      <c r="D484" s="513"/>
      <c r="E484" s="513"/>
      <c r="F484" s="513"/>
      <c r="G484" s="513"/>
      <c r="H484" s="513"/>
      <c r="I484" s="513"/>
      <c r="J484" s="513"/>
      <c r="K484" s="513"/>
      <c r="L484" s="513"/>
      <c r="M484" s="513"/>
      <c r="N484" s="513"/>
      <c r="O484" s="513"/>
      <c r="P484" s="513"/>
      <c r="Q484" s="513"/>
    </row>
    <row r="485" spans="1:17">
      <c r="A485" s="513"/>
      <c r="B485" s="513"/>
      <c r="C485" s="513"/>
      <c r="D485" s="513"/>
      <c r="E485" s="513"/>
      <c r="F485" s="513"/>
      <c r="G485" s="513"/>
      <c r="H485" s="513"/>
      <c r="I485" s="513"/>
      <c r="J485" s="513"/>
      <c r="K485" s="513"/>
      <c r="L485" s="513"/>
      <c r="M485" s="513"/>
      <c r="N485" s="513"/>
      <c r="O485" s="513"/>
      <c r="P485" s="513"/>
      <c r="Q485" s="513"/>
    </row>
    <row r="486" spans="1:17">
      <c r="A486" s="513"/>
      <c r="B486" s="513"/>
      <c r="C486" s="513"/>
      <c r="D486" s="513"/>
      <c r="E486" s="513"/>
      <c r="F486" s="513"/>
      <c r="G486" s="513"/>
      <c r="H486" s="513"/>
      <c r="I486" s="513"/>
      <c r="J486" s="513"/>
      <c r="K486" s="513"/>
      <c r="L486" s="513"/>
      <c r="M486" s="513"/>
      <c r="N486" s="513"/>
      <c r="O486" s="513"/>
      <c r="P486" s="513"/>
      <c r="Q486" s="513"/>
    </row>
    <row r="487" spans="1:17">
      <c r="A487" s="513"/>
      <c r="B487" s="513"/>
      <c r="C487" s="513"/>
      <c r="D487" s="513"/>
      <c r="E487" s="513"/>
      <c r="F487" s="513"/>
      <c r="G487" s="513"/>
      <c r="H487" s="513"/>
      <c r="I487" s="513"/>
      <c r="J487" s="513"/>
      <c r="K487" s="513"/>
      <c r="L487" s="513"/>
      <c r="M487" s="513"/>
      <c r="N487" s="513"/>
      <c r="O487" s="513"/>
      <c r="P487" s="513"/>
      <c r="Q487" s="513"/>
    </row>
    <row r="488" spans="1:17">
      <c r="A488" s="513"/>
      <c r="B488" s="513"/>
      <c r="C488" s="513"/>
      <c r="D488" s="513"/>
      <c r="E488" s="513"/>
      <c r="F488" s="513"/>
      <c r="G488" s="513"/>
      <c r="H488" s="513"/>
      <c r="I488" s="513"/>
      <c r="J488" s="513"/>
      <c r="K488" s="513"/>
      <c r="L488" s="513"/>
      <c r="M488" s="513"/>
      <c r="N488" s="513"/>
      <c r="O488" s="513"/>
      <c r="P488" s="513"/>
      <c r="Q488" s="513"/>
    </row>
    <row r="489" spans="1:17">
      <c r="A489" s="513"/>
      <c r="B489" s="513"/>
      <c r="C489" s="513"/>
      <c r="D489" s="513"/>
      <c r="E489" s="513"/>
      <c r="F489" s="513"/>
      <c r="G489" s="513"/>
      <c r="H489" s="513"/>
      <c r="I489" s="513"/>
      <c r="J489" s="513"/>
      <c r="K489" s="513"/>
      <c r="L489" s="513"/>
      <c r="M489" s="513"/>
      <c r="N489" s="513"/>
      <c r="O489" s="513"/>
      <c r="P489" s="513"/>
      <c r="Q489" s="513"/>
    </row>
    <row r="490" spans="1:17">
      <c r="A490" s="513"/>
      <c r="B490" s="513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</row>
    <row r="491" spans="1:17">
      <c r="A491" s="513"/>
      <c r="B491" s="513"/>
      <c r="C491" s="513"/>
      <c r="D491" s="513"/>
      <c r="E491" s="513"/>
      <c r="F491" s="513"/>
      <c r="G491" s="513"/>
      <c r="H491" s="513"/>
      <c r="I491" s="513"/>
      <c r="J491" s="513"/>
      <c r="K491" s="513"/>
      <c r="L491" s="513"/>
      <c r="M491" s="513"/>
      <c r="N491" s="513"/>
      <c r="O491" s="513"/>
      <c r="P491" s="513"/>
      <c r="Q491" s="513"/>
    </row>
    <row r="492" spans="1:17">
      <c r="A492" s="513"/>
      <c r="B492" s="513"/>
      <c r="C492" s="513"/>
      <c r="D492" s="513"/>
      <c r="E492" s="513"/>
      <c r="F492" s="513"/>
      <c r="G492" s="513"/>
      <c r="H492" s="513"/>
      <c r="I492" s="513"/>
      <c r="J492" s="513"/>
      <c r="K492" s="513"/>
      <c r="L492" s="513"/>
      <c r="M492" s="513"/>
      <c r="N492" s="513"/>
      <c r="O492" s="513"/>
      <c r="P492" s="513"/>
      <c r="Q492" s="513"/>
    </row>
    <row r="493" spans="1:17">
      <c r="A493" s="513"/>
      <c r="B493" s="513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</row>
    <row r="494" spans="1:17">
      <c r="A494" s="513"/>
      <c r="B494" s="513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</row>
    <row r="495" spans="1:17">
      <c r="A495" s="513"/>
      <c r="B495" s="513"/>
      <c r="C495" s="513"/>
      <c r="D495" s="513"/>
      <c r="E495" s="513"/>
      <c r="F495" s="513"/>
      <c r="G495" s="513"/>
      <c r="H495" s="513"/>
      <c r="I495" s="513"/>
      <c r="J495" s="513"/>
      <c r="K495" s="513"/>
      <c r="L495" s="513"/>
      <c r="M495" s="513"/>
      <c r="N495" s="513"/>
      <c r="O495" s="513"/>
      <c r="P495" s="513"/>
      <c r="Q495" s="513"/>
    </row>
    <row r="496" spans="1:17">
      <c r="A496" s="513"/>
      <c r="B496" s="513"/>
      <c r="C496" s="513"/>
      <c r="D496" s="513"/>
      <c r="E496" s="513"/>
      <c r="F496" s="513"/>
      <c r="G496" s="513"/>
      <c r="H496" s="513"/>
      <c r="I496" s="513"/>
      <c r="J496" s="513"/>
      <c r="K496" s="513"/>
      <c r="L496" s="513"/>
      <c r="M496" s="513"/>
      <c r="N496" s="513"/>
      <c r="O496" s="513"/>
      <c r="P496" s="513"/>
      <c r="Q496" s="513"/>
    </row>
    <row r="497" spans="1:17">
      <c r="A497" s="513"/>
      <c r="B497" s="513"/>
      <c r="C497" s="513"/>
      <c r="D497" s="513"/>
      <c r="E497" s="513"/>
      <c r="F497" s="513"/>
      <c r="G497" s="513"/>
      <c r="H497" s="513"/>
      <c r="I497" s="513"/>
      <c r="J497" s="513"/>
      <c r="K497" s="513"/>
      <c r="L497" s="513"/>
      <c r="M497" s="513"/>
      <c r="N497" s="513"/>
      <c r="O497" s="513"/>
      <c r="P497" s="513"/>
      <c r="Q497" s="513"/>
    </row>
    <row r="498" spans="1:17">
      <c r="A498" s="513"/>
      <c r="B498" s="513"/>
      <c r="C498" s="513"/>
      <c r="D498" s="513"/>
      <c r="E498" s="513"/>
      <c r="F498" s="513"/>
      <c r="G498" s="513"/>
      <c r="H498" s="513"/>
      <c r="I498" s="513"/>
      <c r="J498" s="513"/>
      <c r="K498" s="513"/>
      <c r="L498" s="513"/>
      <c r="M498" s="513"/>
      <c r="N498" s="513"/>
      <c r="O498" s="513"/>
      <c r="P498" s="513"/>
      <c r="Q498" s="513"/>
    </row>
    <row r="499" spans="1:17">
      <c r="A499" s="513"/>
      <c r="B499" s="513"/>
      <c r="C499" s="513"/>
      <c r="D499" s="513"/>
      <c r="E499" s="513"/>
      <c r="F499" s="513"/>
      <c r="G499" s="513"/>
      <c r="H499" s="513"/>
      <c r="I499" s="513"/>
      <c r="J499" s="513"/>
      <c r="K499" s="513"/>
      <c r="L499" s="513"/>
      <c r="M499" s="513"/>
      <c r="N499" s="513"/>
      <c r="O499" s="513"/>
      <c r="P499" s="513"/>
      <c r="Q499" s="513"/>
    </row>
    <row r="500" spans="1:17">
      <c r="A500" s="513"/>
      <c r="B500" s="513"/>
      <c r="C500" s="51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3"/>
      <c r="P500" s="513"/>
      <c r="Q500" s="513"/>
    </row>
    <row r="501" spans="1:17">
      <c r="A501" s="513"/>
      <c r="B501" s="513"/>
      <c r="C501" s="51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3"/>
      <c r="P501" s="513"/>
      <c r="Q501" s="513"/>
    </row>
    <row r="502" spans="1:17">
      <c r="A502" s="513"/>
      <c r="B502" s="513"/>
      <c r="C502" s="51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3"/>
      <c r="P502" s="513"/>
      <c r="Q502" s="513"/>
    </row>
    <row r="503" spans="1:17">
      <c r="A503" s="513"/>
      <c r="B503" s="513"/>
      <c r="C503" s="51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3"/>
      <c r="P503" s="513"/>
      <c r="Q503" s="513"/>
    </row>
    <row r="504" spans="1:17">
      <c r="A504" s="513"/>
      <c r="B504" s="513"/>
      <c r="C504" s="51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3"/>
      <c r="P504" s="513"/>
      <c r="Q504" s="513"/>
    </row>
    <row r="505" spans="1:17">
      <c r="A505" s="513"/>
      <c r="B505" s="513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</row>
    <row r="506" spans="1:17">
      <c r="A506" s="513"/>
      <c r="B506" s="513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3"/>
      <c r="P506" s="513"/>
      <c r="Q506" s="513"/>
    </row>
    <row r="507" spans="1:17">
      <c r="A507" s="513"/>
      <c r="B507" s="513"/>
      <c r="C507" s="51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3"/>
      <c r="P507" s="513"/>
      <c r="Q507" s="513"/>
    </row>
    <row r="508" spans="1:17">
      <c r="A508" s="513"/>
      <c r="B508" s="513"/>
      <c r="C508" s="51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</row>
    <row r="509" spans="1:17">
      <c r="A509" s="513"/>
      <c r="B509" s="513"/>
      <c r="C509" s="51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3"/>
      <c r="P509" s="513"/>
      <c r="Q509" s="513"/>
    </row>
    <row r="510" spans="1:17">
      <c r="A510" s="513"/>
      <c r="B510" s="513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</row>
    <row r="511" spans="1:17">
      <c r="A511" s="513"/>
      <c r="B511" s="513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</row>
    <row r="512" spans="1:17">
      <c r="A512" s="513"/>
      <c r="B512" s="513"/>
      <c r="C512" s="51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3"/>
      <c r="P512" s="513"/>
      <c r="Q512" s="513"/>
    </row>
    <row r="513" spans="1:17">
      <c r="A513" s="513"/>
      <c r="B513" s="513"/>
      <c r="C513" s="51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3"/>
      <c r="P513" s="513"/>
      <c r="Q513" s="513"/>
    </row>
    <row r="514" spans="1:17">
      <c r="A514" s="513"/>
      <c r="B514" s="513"/>
      <c r="C514" s="51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3"/>
      <c r="P514" s="513"/>
      <c r="Q514" s="513"/>
    </row>
    <row r="515" spans="1:17">
      <c r="A515" s="513"/>
      <c r="B515" s="513"/>
      <c r="C515" s="513"/>
      <c r="D515" s="513"/>
      <c r="E515" s="513"/>
      <c r="F515" s="513"/>
      <c r="G515" s="513"/>
      <c r="H515" s="513"/>
      <c r="I515" s="513"/>
      <c r="J515" s="513"/>
      <c r="K515" s="513"/>
      <c r="L515" s="513"/>
      <c r="M515" s="513"/>
      <c r="N515" s="513"/>
      <c r="O515" s="513"/>
      <c r="P515" s="513"/>
      <c r="Q515" s="513"/>
    </row>
    <row r="516" spans="1:17">
      <c r="A516" s="513"/>
      <c r="B516" s="513"/>
      <c r="C516" s="513"/>
      <c r="D516" s="513"/>
      <c r="E516" s="513"/>
      <c r="F516" s="513"/>
      <c r="G516" s="513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</row>
    <row r="517" spans="1:17">
      <c r="A517" s="513"/>
      <c r="B517" s="513"/>
      <c r="C517" s="513"/>
      <c r="D517" s="513"/>
      <c r="E517" s="513"/>
      <c r="F517" s="513"/>
      <c r="G517" s="513"/>
      <c r="H517" s="513"/>
      <c r="I517" s="513"/>
      <c r="J517" s="513"/>
      <c r="K517" s="513"/>
      <c r="L517" s="513"/>
      <c r="M517" s="513"/>
      <c r="N517" s="513"/>
      <c r="O517" s="513"/>
      <c r="P517" s="513"/>
      <c r="Q517" s="513"/>
    </row>
    <row r="518" spans="1:17">
      <c r="A518" s="513"/>
      <c r="B518" s="513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</row>
    <row r="519" spans="1:17">
      <c r="A519" s="513"/>
      <c r="B519" s="513"/>
      <c r="C519" s="513"/>
      <c r="D519" s="513"/>
      <c r="E519" s="513"/>
      <c r="F519" s="513"/>
      <c r="G519" s="513"/>
      <c r="H519" s="513"/>
      <c r="I519" s="513"/>
      <c r="J519" s="513"/>
      <c r="K519" s="513"/>
      <c r="L519" s="513"/>
      <c r="M519" s="513"/>
      <c r="N519" s="513"/>
      <c r="O519" s="513"/>
      <c r="P519" s="513"/>
      <c r="Q519" s="513"/>
    </row>
    <row r="520" spans="1:17">
      <c r="A520" s="513"/>
      <c r="B520" s="513"/>
      <c r="C520" s="513"/>
      <c r="D520" s="513"/>
      <c r="E520" s="513"/>
      <c r="F520" s="513"/>
      <c r="G520" s="513"/>
      <c r="H520" s="513"/>
      <c r="I520" s="513"/>
      <c r="J520" s="513"/>
      <c r="K520" s="513"/>
      <c r="L520" s="513"/>
      <c r="M520" s="513"/>
      <c r="N520" s="513"/>
      <c r="O520" s="513"/>
      <c r="P520" s="513"/>
      <c r="Q520" s="513"/>
    </row>
    <row r="521" spans="1:17">
      <c r="A521" s="513"/>
      <c r="B521" s="513"/>
      <c r="C521" s="513"/>
      <c r="D521" s="513"/>
      <c r="E521" s="513"/>
      <c r="F521" s="513"/>
      <c r="G521" s="513"/>
      <c r="H521" s="513"/>
      <c r="I521" s="513"/>
      <c r="J521" s="513"/>
      <c r="K521" s="513"/>
      <c r="L521" s="513"/>
      <c r="M521" s="513"/>
      <c r="N521" s="513"/>
      <c r="O521" s="513"/>
      <c r="P521" s="513"/>
      <c r="Q521" s="513"/>
    </row>
    <row r="522" spans="1:17">
      <c r="A522" s="513"/>
      <c r="B522" s="513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</row>
    <row r="523" spans="1:17">
      <c r="A523" s="513"/>
      <c r="B523" s="513"/>
      <c r="C523" s="513"/>
      <c r="D523" s="513"/>
      <c r="E523" s="513"/>
      <c r="F523" s="513"/>
      <c r="G523" s="513"/>
      <c r="H523" s="513"/>
      <c r="I523" s="513"/>
      <c r="J523" s="513"/>
      <c r="K523" s="513"/>
      <c r="L523" s="513"/>
      <c r="M523" s="513"/>
      <c r="N523" s="513"/>
      <c r="O523" s="513"/>
      <c r="P523" s="513"/>
      <c r="Q523" s="513"/>
    </row>
    <row r="524" spans="1:17">
      <c r="A524" s="513"/>
      <c r="B524" s="513"/>
      <c r="C524" s="513"/>
      <c r="D524" s="513"/>
      <c r="E524" s="513"/>
      <c r="F524" s="513"/>
      <c r="G524" s="513"/>
      <c r="H524" s="513"/>
      <c r="I524" s="513"/>
      <c r="J524" s="513"/>
      <c r="K524" s="513"/>
      <c r="L524" s="513"/>
      <c r="M524" s="513"/>
      <c r="N524" s="513"/>
      <c r="O524" s="513"/>
      <c r="P524" s="513"/>
      <c r="Q524" s="513"/>
    </row>
    <row r="525" spans="1:17">
      <c r="A525" s="513"/>
      <c r="B525" s="513"/>
      <c r="C525" s="513"/>
      <c r="D525" s="513"/>
      <c r="E525" s="513"/>
      <c r="F525" s="513"/>
      <c r="G525" s="513"/>
      <c r="H525" s="513"/>
      <c r="I525" s="513"/>
      <c r="J525" s="513"/>
      <c r="K525" s="513"/>
      <c r="L525" s="513"/>
      <c r="M525" s="513"/>
      <c r="N525" s="513"/>
      <c r="O525" s="513"/>
      <c r="P525" s="513"/>
      <c r="Q525" s="513"/>
    </row>
    <row r="526" spans="1:17">
      <c r="A526" s="513"/>
      <c r="B526" s="513"/>
      <c r="C526" s="513"/>
      <c r="D526" s="513"/>
      <c r="E526" s="513"/>
      <c r="F526" s="513"/>
      <c r="G526" s="513"/>
      <c r="H526" s="513"/>
      <c r="I526" s="513"/>
      <c r="J526" s="513"/>
      <c r="K526" s="513"/>
      <c r="L526" s="513"/>
      <c r="M526" s="513"/>
      <c r="N526" s="513"/>
      <c r="O526" s="513"/>
      <c r="P526" s="513"/>
      <c r="Q526" s="513"/>
    </row>
    <row r="527" spans="1:17">
      <c r="A527" s="513"/>
      <c r="B527" s="513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</row>
    <row r="528" spans="1:17">
      <c r="A528" s="513"/>
      <c r="B528" s="513"/>
      <c r="C528" s="513"/>
      <c r="D528" s="513"/>
      <c r="E528" s="513"/>
      <c r="F528" s="513"/>
      <c r="G528" s="513"/>
      <c r="H528" s="513"/>
      <c r="I528" s="513"/>
      <c r="J528" s="513"/>
      <c r="K528" s="513"/>
      <c r="L528" s="513"/>
      <c r="M528" s="513"/>
      <c r="N528" s="513"/>
      <c r="O528" s="513"/>
      <c r="P528" s="513"/>
      <c r="Q528" s="513"/>
    </row>
    <row r="529" spans="1:17">
      <c r="A529" s="513"/>
      <c r="B529" s="513"/>
      <c r="C529" s="513"/>
      <c r="D529" s="513"/>
      <c r="E529" s="513"/>
      <c r="F529" s="513"/>
      <c r="G529" s="513"/>
      <c r="H529" s="513"/>
      <c r="I529" s="513"/>
      <c r="J529" s="513"/>
      <c r="K529" s="513"/>
      <c r="L529" s="513"/>
      <c r="M529" s="513"/>
      <c r="N529" s="513"/>
      <c r="O529" s="513"/>
      <c r="P529" s="513"/>
      <c r="Q529" s="513"/>
    </row>
    <row r="530" spans="1:17">
      <c r="A530" s="513"/>
      <c r="B530" s="513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</row>
    <row r="531" spans="1:17">
      <c r="A531" s="513"/>
      <c r="B531" s="513"/>
      <c r="C531" s="513"/>
      <c r="D531" s="513"/>
      <c r="E531" s="513"/>
      <c r="F531" s="513"/>
      <c r="G531" s="513"/>
      <c r="H531" s="513"/>
      <c r="I531" s="513"/>
      <c r="J531" s="513"/>
      <c r="K531" s="513"/>
      <c r="L531" s="513"/>
      <c r="M531" s="513"/>
      <c r="N531" s="513"/>
      <c r="O531" s="513"/>
      <c r="P531" s="513"/>
      <c r="Q531" s="513"/>
    </row>
    <row r="532" spans="1:17">
      <c r="A532" s="513"/>
      <c r="B532" s="513"/>
      <c r="C532" s="513"/>
      <c r="D532" s="513"/>
      <c r="E532" s="513"/>
      <c r="F532" s="513"/>
      <c r="G532" s="513"/>
      <c r="H532" s="513"/>
      <c r="I532" s="513"/>
      <c r="J532" s="513"/>
      <c r="K532" s="513"/>
      <c r="L532" s="513"/>
      <c r="M532" s="513"/>
      <c r="N532" s="513"/>
      <c r="O532" s="513"/>
      <c r="P532" s="513"/>
      <c r="Q532" s="513"/>
    </row>
    <row r="533" spans="1:17">
      <c r="A533" s="513"/>
      <c r="B533" s="513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</row>
    <row r="534" spans="1:17">
      <c r="A534" s="513"/>
      <c r="B534" s="513"/>
      <c r="C534" s="513"/>
      <c r="D534" s="513"/>
      <c r="E534" s="513"/>
      <c r="F534" s="513"/>
      <c r="G534" s="513"/>
      <c r="H534" s="513"/>
      <c r="I534" s="513"/>
      <c r="J534" s="513"/>
      <c r="K534" s="513"/>
      <c r="L534" s="513"/>
      <c r="M534" s="513"/>
      <c r="N534" s="513"/>
      <c r="O534" s="513"/>
      <c r="P534" s="513"/>
      <c r="Q534" s="513"/>
    </row>
    <row r="535" spans="1:17">
      <c r="A535" s="513"/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</row>
    <row r="536" spans="1:17">
      <c r="A536" s="513"/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</row>
    <row r="537" spans="1:17">
      <c r="A537" s="513"/>
      <c r="B537" s="513"/>
      <c r="C537" s="513"/>
      <c r="D537" s="513"/>
      <c r="E537" s="513"/>
      <c r="F537" s="513"/>
      <c r="G537" s="513"/>
      <c r="H537" s="513"/>
      <c r="I537" s="513"/>
      <c r="J537" s="513"/>
      <c r="K537" s="513"/>
      <c r="L537" s="513"/>
      <c r="M537" s="513"/>
      <c r="N537" s="513"/>
      <c r="O537" s="513"/>
      <c r="P537" s="513"/>
      <c r="Q537" s="513"/>
    </row>
    <row r="538" spans="1:17">
      <c r="A538" s="513"/>
      <c r="B538" s="513"/>
      <c r="C538" s="513"/>
      <c r="D538" s="513"/>
      <c r="E538" s="513"/>
      <c r="F538" s="513"/>
      <c r="G538" s="513"/>
      <c r="H538" s="513"/>
      <c r="I538" s="513"/>
      <c r="J538" s="513"/>
      <c r="K538" s="513"/>
      <c r="L538" s="513"/>
      <c r="M538" s="513"/>
      <c r="N538" s="513"/>
      <c r="O538" s="513"/>
      <c r="P538" s="513"/>
      <c r="Q538" s="513"/>
    </row>
    <row r="539" spans="1:17">
      <c r="A539" s="513"/>
      <c r="B539" s="513"/>
      <c r="C539" s="513"/>
      <c r="D539" s="513"/>
      <c r="E539" s="513"/>
      <c r="F539" s="513"/>
      <c r="G539" s="513"/>
      <c r="H539" s="513"/>
      <c r="I539" s="513"/>
      <c r="J539" s="513"/>
      <c r="K539" s="513"/>
      <c r="L539" s="513"/>
      <c r="M539" s="513"/>
      <c r="N539" s="513"/>
      <c r="O539" s="513"/>
      <c r="P539" s="513"/>
      <c r="Q539" s="513"/>
    </row>
    <row r="540" spans="1:17">
      <c r="A540" s="513"/>
      <c r="B540" s="513"/>
      <c r="C540" s="513"/>
      <c r="D540" s="513"/>
      <c r="E540" s="513"/>
      <c r="F540" s="513"/>
      <c r="G540" s="513"/>
      <c r="H540" s="513"/>
      <c r="I540" s="513"/>
      <c r="J540" s="513"/>
      <c r="K540" s="513"/>
      <c r="L540" s="513"/>
      <c r="M540" s="513"/>
      <c r="N540" s="513"/>
      <c r="O540" s="513"/>
      <c r="P540" s="513"/>
      <c r="Q540" s="513"/>
    </row>
    <row r="541" spans="1:17">
      <c r="A541" s="513"/>
      <c r="B541" s="513"/>
      <c r="C541" s="513"/>
      <c r="D541" s="513"/>
      <c r="E541" s="513"/>
      <c r="F541" s="513"/>
      <c r="G541" s="513"/>
      <c r="H541" s="513"/>
      <c r="I541" s="513"/>
      <c r="J541" s="513"/>
      <c r="K541" s="513"/>
      <c r="L541" s="513"/>
      <c r="M541" s="513"/>
      <c r="N541" s="513"/>
      <c r="O541" s="513"/>
      <c r="P541" s="513"/>
      <c r="Q541" s="513"/>
    </row>
    <row r="542" spans="1:17">
      <c r="A542" s="513"/>
      <c r="B542" s="513"/>
      <c r="C542" s="513"/>
      <c r="D542" s="513"/>
      <c r="E542" s="513"/>
      <c r="F542" s="513"/>
      <c r="G542" s="513"/>
      <c r="H542" s="513"/>
      <c r="I542" s="513"/>
      <c r="J542" s="513"/>
      <c r="K542" s="513"/>
      <c r="L542" s="513"/>
      <c r="M542" s="513"/>
      <c r="N542" s="513"/>
      <c r="O542" s="513"/>
      <c r="P542" s="513"/>
      <c r="Q542" s="513"/>
    </row>
    <row r="543" spans="1:17">
      <c r="A543" s="513"/>
      <c r="B543" s="513"/>
      <c r="C543" s="513"/>
      <c r="D543" s="513"/>
      <c r="E543" s="513"/>
      <c r="F543" s="513"/>
      <c r="G543" s="513"/>
      <c r="H543" s="513"/>
      <c r="I543" s="513"/>
      <c r="J543" s="513"/>
      <c r="K543" s="513"/>
      <c r="L543" s="513"/>
      <c r="M543" s="513"/>
      <c r="N543" s="513"/>
      <c r="O543" s="513"/>
      <c r="P543" s="513"/>
      <c r="Q543" s="513"/>
    </row>
    <row r="544" spans="1:17">
      <c r="A544" s="513"/>
      <c r="B544" s="513"/>
      <c r="C544" s="513"/>
      <c r="D544" s="513"/>
      <c r="E544" s="513"/>
      <c r="F544" s="513"/>
      <c r="G544" s="513"/>
      <c r="H544" s="513"/>
      <c r="I544" s="513"/>
      <c r="J544" s="513"/>
      <c r="K544" s="513"/>
      <c r="L544" s="513"/>
      <c r="M544" s="513"/>
      <c r="N544" s="513"/>
      <c r="O544" s="513"/>
      <c r="P544" s="513"/>
      <c r="Q544" s="513"/>
    </row>
    <row r="545" spans="1:17">
      <c r="A545" s="513"/>
      <c r="B545" s="513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</row>
    <row r="546" spans="1:17">
      <c r="A546" s="513"/>
      <c r="B546" s="513"/>
      <c r="C546" s="513"/>
      <c r="D546" s="513"/>
      <c r="E546" s="513"/>
      <c r="F546" s="513"/>
      <c r="G546" s="513"/>
      <c r="H546" s="513"/>
      <c r="I546" s="513"/>
      <c r="J546" s="513"/>
      <c r="K546" s="513"/>
      <c r="L546" s="513"/>
      <c r="M546" s="513"/>
      <c r="N546" s="513"/>
      <c r="O546" s="513"/>
      <c r="P546" s="513"/>
      <c r="Q546" s="513"/>
    </row>
    <row r="547" spans="1:17">
      <c r="A547" s="513"/>
      <c r="B547" s="513"/>
      <c r="C547" s="513"/>
      <c r="D547" s="513"/>
      <c r="E547" s="513"/>
      <c r="F547" s="513"/>
      <c r="G547" s="513"/>
      <c r="H547" s="513"/>
      <c r="I547" s="513"/>
      <c r="J547" s="513"/>
      <c r="K547" s="513"/>
      <c r="L547" s="513"/>
      <c r="M547" s="513"/>
      <c r="N547" s="513"/>
      <c r="O547" s="513"/>
      <c r="P547" s="513"/>
      <c r="Q547" s="513"/>
    </row>
    <row r="548" spans="1:17">
      <c r="A548" s="513"/>
      <c r="B548" s="513"/>
      <c r="C548" s="513"/>
      <c r="D548" s="513"/>
      <c r="E548" s="513"/>
      <c r="F548" s="513"/>
      <c r="G548" s="513"/>
      <c r="H548" s="513"/>
      <c r="I548" s="513"/>
      <c r="J548" s="513"/>
      <c r="K548" s="513"/>
      <c r="L548" s="513"/>
      <c r="M548" s="513"/>
      <c r="N548" s="513"/>
      <c r="O548" s="513"/>
      <c r="P548" s="513"/>
      <c r="Q548" s="513"/>
    </row>
    <row r="549" spans="1:17">
      <c r="A549" s="513"/>
      <c r="B549" s="513"/>
      <c r="C549" s="513"/>
      <c r="D549" s="513"/>
      <c r="E549" s="513"/>
      <c r="F549" s="513"/>
      <c r="G549" s="513"/>
      <c r="H549" s="513"/>
      <c r="I549" s="513"/>
      <c r="J549" s="513"/>
      <c r="K549" s="513"/>
      <c r="L549" s="513"/>
      <c r="M549" s="513"/>
      <c r="N549" s="513"/>
      <c r="O549" s="513"/>
      <c r="P549" s="513"/>
      <c r="Q549" s="513"/>
    </row>
    <row r="550" spans="1:17">
      <c r="A550" s="513"/>
      <c r="B550" s="513"/>
      <c r="C550" s="513"/>
      <c r="D550" s="513"/>
      <c r="E550" s="513"/>
      <c r="F550" s="513"/>
      <c r="G550" s="513"/>
      <c r="H550" s="513"/>
      <c r="I550" s="513"/>
      <c r="J550" s="513"/>
      <c r="K550" s="513"/>
      <c r="L550" s="513"/>
      <c r="M550" s="513"/>
      <c r="N550" s="513"/>
      <c r="O550" s="513"/>
      <c r="P550" s="513"/>
      <c r="Q550" s="513"/>
    </row>
    <row r="551" spans="1:17">
      <c r="A551" s="513"/>
      <c r="B551" s="513"/>
      <c r="C551" s="513"/>
      <c r="D551" s="513"/>
      <c r="E551" s="513"/>
      <c r="F551" s="513"/>
      <c r="G551" s="513"/>
      <c r="H551" s="513"/>
      <c r="I551" s="513"/>
      <c r="J551" s="513"/>
      <c r="K551" s="513"/>
      <c r="L551" s="513"/>
      <c r="M551" s="513"/>
      <c r="N551" s="513"/>
      <c r="O551" s="513"/>
      <c r="P551" s="513"/>
      <c r="Q551" s="513"/>
    </row>
    <row r="552" spans="1:17">
      <c r="A552" s="513"/>
      <c r="B552" s="513"/>
      <c r="C552" s="513"/>
      <c r="D552" s="513"/>
      <c r="E552" s="513"/>
      <c r="F552" s="513"/>
      <c r="G552" s="513"/>
      <c r="H552" s="513"/>
      <c r="I552" s="513"/>
      <c r="J552" s="513"/>
      <c r="K552" s="513"/>
      <c r="L552" s="513"/>
      <c r="M552" s="513"/>
      <c r="N552" s="513"/>
      <c r="O552" s="513"/>
      <c r="P552" s="513"/>
      <c r="Q552" s="513"/>
    </row>
    <row r="553" spans="1:17">
      <c r="A553" s="513"/>
      <c r="B553" s="513"/>
      <c r="C553" s="513"/>
      <c r="D553" s="513"/>
      <c r="E553" s="513"/>
      <c r="F553" s="513"/>
      <c r="G553" s="513"/>
      <c r="H553" s="513"/>
      <c r="I553" s="513"/>
      <c r="J553" s="513"/>
      <c r="K553" s="513"/>
      <c r="L553" s="513"/>
      <c r="M553" s="513"/>
      <c r="N553" s="513"/>
      <c r="O553" s="513"/>
      <c r="P553" s="513"/>
      <c r="Q553" s="513"/>
    </row>
    <row r="554" spans="1:17">
      <c r="A554" s="513"/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</row>
    <row r="555" spans="1:17">
      <c r="A555" s="513"/>
      <c r="B555" s="513"/>
      <c r="C555" s="513"/>
      <c r="D555" s="513"/>
      <c r="E555" s="513"/>
      <c r="F555" s="513"/>
      <c r="G555" s="513"/>
      <c r="H555" s="513"/>
      <c r="I555" s="513"/>
      <c r="J555" s="513"/>
      <c r="K555" s="513"/>
      <c r="L555" s="513"/>
      <c r="M555" s="513"/>
      <c r="N555" s="513"/>
      <c r="O555" s="513"/>
      <c r="P555" s="513"/>
      <c r="Q555" s="513"/>
    </row>
    <row r="556" spans="1:17">
      <c r="A556" s="513"/>
      <c r="B556" s="513"/>
      <c r="C556" s="513"/>
      <c r="D556" s="513"/>
      <c r="E556" s="513"/>
      <c r="F556" s="513"/>
      <c r="G556" s="513"/>
      <c r="H556" s="513"/>
      <c r="I556" s="513"/>
      <c r="J556" s="513"/>
      <c r="K556" s="513"/>
      <c r="L556" s="513"/>
      <c r="M556" s="513"/>
      <c r="N556" s="513"/>
      <c r="O556" s="513"/>
      <c r="P556" s="513"/>
      <c r="Q556" s="513"/>
    </row>
    <row r="557" spans="1:17">
      <c r="A557" s="513"/>
      <c r="B557" s="513"/>
      <c r="C557" s="513"/>
      <c r="D557" s="513"/>
      <c r="E557" s="513"/>
      <c r="F557" s="513"/>
      <c r="G557" s="513"/>
      <c r="H557" s="513"/>
      <c r="I557" s="513"/>
      <c r="J557" s="513"/>
      <c r="K557" s="513"/>
      <c r="L557" s="513"/>
      <c r="M557" s="513"/>
      <c r="N557" s="513"/>
      <c r="O557" s="513"/>
      <c r="P557" s="513"/>
      <c r="Q557" s="513"/>
    </row>
    <row r="558" spans="1:17">
      <c r="A558" s="513"/>
      <c r="B558" s="513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</row>
    <row r="559" spans="1:17">
      <c r="A559" s="513"/>
      <c r="B559" s="513"/>
      <c r="C559" s="51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3"/>
      <c r="P559" s="513"/>
      <c r="Q559" s="513"/>
    </row>
    <row r="560" spans="1:17">
      <c r="A560" s="513"/>
      <c r="B560" s="513"/>
      <c r="C560" s="51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3"/>
      <c r="P560" s="513"/>
      <c r="Q560" s="513"/>
    </row>
    <row r="561" spans="1:17">
      <c r="A561" s="513"/>
      <c r="B561" s="513"/>
      <c r="C561" s="51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3"/>
      <c r="P561" s="513"/>
      <c r="Q561" s="513"/>
    </row>
    <row r="562" spans="1:17">
      <c r="A562" s="513"/>
      <c r="B562" s="513"/>
      <c r="C562" s="51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3"/>
      <c r="P562" s="513"/>
      <c r="Q562" s="513"/>
    </row>
    <row r="563" spans="1:17">
      <c r="A563" s="513"/>
      <c r="B563" s="513"/>
      <c r="C563" s="51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3"/>
      <c r="P563" s="513"/>
      <c r="Q563" s="513"/>
    </row>
    <row r="564" spans="1:17">
      <c r="A564" s="513"/>
      <c r="B564" s="513"/>
      <c r="C564" s="51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3"/>
      <c r="P564" s="513"/>
      <c r="Q564" s="513"/>
    </row>
    <row r="565" spans="1:17">
      <c r="A565" s="513"/>
      <c r="B565" s="513"/>
      <c r="C565" s="51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3"/>
      <c r="P565" s="513"/>
      <c r="Q565" s="513"/>
    </row>
    <row r="566" spans="1:17">
      <c r="A566" s="513"/>
      <c r="B566" s="513"/>
      <c r="C566" s="51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3"/>
      <c r="P566" s="513"/>
      <c r="Q566" s="513"/>
    </row>
    <row r="567" spans="1:17">
      <c r="A567" s="513"/>
      <c r="B567" s="513"/>
      <c r="C567" s="51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3"/>
      <c r="P567" s="513"/>
      <c r="Q567" s="513"/>
    </row>
    <row r="568" spans="1:17">
      <c r="A568" s="513"/>
      <c r="B568" s="513"/>
      <c r="C568" s="51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3"/>
      <c r="P568" s="513"/>
      <c r="Q568" s="513"/>
    </row>
    <row r="569" spans="1:17">
      <c r="A569" s="513"/>
      <c r="B569" s="513"/>
      <c r="C569" s="51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3"/>
      <c r="P569" s="513"/>
      <c r="Q569" s="513"/>
    </row>
    <row r="570" spans="1:17">
      <c r="A570" s="513"/>
      <c r="B570" s="513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3"/>
      <c r="P570" s="513"/>
      <c r="Q570" s="513"/>
    </row>
    <row r="571" spans="1:17">
      <c r="A571" s="513"/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</row>
    <row r="572" spans="1:17">
      <c r="A572" s="513"/>
      <c r="B572" s="513"/>
      <c r="C572" s="51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3"/>
      <c r="P572" s="513"/>
      <c r="Q572" s="513"/>
    </row>
    <row r="573" spans="1:17">
      <c r="A573" s="513"/>
      <c r="B573" s="513"/>
      <c r="C573" s="513"/>
      <c r="D573" s="513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</row>
    <row r="574" spans="1:17">
      <c r="A574" s="513"/>
      <c r="B574" s="513"/>
      <c r="C574" s="513"/>
      <c r="D574" s="513"/>
      <c r="E574" s="513"/>
      <c r="F574" s="513"/>
      <c r="G574" s="513"/>
      <c r="H574" s="513"/>
      <c r="I574" s="513"/>
      <c r="J574" s="513"/>
      <c r="K574" s="513"/>
      <c r="L574" s="513"/>
      <c r="M574" s="513"/>
      <c r="N574" s="513"/>
      <c r="O574" s="513"/>
      <c r="P574" s="513"/>
      <c r="Q574" s="513"/>
    </row>
    <row r="575" spans="1:17">
      <c r="A575" s="513"/>
      <c r="B575" s="513"/>
      <c r="C575" s="513"/>
      <c r="D575" s="513"/>
      <c r="E575" s="513"/>
      <c r="F575" s="513"/>
      <c r="G575" s="513"/>
      <c r="H575" s="513"/>
      <c r="I575" s="513"/>
      <c r="J575" s="513"/>
      <c r="K575" s="513"/>
      <c r="L575" s="513"/>
      <c r="M575" s="513"/>
      <c r="N575" s="513"/>
      <c r="O575" s="513"/>
      <c r="P575" s="513"/>
      <c r="Q575" s="513"/>
    </row>
    <row r="576" spans="1:17">
      <c r="A576" s="513"/>
      <c r="B576" s="513"/>
      <c r="C576" s="513"/>
      <c r="D576" s="513"/>
      <c r="E576" s="513"/>
      <c r="F576" s="513"/>
      <c r="G576" s="513"/>
      <c r="H576" s="513"/>
      <c r="I576" s="513"/>
      <c r="J576" s="513"/>
      <c r="K576" s="513"/>
      <c r="L576" s="513"/>
      <c r="M576" s="513"/>
      <c r="N576" s="513"/>
      <c r="O576" s="513"/>
      <c r="P576" s="513"/>
      <c r="Q576" s="513"/>
    </row>
    <row r="577" spans="1:17">
      <c r="A577" s="513"/>
      <c r="B577" s="513"/>
      <c r="C577" s="513"/>
      <c r="D577" s="513"/>
      <c r="E577" s="513"/>
      <c r="F577" s="513"/>
      <c r="G577" s="513"/>
      <c r="H577" s="513"/>
      <c r="I577" s="513"/>
      <c r="J577" s="513"/>
      <c r="K577" s="513"/>
      <c r="L577" s="513"/>
      <c r="M577" s="513"/>
      <c r="N577" s="513"/>
      <c r="O577" s="513"/>
      <c r="P577" s="513"/>
      <c r="Q577" s="513"/>
    </row>
    <row r="578" spans="1:17">
      <c r="A578" s="513"/>
      <c r="B578" s="513"/>
      <c r="C578" s="513"/>
      <c r="D578" s="513"/>
      <c r="E578" s="513"/>
      <c r="F578" s="513"/>
      <c r="G578" s="513"/>
      <c r="H578" s="513"/>
      <c r="I578" s="513"/>
      <c r="J578" s="513"/>
      <c r="K578" s="513"/>
      <c r="L578" s="513"/>
      <c r="M578" s="513"/>
      <c r="N578" s="513"/>
      <c r="O578" s="513"/>
      <c r="P578" s="513"/>
      <c r="Q578" s="513"/>
    </row>
    <row r="579" spans="1:17">
      <c r="A579" s="513"/>
      <c r="B579" s="513"/>
      <c r="C579" s="513"/>
      <c r="D579" s="513"/>
      <c r="E579" s="513"/>
      <c r="F579" s="513"/>
      <c r="G579" s="513"/>
      <c r="H579" s="513"/>
      <c r="I579" s="513"/>
      <c r="J579" s="513"/>
      <c r="K579" s="513"/>
      <c r="L579" s="513"/>
      <c r="M579" s="513"/>
      <c r="N579" s="513"/>
      <c r="O579" s="513"/>
      <c r="P579" s="513"/>
      <c r="Q579" s="513"/>
    </row>
    <row r="580" spans="1:17">
      <c r="A580" s="513"/>
      <c r="B580" s="513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</row>
    <row r="581" spans="1:17">
      <c r="A581" s="513"/>
      <c r="B581" s="513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</row>
    <row r="582" spans="1:17">
      <c r="A582" s="513"/>
      <c r="B582" s="513"/>
      <c r="C582" s="513"/>
      <c r="D582" s="513"/>
      <c r="E582" s="513"/>
      <c r="F582" s="513"/>
      <c r="G582" s="513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</row>
    <row r="583" spans="1:17">
      <c r="A583" s="513"/>
      <c r="B583" s="513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</row>
    <row r="584" spans="1:17">
      <c r="A584" s="513"/>
      <c r="B584" s="513"/>
      <c r="C584" s="513"/>
      <c r="D584" s="513"/>
      <c r="E584" s="513"/>
      <c r="F584" s="513"/>
      <c r="G584" s="513"/>
      <c r="H584" s="513"/>
      <c r="I584" s="513"/>
      <c r="J584" s="513"/>
      <c r="K584" s="513"/>
      <c r="L584" s="513"/>
      <c r="M584" s="513"/>
      <c r="N584" s="513"/>
      <c r="O584" s="513"/>
      <c r="P584" s="513"/>
      <c r="Q584" s="513"/>
    </row>
    <row r="585" spans="1:17">
      <c r="A585" s="513"/>
      <c r="B585" s="513"/>
      <c r="C585" s="513"/>
      <c r="D585" s="513"/>
      <c r="E585" s="513"/>
      <c r="F585" s="513"/>
      <c r="G585" s="513"/>
      <c r="H585" s="513"/>
      <c r="I585" s="513"/>
      <c r="J585" s="513"/>
      <c r="K585" s="513"/>
      <c r="L585" s="513"/>
      <c r="M585" s="513"/>
      <c r="N585" s="513"/>
      <c r="O585" s="513"/>
      <c r="P585" s="513"/>
      <c r="Q585" s="513"/>
    </row>
    <row r="586" spans="1:17">
      <c r="A586" s="513"/>
      <c r="B586" s="513"/>
      <c r="C586" s="513"/>
      <c r="D586" s="513"/>
      <c r="E586" s="513"/>
      <c r="F586" s="513"/>
      <c r="G586" s="513"/>
      <c r="H586" s="513"/>
      <c r="I586" s="513"/>
      <c r="J586" s="513"/>
      <c r="K586" s="513"/>
      <c r="L586" s="513"/>
      <c r="M586" s="513"/>
      <c r="N586" s="513"/>
      <c r="O586" s="513"/>
      <c r="P586" s="513"/>
      <c r="Q586" s="513"/>
    </row>
    <row r="587" spans="1:17">
      <c r="A587" s="513"/>
      <c r="B587" s="513"/>
      <c r="C587" s="513"/>
      <c r="D587" s="513"/>
      <c r="E587" s="513"/>
      <c r="F587" s="513"/>
      <c r="G587" s="513"/>
      <c r="H587" s="513"/>
      <c r="I587" s="513"/>
      <c r="J587" s="513"/>
      <c r="K587" s="513"/>
      <c r="L587" s="513"/>
      <c r="M587" s="513"/>
      <c r="N587" s="513"/>
      <c r="O587" s="513"/>
      <c r="P587" s="513"/>
      <c r="Q587" s="513"/>
    </row>
    <row r="588" spans="1:17">
      <c r="A588" s="513"/>
      <c r="B588" s="513"/>
      <c r="C588" s="513"/>
      <c r="D588" s="513"/>
      <c r="E588" s="513"/>
      <c r="F588" s="513"/>
      <c r="G588" s="513"/>
      <c r="H588" s="513"/>
      <c r="I588" s="513"/>
      <c r="J588" s="513"/>
      <c r="K588" s="513"/>
      <c r="L588" s="513"/>
      <c r="M588" s="513"/>
      <c r="N588" s="513"/>
      <c r="O588" s="513"/>
      <c r="P588" s="513"/>
      <c r="Q588" s="513"/>
    </row>
    <row r="589" spans="1:17">
      <c r="A589" s="513"/>
      <c r="B589" s="513"/>
      <c r="C589" s="513"/>
      <c r="D589" s="513"/>
      <c r="E589" s="513"/>
      <c r="F589" s="513"/>
      <c r="G589" s="513"/>
      <c r="H589" s="513"/>
      <c r="I589" s="513"/>
      <c r="J589" s="513"/>
      <c r="K589" s="513"/>
      <c r="L589" s="513"/>
      <c r="M589" s="513"/>
      <c r="N589" s="513"/>
      <c r="O589" s="513"/>
      <c r="P589" s="513"/>
      <c r="Q589" s="513"/>
    </row>
    <row r="590" spans="1:17">
      <c r="A590" s="513"/>
      <c r="B590" s="513"/>
      <c r="C590" s="513"/>
      <c r="D590" s="513"/>
      <c r="E590" s="513"/>
      <c r="F590" s="513"/>
      <c r="G590" s="513"/>
      <c r="H590" s="513"/>
      <c r="I590" s="513"/>
      <c r="J590" s="513"/>
      <c r="K590" s="513"/>
      <c r="L590" s="513"/>
      <c r="M590" s="513"/>
      <c r="N590" s="513"/>
      <c r="O590" s="513"/>
      <c r="P590" s="513"/>
      <c r="Q590" s="513"/>
    </row>
    <row r="591" spans="1:17">
      <c r="A591" s="513"/>
      <c r="B591" s="513"/>
      <c r="C591" s="513"/>
      <c r="D591" s="513"/>
      <c r="E591" s="513"/>
      <c r="F591" s="513"/>
      <c r="G591" s="513"/>
      <c r="H591" s="513"/>
      <c r="I591" s="513"/>
      <c r="J591" s="513"/>
      <c r="K591" s="513"/>
      <c r="L591" s="513"/>
      <c r="M591" s="513"/>
      <c r="N591" s="513"/>
      <c r="O591" s="513"/>
      <c r="P591" s="513"/>
      <c r="Q591" s="513"/>
    </row>
    <row r="592" spans="1:17">
      <c r="A592" s="513"/>
      <c r="B592" s="513"/>
      <c r="C592" s="513"/>
      <c r="D592" s="513"/>
      <c r="E592" s="513"/>
      <c r="F592" s="513"/>
      <c r="G592" s="513"/>
      <c r="H592" s="513"/>
      <c r="I592" s="513"/>
      <c r="J592" s="513"/>
      <c r="K592" s="513"/>
      <c r="L592" s="513"/>
      <c r="M592" s="513"/>
      <c r="N592" s="513"/>
      <c r="O592" s="513"/>
      <c r="P592" s="513"/>
      <c r="Q592" s="513"/>
    </row>
    <row r="593" spans="1:17">
      <c r="A593" s="513"/>
      <c r="B593" s="513"/>
      <c r="C593" s="513"/>
      <c r="D593" s="513"/>
      <c r="E593" s="513"/>
      <c r="F593" s="513"/>
      <c r="G593" s="513"/>
      <c r="H593" s="513"/>
      <c r="I593" s="513"/>
      <c r="J593" s="513"/>
      <c r="K593" s="513"/>
      <c r="L593" s="513"/>
      <c r="M593" s="513"/>
      <c r="N593" s="513"/>
      <c r="O593" s="513"/>
      <c r="P593" s="513"/>
      <c r="Q593" s="513"/>
    </row>
    <row r="594" spans="1:17">
      <c r="A594" s="513"/>
      <c r="B594" s="513"/>
      <c r="C594" s="513"/>
      <c r="D594" s="513"/>
      <c r="E594" s="513"/>
      <c r="F594" s="513"/>
      <c r="G594" s="513"/>
      <c r="H594" s="513"/>
      <c r="I594" s="513"/>
      <c r="J594" s="513"/>
      <c r="K594" s="513"/>
      <c r="L594" s="513"/>
      <c r="M594" s="513"/>
      <c r="N594" s="513"/>
      <c r="O594" s="513"/>
      <c r="P594" s="513"/>
      <c r="Q594" s="513"/>
    </row>
    <row r="595" spans="1:17">
      <c r="A595" s="513"/>
      <c r="B595" s="513"/>
      <c r="C595" s="513"/>
      <c r="D595" s="513"/>
      <c r="E595" s="513"/>
      <c r="F595" s="513"/>
      <c r="G595" s="513"/>
      <c r="H595" s="513"/>
      <c r="I595" s="513"/>
      <c r="J595" s="513"/>
      <c r="K595" s="513"/>
      <c r="L595" s="513"/>
      <c r="M595" s="513"/>
      <c r="N595" s="513"/>
      <c r="O595" s="513"/>
      <c r="P595" s="513"/>
      <c r="Q595" s="513"/>
    </row>
    <row r="596" spans="1:17">
      <c r="A596" s="513"/>
      <c r="B596" s="513"/>
      <c r="C596" s="513"/>
      <c r="D596" s="513"/>
      <c r="E596" s="513"/>
      <c r="F596" s="513"/>
      <c r="G596" s="513"/>
      <c r="H596" s="513"/>
      <c r="I596" s="513"/>
      <c r="J596" s="513"/>
      <c r="K596" s="513"/>
      <c r="L596" s="513"/>
      <c r="M596" s="513"/>
      <c r="N596" s="513"/>
      <c r="O596" s="513"/>
      <c r="P596" s="513"/>
      <c r="Q596" s="513"/>
    </row>
    <row r="597" spans="1:17">
      <c r="A597" s="513"/>
      <c r="B597" s="513"/>
      <c r="C597" s="513"/>
      <c r="D597" s="513"/>
      <c r="E597" s="513"/>
      <c r="F597" s="513"/>
      <c r="G597" s="513"/>
      <c r="H597" s="513"/>
      <c r="I597" s="513"/>
      <c r="J597" s="513"/>
      <c r="K597" s="513"/>
      <c r="L597" s="513"/>
      <c r="M597" s="513"/>
      <c r="N597" s="513"/>
      <c r="O597" s="513"/>
      <c r="P597" s="513"/>
      <c r="Q597" s="513"/>
    </row>
    <row r="598" spans="1:17">
      <c r="A598" s="513"/>
      <c r="B598" s="513"/>
      <c r="C598" s="513"/>
      <c r="D598" s="513"/>
      <c r="E598" s="513"/>
      <c r="F598" s="513"/>
      <c r="G598" s="513"/>
      <c r="H598" s="513"/>
      <c r="I598" s="513"/>
      <c r="J598" s="513"/>
      <c r="K598" s="513"/>
      <c r="L598" s="513"/>
      <c r="M598" s="513"/>
      <c r="N598" s="513"/>
      <c r="O598" s="513"/>
      <c r="P598" s="513"/>
      <c r="Q598" s="513"/>
    </row>
    <row r="599" spans="1:17">
      <c r="A599" s="513"/>
      <c r="B599" s="513"/>
      <c r="C599" s="513"/>
      <c r="D599" s="513"/>
      <c r="E599" s="513"/>
      <c r="F599" s="513"/>
      <c r="G599" s="513"/>
      <c r="H599" s="513"/>
      <c r="I599" s="513"/>
      <c r="J599" s="513"/>
      <c r="K599" s="513"/>
      <c r="L599" s="513"/>
      <c r="M599" s="513"/>
      <c r="N599" s="513"/>
      <c r="O599" s="513"/>
      <c r="P599" s="513"/>
      <c r="Q599" s="513"/>
    </row>
    <row r="600" spans="1:17">
      <c r="A600" s="513"/>
      <c r="B600" s="513"/>
      <c r="C600" s="513"/>
      <c r="D600" s="513"/>
      <c r="E600" s="513"/>
      <c r="F600" s="513"/>
      <c r="G600" s="513"/>
      <c r="H600" s="513"/>
      <c r="I600" s="513"/>
      <c r="J600" s="513"/>
      <c r="K600" s="513"/>
      <c r="L600" s="513"/>
      <c r="M600" s="513"/>
      <c r="N600" s="513"/>
      <c r="O600" s="513"/>
      <c r="P600" s="513"/>
      <c r="Q600" s="513"/>
    </row>
    <row r="601" spans="1:17">
      <c r="A601" s="513"/>
      <c r="B601" s="513"/>
      <c r="C601" s="513"/>
      <c r="D601" s="513"/>
      <c r="E601" s="513"/>
      <c r="F601" s="513"/>
      <c r="G601" s="513"/>
      <c r="H601" s="513"/>
      <c r="I601" s="513"/>
      <c r="J601" s="513"/>
      <c r="K601" s="513"/>
      <c r="L601" s="513"/>
      <c r="M601" s="513"/>
      <c r="N601" s="513"/>
      <c r="O601" s="513"/>
      <c r="P601" s="513"/>
      <c r="Q601" s="513"/>
    </row>
    <row r="602" spans="1:17">
      <c r="A602" s="513"/>
      <c r="B602" s="513"/>
      <c r="C602" s="513"/>
      <c r="D602" s="513"/>
      <c r="E602" s="513"/>
      <c r="F602" s="513"/>
      <c r="G602" s="513"/>
      <c r="H602" s="513"/>
      <c r="I602" s="513"/>
      <c r="J602" s="513"/>
      <c r="K602" s="513"/>
      <c r="L602" s="513"/>
      <c r="M602" s="513"/>
      <c r="N602" s="513"/>
      <c r="O602" s="513"/>
      <c r="P602" s="513"/>
      <c r="Q602" s="513"/>
    </row>
    <row r="603" spans="1:17">
      <c r="A603" s="513"/>
      <c r="B603" s="513"/>
      <c r="C603" s="513"/>
      <c r="D603" s="513"/>
      <c r="E603" s="513"/>
      <c r="F603" s="513"/>
      <c r="G603" s="513"/>
      <c r="H603" s="513"/>
      <c r="I603" s="513"/>
      <c r="J603" s="513"/>
      <c r="K603" s="513"/>
      <c r="L603" s="513"/>
      <c r="M603" s="513"/>
      <c r="N603" s="513"/>
      <c r="O603" s="513"/>
      <c r="P603" s="513"/>
      <c r="Q603" s="513"/>
    </row>
    <row r="604" spans="1:17">
      <c r="A604" s="513"/>
      <c r="B604" s="513"/>
      <c r="C604" s="513"/>
      <c r="D604" s="513"/>
      <c r="E604" s="513"/>
      <c r="F604" s="513"/>
      <c r="G604" s="513"/>
      <c r="H604" s="513"/>
      <c r="I604" s="513"/>
      <c r="J604" s="513"/>
      <c r="K604" s="513"/>
      <c r="L604" s="513"/>
      <c r="M604" s="513"/>
      <c r="N604" s="513"/>
      <c r="O604" s="513"/>
      <c r="P604" s="513"/>
      <c r="Q604" s="513"/>
    </row>
    <row r="605" spans="1:17">
      <c r="A605" s="513"/>
      <c r="B605" s="513"/>
      <c r="C605" s="513"/>
      <c r="D605" s="513"/>
      <c r="E605" s="513"/>
      <c r="F605" s="513"/>
      <c r="G605" s="513"/>
      <c r="H605" s="513"/>
      <c r="I605" s="513"/>
      <c r="J605" s="513"/>
      <c r="K605" s="513"/>
      <c r="L605" s="513"/>
      <c r="M605" s="513"/>
      <c r="N605" s="513"/>
      <c r="O605" s="513"/>
      <c r="P605" s="513"/>
      <c r="Q605" s="513"/>
    </row>
    <row r="606" spans="1:17">
      <c r="A606" s="513"/>
      <c r="B606" s="513"/>
      <c r="C606" s="513"/>
      <c r="D606" s="513"/>
      <c r="E606" s="513"/>
      <c r="F606" s="513"/>
      <c r="G606" s="513"/>
      <c r="H606" s="513"/>
      <c r="I606" s="513"/>
      <c r="J606" s="513"/>
      <c r="K606" s="513"/>
      <c r="L606" s="513"/>
      <c r="M606" s="513"/>
      <c r="N606" s="513"/>
      <c r="O606" s="513"/>
      <c r="P606" s="513"/>
      <c r="Q606" s="513"/>
    </row>
    <row r="607" spans="1:17">
      <c r="A607" s="513"/>
      <c r="B607" s="513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</row>
    <row r="608" spans="1:17">
      <c r="A608" s="513"/>
      <c r="B608" s="513"/>
      <c r="C608" s="513"/>
      <c r="D608" s="513"/>
      <c r="E608" s="513"/>
      <c r="F608" s="513"/>
      <c r="G608" s="513"/>
      <c r="H608" s="513"/>
      <c r="I608" s="513"/>
      <c r="J608" s="513"/>
      <c r="K608" s="513"/>
      <c r="L608" s="513"/>
      <c r="M608" s="513"/>
      <c r="N608" s="513"/>
      <c r="O608" s="513"/>
      <c r="P608" s="513"/>
      <c r="Q608" s="513"/>
    </row>
    <row r="609" spans="1:17">
      <c r="A609" s="513"/>
      <c r="B609" s="513"/>
      <c r="C609" s="513"/>
      <c r="D609" s="513"/>
      <c r="E609" s="513"/>
      <c r="F609" s="513"/>
      <c r="G609" s="513"/>
      <c r="H609" s="513"/>
      <c r="I609" s="513"/>
      <c r="J609" s="513"/>
      <c r="K609" s="513"/>
      <c r="L609" s="513"/>
      <c r="M609" s="513"/>
      <c r="N609" s="513"/>
      <c r="O609" s="513"/>
      <c r="P609" s="513"/>
      <c r="Q609" s="513"/>
    </row>
    <row r="610" spans="1:17">
      <c r="A610" s="513"/>
      <c r="B610" s="513"/>
      <c r="C610" s="513"/>
      <c r="D610" s="513"/>
      <c r="E610" s="513"/>
      <c r="F610" s="513"/>
      <c r="G610" s="513"/>
      <c r="H610" s="513"/>
      <c r="I610" s="513"/>
      <c r="J610" s="513"/>
      <c r="K610" s="513"/>
      <c r="L610" s="513"/>
      <c r="M610" s="513"/>
      <c r="N610" s="513"/>
      <c r="O610" s="513"/>
      <c r="P610" s="513"/>
      <c r="Q610" s="513"/>
    </row>
    <row r="611" spans="1:17">
      <c r="A611" s="513"/>
      <c r="B611" s="513"/>
      <c r="C611" s="513"/>
      <c r="D611" s="513"/>
      <c r="E611" s="513"/>
      <c r="F611" s="513"/>
      <c r="G611" s="513"/>
      <c r="H611" s="513"/>
      <c r="I611" s="513"/>
      <c r="J611" s="513"/>
      <c r="K611" s="513"/>
      <c r="L611" s="513"/>
      <c r="M611" s="513"/>
      <c r="N611" s="513"/>
      <c r="O611" s="513"/>
      <c r="P611" s="513"/>
      <c r="Q611" s="513"/>
    </row>
    <row r="612" spans="1:17">
      <c r="A612" s="513"/>
      <c r="B612" s="513"/>
      <c r="C612" s="513"/>
      <c r="D612" s="513"/>
      <c r="E612" s="513"/>
      <c r="F612" s="513"/>
      <c r="G612" s="513"/>
      <c r="H612" s="513"/>
      <c r="I612" s="513"/>
      <c r="J612" s="513"/>
      <c r="K612" s="513"/>
      <c r="L612" s="513"/>
      <c r="M612" s="513"/>
      <c r="N612" s="513"/>
      <c r="O612" s="513"/>
      <c r="P612" s="513"/>
      <c r="Q612" s="513"/>
    </row>
    <row r="613" spans="1:17">
      <c r="A613" s="513"/>
      <c r="B613" s="513"/>
      <c r="C613" s="513"/>
      <c r="D613" s="513"/>
      <c r="E613" s="513"/>
      <c r="F613" s="513"/>
      <c r="G613" s="513"/>
      <c r="H613" s="513"/>
      <c r="I613" s="513"/>
      <c r="J613" s="513"/>
      <c r="K613" s="513"/>
      <c r="L613" s="513"/>
      <c r="M613" s="513"/>
      <c r="N613" s="513"/>
      <c r="O613" s="513"/>
      <c r="P613" s="513"/>
      <c r="Q613" s="513"/>
    </row>
    <row r="614" spans="1:17">
      <c r="A614" s="513"/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</row>
    <row r="615" spans="1:17">
      <c r="A615" s="513"/>
      <c r="B615" s="513"/>
      <c r="C615" s="513"/>
      <c r="D615" s="513"/>
      <c r="E615" s="513"/>
      <c r="F615" s="513"/>
      <c r="G615" s="513"/>
      <c r="H615" s="513"/>
      <c r="I615" s="513"/>
      <c r="J615" s="513"/>
      <c r="K615" s="513"/>
      <c r="L615" s="513"/>
      <c r="M615" s="513"/>
      <c r="N615" s="513"/>
      <c r="O615" s="513"/>
      <c r="P615" s="513"/>
      <c r="Q615" s="513"/>
    </row>
    <row r="616" spans="1:17">
      <c r="A616" s="513"/>
      <c r="B616" s="513"/>
      <c r="C616" s="51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3"/>
      <c r="P616" s="513"/>
      <c r="Q616" s="513"/>
    </row>
    <row r="617" spans="1:17">
      <c r="A617" s="513"/>
      <c r="B617" s="513"/>
      <c r="C617" s="51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3"/>
      <c r="P617" s="513"/>
      <c r="Q617" s="513"/>
    </row>
    <row r="618" spans="1:17">
      <c r="A618" s="513"/>
      <c r="B618" s="513"/>
      <c r="C618" s="51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3"/>
      <c r="P618" s="513"/>
      <c r="Q618" s="513"/>
    </row>
    <row r="619" spans="1:17">
      <c r="A619" s="513"/>
      <c r="B619" s="513"/>
      <c r="C619" s="51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3"/>
      <c r="P619" s="513"/>
      <c r="Q619" s="513"/>
    </row>
    <row r="620" spans="1:17">
      <c r="A620" s="513"/>
      <c r="B620" s="513"/>
      <c r="C620" s="51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3"/>
      <c r="P620" s="513"/>
      <c r="Q620" s="513"/>
    </row>
    <row r="621" spans="1:17">
      <c r="A621" s="513"/>
      <c r="B621" s="513"/>
      <c r="C621" s="51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3"/>
      <c r="P621" s="513"/>
      <c r="Q621" s="513"/>
    </row>
    <row r="622" spans="1:17">
      <c r="A622" s="513"/>
      <c r="B622" s="513"/>
      <c r="C622" s="51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3"/>
      <c r="P622" s="513"/>
      <c r="Q622" s="513"/>
    </row>
    <row r="623" spans="1:17">
      <c r="A623" s="513"/>
      <c r="B623" s="513"/>
      <c r="C623" s="51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3"/>
      <c r="P623" s="513"/>
      <c r="Q623" s="513"/>
    </row>
    <row r="624" spans="1:17">
      <c r="A624" s="513"/>
      <c r="B624" s="513"/>
      <c r="C624" s="51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3"/>
      <c r="P624" s="513"/>
      <c r="Q624" s="513"/>
    </row>
    <row r="625" spans="1:17">
      <c r="A625" s="513"/>
      <c r="B625" s="513"/>
      <c r="C625" s="51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3"/>
      <c r="P625" s="513"/>
      <c r="Q625" s="513"/>
    </row>
    <row r="626" spans="1:17">
      <c r="A626" s="513"/>
      <c r="B626" s="513"/>
      <c r="C626" s="51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3"/>
      <c r="P626" s="513"/>
      <c r="Q626" s="513"/>
    </row>
    <row r="627" spans="1:17">
      <c r="A627" s="513"/>
      <c r="B627" s="513"/>
      <c r="C627" s="51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3"/>
      <c r="P627" s="513"/>
      <c r="Q627" s="513"/>
    </row>
    <row r="628" spans="1:17">
      <c r="A628" s="513"/>
      <c r="B628" s="513"/>
      <c r="C628" s="51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3"/>
      <c r="P628" s="513"/>
      <c r="Q628" s="513"/>
    </row>
    <row r="629" spans="1:17">
      <c r="A629" s="513"/>
      <c r="B629" s="513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</row>
    <row r="630" spans="1:17">
      <c r="A630" s="513"/>
      <c r="B630" s="513"/>
      <c r="C630" s="51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3"/>
      <c r="P630" s="513"/>
      <c r="Q630" s="513"/>
    </row>
    <row r="631" spans="1:17">
      <c r="A631" s="513"/>
      <c r="B631" s="513"/>
      <c r="C631" s="513"/>
      <c r="D631" s="513"/>
      <c r="E631" s="513"/>
      <c r="F631" s="513"/>
      <c r="G631" s="513"/>
      <c r="H631" s="513"/>
      <c r="I631" s="513"/>
      <c r="J631" s="513"/>
      <c r="K631" s="513"/>
      <c r="L631" s="513"/>
      <c r="M631" s="513"/>
      <c r="N631" s="513"/>
      <c r="O631" s="513"/>
      <c r="P631" s="513"/>
      <c r="Q631" s="513"/>
    </row>
    <row r="632" spans="1:17">
      <c r="A632" s="513"/>
      <c r="B632" s="513"/>
      <c r="C632" s="513"/>
      <c r="D632" s="513"/>
      <c r="E632" s="513"/>
      <c r="F632" s="513"/>
      <c r="G632" s="513"/>
      <c r="H632" s="513"/>
      <c r="I632" s="513"/>
      <c r="J632" s="513"/>
      <c r="K632" s="513"/>
      <c r="L632" s="513"/>
      <c r="M632" s="513"/>
      <c r="N632" s="513"/>
      <c r="O632" s="513"/>
      <c r="P632" s="513"/>
      <c r="Q632" s="513"/>
    </row>
    <row r="633" spans="1:17">
      <c r="A633" s="513"/>
      <c r="B633" s="513"/>
      <c r="C633" s="513"/>
      <c r="D633" s="513"/>
      <c r="E633" s="513"/>
      <c r="F633" s="513"/>
      <c r="G633" s="513"/>
      <c r="H633" s="513"/>
      <c r="I633" s="513"/>
      <c r="J633" s="513"/>
      <c r="K633" s="513"/>
      <c r="L633" s="513"/>
      <c r="M633" s="513"/>
      <c r="N633" s="513"/>
      <c r="O633" s="513"/>
      <c r="P633" s="513"/>
      <c r="Q633" s="513"/>
    </row>
    <row r="634" spans="1:17">
      <c r="A634" s="513"/>
      <c r="B634" s="513"/>
      <c r="C634" s="513"/>
      <c r="D634" s="513"/>
      <c r="E634" s="513"/>
      <c r="F634" s="513"/>
      <c r="G634" s="513"/>
      <c r="H634" s="513"/>
      <c r="I634" s="513"/>
      <c r="J634" s="513"/>
      <c r="K634" s="513"/>
      <c r="L634" s="513"/>
      <c r="M634" s="513"/>
      <c r="N634" s="513"/>
      <c r="O634" s="513"/>
      <c r="P634" s="513"/>
      <c r="Q634" s="513"/>
    </row>
    <row r="635" spans="1:17">
      <c r="A635" s="513"/>
      <c r="B635" s="513"/>
      <c r="C635" s="513"/>
      <c r="D635" s="513"/>
      <c r="E635" s="513"/>
      <c r="F635" s="513"/>
      <c r="G635" s="513"/>
      <c r="H635" s="513"/>
      <c r="I635" s="513"/>
      <c r="J635" s="513"/>
      <c r="K635" s="513"/>
      <c r="L635" s="513"/>
      <c r="M635" s="513"/>
      <c r="N635" s="513"/>
      <c r="O635" s="513"/>
      <c r="P635" s="513"/>
      <c r="Q635" s="513"/>
    </row>
    <row r="636" spans="1:17">
      <c r="A636" s="513"/>
      <c r="B636" s="513"/>
      <c r="C636" s="513"/>
      <c r="D636" s="513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</row>
    <row r="637" spans="1:17">
      <c r="A637" s="513"/>
      <c r="B637" s="513"/>
      <c r="C637" s="513"/>
      <c r="D637" s="513"/>
      <c r="E637" s="513"/>
      <c r="F637" s="513"/>
      <c r="G637" s="513"/>
      <c r="H637" s="513"/>
      <c r="I637" s="513"/>
      <c r="J637" s="513"/>
      <c r="K637" s="513"/>
      <c r="L637" s="513"/>
      <c r="M637" s="513"/>
      <c r="N637" s="513"/>
      <c r="O637" s="513"/>
      <c r="P637" s="513"/>
      <c r="Q637" s="513"/>
    </row>
    <row r="638" spans="1:17">
      <c r="A638" s="513"/>
      <c r="B638" s="513"/>
      <c r="C638" s="513"/>
      <c r="D638" s="513"/>
      <c r="E638" s="513"/>
      <c r="F638" s="513"/>
      <c r="G638" s="513"/>
      <c r="H638" s="513"/>
      <c r="I638" s="513"/>
      <c r="J638" s="513"/>
      <c r="K638" s="513"/>
      <c r="L638" s="513"/>
      <c r="M638" s="513"/>
      <c r="N638" s="513"/>
      <c r="O638" s="513"/>
      <c r="P638" s="513"/>
      <c r="Q638" s="513"/>
    </row>
    <row r="639" spans="1:17">
      <c r="A639" s="513"/>
      <c r="B639" s="513"/>
      <c r="C639" s="513"/>
      <c r="D639" s="513"/>
      <c r="E639" s="513"/>
      <c r="F639" s="513"/>
      <c r="G639" s="513"/>
      <c r="H639" s="513"/>
      <c r="I639" s="513"/>
      <c r="J639" s="513"/>
      <c r="K639" s="513"/>
      <c r="L639" s="513"/>
      <c r="M639" s="513"/>
      <c r="N639" s="513"/>
      <c r="O639" s="513"/>
      <c r="P639" s="513"/>
      <c r="Q639" s="513"/>
    </row>
    <row r="640" spans="1:17">
      <c r="A640" s="513"/>
      <c r="B640" s="513"/>
      <c r="C640" s="513"/>
      <c r="D640" s="513"/>
      <c r="E640" s="513"/>
      <c r="F640" s="513"/>
      <c r="G640" s="513"/>
      <c r="H640" s="513"/>
      <c r="I640" s="513"/>
      <c r="J640" s="513"/>
      <c r="K640" s="513"/>
      <c r="L640" s="513"/>
      <c r="M640" s="513"/>
      <c r="N640" s="513"/>
      <c r="O640" s="513"/>
      <c r="P640" s="513"/>
      <c r="Q640" s="513"/>
    </row>
    <row r="641" spans="1:17">
      <c r="A641" s="513"/>
      <c r="B641" s="513"/>
      <c r="C641" s="513"/>
      <c r="D641" s="513"/>
      <c r="E641" s="513"/>
      <c r="F641" s="513"/>
      <c r="G641" s="513"/>
      <c r="H641" s="513"/>
      <c r="I641" s="513"/>
      <c r="J641" s="513"/>
      <c r="K641" s="513"/>
      <c r="L641" s="513"/>
      <c r="M641" s="513"/>
      <c r="N641" s="513"/>
      <c r="O641" s="513"/>
      <c r="P641" s="513"/>
      <c r="Q641" s="513"/>
    </row>
    <row r="642" spans="1:17">
      <c r="A642" s="513"/>
      <c r="B642" s="513"/>
      <c r="C642" s="513"/>
      <c r="D642" s="513"/>
      <c r="E642" s="513"/>
      <c r="F642" s="513"/>
      <c r="G642" s="513"/>
      <c r="H642" s="513"/>
      <c r="I642" s="513"/>
      <c r="J642" s="513"/>
      <c r="K642" s="513"/>
      <c r="L642" s="513"/>
      <c r="M642" s="513"/>
      <c r="N642" s="513"/>
      <c r="O642" s="513"/>
      <c r="P642" s="513"/>
      <c r="Q642" s="513"/>
    </row>
    <row r="643" spans="1:17">
      <c r="A643" s="513"/>
      <c r="B643" s="513"/>
      <c r="C643" s="513"/>
      <c r="D643" s="513"/>
      <c r="E643" s="513"/>
      <c r="F643" s="513"/>
      <c r="G643" s="513"/>
      <c r="H643" s="513"/>
      <c r="I643" s="513"/>
      <c r="J643" s="513"/>
      <c r="K643" s="513"/>
      <c r="L643" s="513"/>
      <c r="M643" s="513"/>
      <c r="N643" s="513"/>
      <c r="O643" s="513"/>
      <c r="P643" s="513"/>
      <c r="Q643" s="513"/>
    </row>
    <row r="644" spans="1:17">
      <c r="A644" s="513"/>
      <c r="B644" s="513"/>
      <c r="C644" s="513"/>
      <c r="D644" s="513"/>
      <c r="E644" s="513"/>
      <c r="F644" s="513"/>
      <c r="G644" s="513"/>
      <c r="H644" s="513"/>
      <c r="I644" s="513"/>
      <c r="J644" s="513"/>
      <c r="K644" s="513"/>
      <c r="L644" s="513"/>
      <c r="M644" s="513"/>
      <c r="N644" s="513"/>
      <c r="O644" s="513"/>
      <c r="P644" s="513"/>
      <c r="Q644" s="513"/>
    </row>
    <row r="645" spans="1:17">
      <c r="A645" s="513"/>
      <c r="B645" s="513"/>
      <c r="C645" s="513"/>
      <c r="D645" s="513"/>
      <c r="E645" s="513"/>
      <c r="F645" s="513"/>
      <c r="G645" s="513"/>
      <c r="H645" s="513"/>
      <c r="I645" s="513"/>
      <c r="J645" s="513"/>
      <c r="K645" s="513"/>
      <c r="L645" s="513"/>
      <c r="M645" s="513"/>
      <c r="N645" s="513"/>
      <c r="O645" s="513"/>
      <c r="P645" s="513"/>
      <c r="Q645" s="513"/>
    </row>
    <row r="646" spans="1:17">
      <c r="A646" s="513"/>
      <c r="B646" s="513"/>
      <c r="C646" s="513"/>
      <c r="D646" s="513"/>
      <c r="E646" s="513"/>
      <c r="F646" s="513"/>
      <c r="G646" s="513"/>
      <c r="H646" s="513"/>
      <c r="I646" s="513"/>
      <c r="J646" s="513"/>
      <c r="K646" s="513"/>
      <c r="L646" s="513"/>
      <c r="M646" s="513"/>
      <c r="N646" s="513"/>
      <c r="O646" s="513"/>
      <c r="P646" s="513"/>
      <c r="Q646" s="513"/>
    </row>
    <row r="647" spans="1:17">
      <c r="A647" s="513"/>
      <c r="B647" s="513"/>
      <c r="C647" s="513"/>
      <c r="D647" s="513"/>
      <c r="E647" s="513"/>
      <c r="F647" s="513"/>
      <c r="G647" s="513"/>
      <c r="H647" s="513"/>
      <c r="I647" s="513"/>
      <c r="J647" s="513"/>
      <c r="K647" s="513"/>
      <c r="L647" s="513"/>
      <c r="M647" s="513"/>
      <c r="N647" s="513"/>
      <c r="O647" s="513"/>
      <c r="P647" s="513"/>
      <c r="Q647" s="513"/>
    </row>
    <row r="648" spans="1:17">
      <c r="A648" s="513"/>
      <c r="B648" s="513"/>
      <c r="C648" s="513"/>
      <c r="D648" s="513"/>
      <c r="E648" s="513"/>
      <c r="F648" s="513"/>
      <c r="G648" s="513"/>
      <c r="H648" s="513"/>
      <c r="I648" s="513"/>
      <c r="J648" s="513"/>
      <c r="K648" s="513"/>
      <c r="L648" s="513"/>
      <c r="M648" s="513"/>
      <c r="N648" s="513"/>
      <c r="O648" s="513"/>
      <c r="P648" s="513"/>
      <c r="Q648" s="513"/>
    </row>
    <row r="649" spans="1:17">
      <c r="A649" s="513"/>
      <c r="B649" s="513"/>
      <c r="C649" s="513"/>
      <c r="D649" s="513"/>
      <c r="E649" s="513"/>
      <c r="F649" s="513"/>
      <c r="G649" s="513"/>
      <c r="H649" s="513"/>
      <c r="I649" s="513"/>
      <c r="J649" s="513"/>
      <c r="K649" s="513"/>
      <c r="L649" s="513"/>
      <c r="M649" s="513"/>
      <c r="N649" s="513"/>
      <c r="O649" s="513"/>
      <c r="P649" s="513"/>
      <c r="Q649" s="513"/>
    </row>
    <row r="650" spans="1:17">
      <c r="A650" s="513"/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</row>
    <row r="651" spans="1:17">
      <c r="A651" s="513"/>
      <c r="B651" s="513"/>
      <c r="C651" s="513"/>
      <c r="D651" s="513"/>
      <c r="E651" s="513"/>
      <c r="F651" s="513"/>
      <c r="G651" s="513"/>
      <c r="H651" s="513"/>
      <c r="I651" s="513"/>
      <c r="J651" s="513"/>
      <c r="K651" s="513"/>
      <c r="L651" s="513"/>
      <c r="M651" s="513"/>
      <c r="N651" s="513"/>
      <c r="O651" s="513"/>
      <c r="P651" s="513"/>
      <c r="Q651" s="513"/>
    </row>
    <row r="652" spans="1:17">
      <c r="A652" s="513"/>
      <c r="B652" s="513"/>
      <c r="C652" s="513"/>
      <c r="D652" s="513"/>
      <c r="E652" s="513"/>
      <c r="F652" s="513"/>
      <c r="G652" s="513"/>
      <c r="H652" s="513"/>
      <c r="I652" s="513"/>
      <c r="J652" s="513"/>
      <c r="K652" s="513"/>
      <c r="L652" s="513"/>
      <c r="M652" s="513"/>
      <c r="N652" s="513"/>
      <c r="O652" s="513"/>
      <c r="P652" s="513"/>
      <c r="Q652" s="513"/>
    </row>
    <row r="653" spans="1:17">
      <c r="A653" s="513"/>
      <c r="B653" s="513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</row>
    <row r="654" spans="1:17">
      <c r="A654" s="513"/>
      <c r="B654" s="513"/>
      <c r="C654" s="513"/>
      <c r="D654" s="513"/>
      <c r="E654" s="513"/>
      <c r="F654" s="513"/>
      <c r="G654" s="513"/>
      <c r="H654" s="513"/>
      <c r="I654" s="513"/>
      <c r="J654" s="513"/>
      <c r="K654" s="513"/>
      <c r="L654" s="513"/>
      <c r="M654" s="513"/>
      <c r="N654" s="513"/>
      <c r="O654" s="513"/>
      <c r="P654" s="513"/>
      <c r="Q654" s="513"/>
    </row>
    <row r="655" spans="1:17">
      <c r="A655" s="513"/>
      <c r="B655" s="513"/>
      <c r="C655" s="513"/>
      <c r="D655" s="513"/>
      <c r="E655" s="513"/>
      <c r="F655" s="513"/>
      <c r="G655" s="513"/>
      <c r="H655" s="513"/>
      <c r="I655" s="513"/>
      <c r="J655" s="513"/>
      <c r="K655" s="513"/>
      <c r="L655" s="513"/>
      <c r="M655" s="513"/>
      <c r="N655" s="513"/>
      <c r="O655" s="513"/>
      <c r="P655" s="513"/>
      <c r="Q655" s="513"/>
    </row>
    <row r="656" spans="1:17">
      <c r="A656" s="513"/>
      <c r="B656" s="513"/>
      <c r="C656" s="513"/>
      <c r="D656" s="513"/>
      <c r="E656" s="513"/>
      <c r="F656" s="513"/>
      <c r="G656" s="513"/>
      <c r="H656" s="513"/>
      <c r="I656" s="513"/>
      <c r="J656" s="513"/>
      <c r="K656" s="513"/>
      <c r="L656" s="513"/>
      <c r="M656" s="513"/>
      <c r="N656" s="513"/>
      <c r="O656" s="513"/>
      <c r="P656" s="513"/>
      <c r="Q656" s="513"/>
    </row>
    <row r="657" spans="1:17">
      <c r="A657" s="513"/>
      <c r="B657" s="513"/>
      <c r="C657" s="513"/>
      <c r="D657" s="513"/>
      <c r="E657" s="513"/>
      <c r="F657" s="513"/>
      <c r="G657" s="513"/>
      <c r="H657" s="513"/>
      <c r="I657" s="513"/>
      <c r="J657" s="513"/>
      <c r="K657" s="513"/>
      <c r="L657" s="513"/>
      <c r="M657" s="513"/>
      <c r="N657" s="513"/>
      <c r="O657" s="513"/>
      <c r="P657" s="513"/>
      <c r="Q657" s="513"/>
    </row>
    <row r="658" spans="1:17">
      <c r="A658" s="513"/>
      <c r="B658" s="513"/>
      <c r="C658" s="513"/>
      <c r="D658" s="513"/>
      <c r="E658" s="513"/>
      <c r="F658" s="513"/>
      <c r="G658" s="513"/>
      <c r="H658" s="513"/>
      <c r="I658" s="513"/>
      <c r="J658" s="513"/>
      <c r="K658" s="513"/>
      <c r="L658" s="513"/>
      <c r="M658" s="513"/>
      <c r="N658" s="513"/>
      <c r="O658" s="513"/>
      <c r="P658" s="513"/>
      <c r="Q658" s="513"/>
    </row>
    <row r="659" spans="1:17">
      <c r="A659" s="513"/>
      <c r="B659" s="513"/>
      <c r="C659" s="513"/>
      <c r="D659" s="513"/>
      <c r="E659" s="513"/>
      <c r="F659" s="513"/>
      <c r="G659" s="513"/>
      <c r="H659" s="513"/>
      <c r="I659" s="513"/>
      <c r="J659" s="513"/>
      <c r="K659" s="513"/>
      <c r="L659" s="513"/>
      <c r="M659" s="513"/>
      <c r="N659" s="513"/>
      <c r="O659" s="513"/>
      <c r="P659" s="513"/>
      <c r="Q659" s="513"/>
    </row>
    <row r="660" spans="1:17">
      <c r="A660" s="513"/>
      <c r="B660" s="513"/>
      <c r="C660" s="513"/>
      <c r="D660" s="513"/>
      <c r="E660" s="513"/>
      <c r="F660" s="513"/>
      <c r="G660" s="513"/>
      <c r="H660" s="513"/>
      <c r="I660" s="513"/>
      <c r="J660" s="513"/>
      <c r="K660" s="513"/>
      <c r="L660" s="513"/>
      <c r="M660" s="513"/>
      <c r="N660" s="513"/>
      <c r="O660" s="513"/>
      <c r="P660" s="513"/>
      <c r="Q660" s="513"/>
    </row>
    <row r="661" spans="1:17">
      <c r="A661" s="513"/>
      <c r="B661" s="513"/>
      <c r="C661" s="513"/>
      <c r="D661" s="513"/>
      <c r="E661" s="513"/>
      <c r="F661" s="513"/>
      <c r="G661" s="513"/>
      <c r="H661" s="513"/>
      <c r="I661" s="513"/>
      <c r="J661" s="513"/>
      <c r="K661" s="513"/>
      <c r="L661" s="513"/>
      <c r="M661" s="513"/>
      <c r="N661" s="513"/>
      <c r="O661" s="513"/>
      <c r="P661" s="513"/>
      <c r="Q661" s="513"/>
    </row>
    <row r="662" spans="1:17">
      <c r="A662" s="513"/>
      <c r="B662" s="513"/>
      <c r="C662" s="513"/>
      <c r="D662" s="513"/>
      <c r="E662" s="513"/>
      <c r="F662" s="513"/>
      <c r="G662" s="513"/>
      <c r="H662" s="513"/>
      <c r="I662" s="513"/>
      <c r="J662" s="513"/>
      <c r="K662" s="513"/>
      <c r="L662" s="513"/>
      <c r="M662" s="513"/>
      <c r="N662" s="513"/>
      <c r="O662" s="513"/>
      <c r="P662" s="513"/>
      <c r="Q662" s="513"/>
    </row>
    <row r="663" spans="1:17">
      <c r="A663" s="513"/>
      <c r="B663" s="513"/>
      <c r="C663" s="513"/>
      <c r="D663" s="513"/>
      <c r="E663" s="513"/>
      <c r="F663" s="513"/>
      <c r="G663" s="513"/>
      <c r="H663" s="513"/>
      <c r="I663" s="513"/>
      <c r="J663" s="513"/>
      <c r="K663" s="513"/>
      <c r="L663" s="513"/>
      <c r="M663" s="513"/>
      <c r="N663" s="513"/>
      <c r="O663" s="513"/>
      <c r="P663" s="513"/>
      <c r="Q663" s="513"/>
    </row>
    <row r="664" spans="1:17">
      <c r="A664" s="513"/>
      <c r="B664" s="513"/>
      <c r="C664" s="513"/>
      <c r="D664" s="513"/>
      <c r="E664" s="513"/>
      <c r="F664" s="513"/>
      <c r="G664" s="513"/>
      <c r="H664" s="513"/>
      <c r="I664" s="513"/>
      <c r="J664" s="513"/>
      <c r="K664" s="513"/>
      <c r="L664" s="513"/>
      <c r="M664" s="513"/>
      <c r="N664" s="513"/>
      <c r="O664" s="513"/>
      <c r="P664" s="513"/>
      <c r="Q664" s="513"/>
    </row>
    <row r="665" spans="1:17">
      <c r="A665" s="513"/>
      <c r="B665" s="513"/>
      <c r="C665" s="513"/>
      <c r="D665" s="513"/>
      <c r="E665" s="513"/>
      <c r="F665" s="513"/>
      <c r="G665" s="513"/>
      <c r="H665" s="513"/>
      <c r="I665" s="513"/>
      <c r="J665" s="513"/>
      <c r="K665" s="513"/>
      <c r="L665" s="513"/>
      <c r="M665" s="513"/>
      <c r="N665" s="513"/>
      <c r="O665" s="513"/>
      <c r="P665" s="513"/>
      <c r="Q665" s="513"/>
    </row>
    <row r="666" spans="1:17">
      <c r="A666" s="513"/>
      <c r="B666" s="513"/>
      <c r="C666" s="513"/>
      <c r="D666" s="513"/>
      <c r="E666" s="513"/>
      <c r="F666" s="513"/>
      <c r="G666" s="513"/>
      <c r="H666" s="513"/>
      <c r="I666" s="513"/>
      <c r="J666" s="513"/>
      <c r="K666" s="513"/>
      <c r="L666" s="513"/>
      <c r="M666" s="513"/>
      <c r="N666" s="513"/>
      <c r="O666" s="513"/>
      <c r="P666" s="513"/>
      <c r="Q666" s="513"/>
    </row>
    <row r="667" spans="1:17">
      <c r="A667" s="513"/>
      <c r="B667" s="513"/>
      <c r="C667" s="513"/>
      <c r="D667" s="513"/>
      <c r="E667" s="513"/>
      <c r="F667" s="513"/>
      <c r="G667" s="513"/>
      <c r="H667" s="513"/>
      <c r="I667" s="513"/>
      <c r="J667" s="513"/>
      <c r="K667" s="513"/>
      <c r="L667" s="513"/>
      <c r="M667" s="513"/>
      <c r="N667" s="513"/>
      <c r="O667" s="513"/>
      <c r="P667" s="513"/>
      <c r="Q667" s="513"/>
    </row>
    <row r="668" spans="1:17">
      <c r="A668" s="513"/>
      <c r="B668" s="513"/>
      <c r="C668" s="513"/>
      <c r="D668" s="513"/>
      <c r="E668" s="513"/>
      <c r="F668" s="513"/>
      <c r="G668" s="513"/>
      <c r="H668" s="513"/>
      <c r="I668" s="513"/>
      <c r="J668" s="513"/>
      <c r="K668" s="513"/>
      <c r="L668" s="513"/>
      <c r="M668" s="513"/>
      <c r="N668" s="513"/>
      <c r="O668" s="513"/>
      <c r="P668" s="513"/>
      <c r="Q668" s="513"/>
    </row>
    <row r="669" spans="1:17">
      <c r="A669" s="513"/>
      <c r="B669" s="513"/>
      <c r="C669" s="513"/>
      <c r="D669" s="513"/>
      <c r="E669" s="513"/>
      <c r="F669" s="513"/>
      <c r="G669" s="513"/>
      <c r="H669" s="513"/>
      <c r="I669" s="513"/>
      <c r="J669" s="513"/>
      <c r="K669" s="513"/>
      <c r="L669" s="513"/>
      <c r="M669" s="513"/>
      <c r="N669" s="513"/>
      <c r="O669" s="513"/>
      <c r="P669" s="513"/>
      <c r="Q669" s="513"/>
    </row>
    <row r="670" spans="1:17">
      <c r="A670" s="513"/>
      <c r="B670" s="513"/>
      <c r="C670" s="513"/>
      <c r="D670" s="513"/>
      <c r="E670" s="513"/>
      <c r="F670" s="513"/>
      <c r="G670" s="513"/>
      <c r="H670" s="513"/>
      <c r="I670" s="513"/>
      <c r="J670" s="513"/>
      <c r="K670" s="513"/>
      <c r="L670" s="513"/>
      <c r="M670" s="513"/>
      <c r="N670" s="513"/>
      <c r="O670" s="513"/>
      <c r="P670" s="513"/>
      <c r="Q670" s="513"/>
    </row>
    <row r="671" spans="1:17">
      <c r="A671" s="513"/>
      <c r="B671" s="513"/>
      <c r="C671" s="513"/>
      <c r="D671" s="513"/>
      <c r="E671" s="513"/>
      <c r="F671" s="513"/>
      <c r="G671" s="513"/>
      <c r="H671" s="513"/>
      <c r="I671" s="513"/>
      <c r="J671" s="513"/>
      <c r="K671" s="513"/>
      <c r="L671" s="513"/>
      <c r="M671" s="513"/>
      <c r="N671" s="513"/>
      <c r="O671" s="513"/>
      <c r="P671" s="513"/>
      <c r="Q671" s="513"/>
    </row>
    <row r="672" spans="1:17">
      <c r="A672" s="513"/>
      <c r="B672" s="513"/>
      <c r="C672" s="513"/>
      <c r="D672" s="513"/>
      <c r="E672" s="513"/>
      <c r="F672" s="513"/>
      <c r="G672" s="513"/>
      <c r="H672" s="513"/>
      <c r="I672" s="513"/>
      <c r="J672" s="513"/>
      <c r="K672" s="513"/>
      <c r="L672" s="513"/>
      <c r="M672" s="513"/>
      <c r="N672" s="513"/>
      <c r="O672" s="513"/>
      <c r="P672" s="513"/>
      <c r="Q672" s="513"/>
    </row>
    <row r="673" spans="1:17">
      <c r="A673" s="513"/>
      <c r="B673" s="513"/>
      <c r="C673" s="513"/>
      <c r="D673" s="513"/>
      <c r="E673" s="513"/>
      <c r="F673" s="513"/>
      <c r="G673" s="513"/>
      <c r="H673" s="513"/>
      <c r="I673" s="513"/>
      <c r="J673" s="513"/>
      <c r="K673" s="513"/>
      <c r="L673" s="513"/>
      <c r="M673" s="513"/>
      <c r="N673" s="513"/>
      <c r="O673" s="513"/>
      <c r="P673" s="513"/>
      <c r="Q673" s="513"/>
    </row>
    <row r="674" spans="1:17">
      <c r="A674" s="513"/>
      <c r="B674" s="513"/>
      <c r="C674" s="51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3"/>
      <c r="P674" s="513"/>
      <c r="Q674" s="513"/>
    </row>
    <row r="675" spans="1:17">
      <c r="A675" s="513"/>
      <c r="B675" s="513"/>
      <c r="C675" s="51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3"/>
      <c r="P675" s="513"/>
      <c r="Q675" s="513"/>
    </row>
    <row r="676" spans="1:17">
      <c r="A676" s="513"/>
      <c r="B676" s="513"/>
      <c r="C676" s="51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3"/>
      <c r="P676" s="513"/>
      <c r="Q676" s="513"/>
    </row>
    <row r="677" spans="1:17">
      <c r="A677" s="513"/>
      <c r="B677" s="513"/>
      <c r="C677" s="51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3"/>
      <c r="P677" s="513"/>
      <c r="Q677" s="513"/>
    </row>
    <row r="678" spans="1:17">
      <c r="A678" s="513"/>
      <c r="B678" s="513"/>
      <c r="C678" s="51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3"/>
      <c r="P678" s="513"/>
      <c r="Q678" s="513"/>
    </row>
    <row r="679" spans="1:17">
      <c r="A679" s="513"/>
      <c r="B679" s="513"/>
      <c r="C679" s="51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3"/>
      <c r="P679" s="513"/>
      <c r="Q679" s="513"/>
    </row>
    <row r="680" spans="1:17">
      <c r="A680" s="513"/>
      <c r="B680" s="513"/>
      <c r="C680" s="51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3"/>
      <c r="P680" s="513"/>
      <c r="Q680" s="513"/>
    </row>
    <row r="681" spans="1:17">
      <c r="A681" s="513"/>
      <c r="B681" s="513"/>
      <c r="C681" s="51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3"/>
      <c r="P681" s="513"/>
      <c r="Q681" s="513"/>
    </row>
    <row r="682" spans="1:17">
      <c r="A682" s="513"/>
      <c r="B682" s="513"/>
      <c r="C682" s="51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3"/>
      <c r="P682" s="513"/>
      <c r="Q682" s="513"/>
    </row>
    <row r="683" spans="1:17">
      <c r="A683" s="513"/>
      <c r="B683" s="513"/>
      <c r="C683" s="51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3"/>
      <c r="P683" s="513"/>
      <c r="Q683" s="513"/>
    </row>
    <row r="684" spans="1:17">
      <c r="A684" s="513"/>
      <c r="B684" s="513"/>
      <c r="C684" s="51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3"/>
      <c r="P684" s="513"/>
      <c r="Q684" s="513"/>
    </row>
    <row r="685" spans="1:17">
      <c r="A685" s="513"/>
      <c r="B685" s="513"/>
      <c r="C685" s="51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3"/>
      <c r="P685" s="513"/>
      <c r="Q685" s="513"/>
    </row>
    <row r="686" spans="1:17">
      <c r="A686" s="513"/>
      <c r="B686" s="513"/>
      <c r="C686" s="51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3"/>
      <c r="P686" s="513"/>
      <c r="Q686" s="513"/>
    </row>
    <row r="687" spans="1:17">
      <c r="A687" s="513"/>
      <c r="B687" s="513"/>
      <c r="C687" s="51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3"/>
      <c r="P687" s="513"/>
      <c r="Q687" s="513"/>
    </row>
    <row r="688" spans="1:17">
      <c r="A688" s="513"/>
      <c r="B688" s="513"/>
      <c r="C688" s="51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3"/>
      <c r="P688" s="513"/>
      <c r="Q688" s="513"/>
    </row>
    <row r="689" spans="1:17">
      <c r="A689" s="513"/>
      <c r="B689" s="513"/>
      <c r="C689" s="513"/>
      <c r="D689" s="513"/>
      <c r="E689" s="513"/>
      <c r="F689" s="513"/>
      <c r="G689" s="513"/>
      <c r="H689" s="513"/>
      <c r="I689" s="513"/>
      <c r="J689" s="513"/>
      <c r="K689" s="513"/>
      <c r="L689" s="513"/>
      <c r="M689" s="513"/>
      <c r="N689" s="513"/>
      <c r="O689" s="513"/>
      <c r="P689" s="513"/>
      <c r="Q689" s="513"/>
    </row>
    <row r="690" spans="1:17">
      <c r="A690" s="513"/>
      <c r="B690" s="513"/>
      <c r="C690" s="513"/>
      <c r="D690" s="513"/>
      <c r="E690" s="513"/>
      <c r="F690" s="513"/>
      <c r="G690" s="513"/>
      <c r="H690" s="513"/>
      <c r="I690" s="513"/>
      <c r="J690" s="513"/>
      <c r="K690" s="513"/>
      <c r="L690" s="513"/>
      <c r="M690" s="513"/>
      <c r="N690" s="513"/>
      <c r="O690" s="513"/>
      <c r="P690" s="513"/>
      <c r="Q690" s="513"/>
    </row>
    <row r="691" spans="1:17">
      <c r="A691" s="513"/>
      <c r="B691" s="513"/>
      <c r="C691" s="513"/>
      <c r="D691" s="513"/>
      <c r="E691" s="513"/>
      <c r="F691" s="513"/>
      <c r="G691" s="513"/>
      <c r="H691" s="513"/>
      <c r="I691" s="513"/>
      <c r="J691" s="513"/>
      <c r="K691" s="513"/>
      <c r="L691" s="513"/>
      <c r="M691" s="513"/>
      <c r="N691" s="513"/>
      <c r="O691" s="513"/>
      <c r="P691" s="513"/>
      <c r="Q691" s="513"/>
    </row>
    <row r="692" spans="1:17">
      <c r="A692" s="513"/>
      <c r="B692" s="513"/>
      <c r="C692" s="513"/>
      <c r="D692" s="513"/>
      <c r="E692" s="513"/>
      <c r="F692" s="513"/>
      <c r="G692" s="513"/>
      <c r="H692" s="513"/>
      <c r="I692" s="513"/>
      <c r="J692" s="513"/>
      <c r="K692" s="513"/>
      <c r="L692" s="513"/>
      <c r="M692" s="513"/>
      <c r="N692" s="513"/>
      <c r="O692" s="513"/>
      <c r="P692" s="513"/>
      <c r="Q692" s="513"/>
    </row>
    <row r="693" spans="1:17">
      <c r="A693" s="513"/>
      <c r="B693" s="513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</row>
    <row r="694" spans="1:17">
      <c r="A694" s="513"/>
      <c r="B694" s="513"/>
      <c r="C694" s="513"/>
      <c r="D694" s="513"/>
      <c r="E694" s="513"/>
      <c r="F694" s="513"/>
      <c r="G694" s="513"/>
      <c r="H694" s="513"/>
      <c r="I694" s="513"/>
      <c r="J694" s="513"/>
      <c r="K694" s="513"/>
      <c r="L694" s="513"/>
      <c r="M694" s="513"/>
      <c r="N694" s="513"/>
      <c r="O694" s="513"/>
      <c r="P694" s="513"/>
      <c r="Q694" s="513"/>
    </row>
    <row r="695" spans="1:17">
      <c r="A695" s="513"/>
      <c r="B695" s="513"/>
      <c r="C695" s="513"/>
      <c r="D695" s="513"/>
      <c r="E695" s="513"/>
      <c r="F695" s="513"/>
      <c r="G695" s="513"/>
      <c r="H695" s="513"/>
      <c r="I695" s="513"/>
      <c r="J695" s="513"/>
      <c r="K695" s="513"/>
      <c r="L695" s="513"/>
      <c r="M695" s="513"/>
      <c r="N695" s="513"/>
      <c r="O695" s="513"/>
      <c r="P695" s="513"/>
      <c r="Q695" s="513"/>
    </row>
    <row r="696" spans="1:17">
      <c r="A696" s="513"/>
      <c r="B696" s="513"/>
      <c r="C696" s="513"/>
      <c r="D696" s="513"/>
      <c r="E696" s="513"/>
      <c r="F696" s="513"/>
      <c r="G696" s="513"/>
      <c r="H696" s="513"/>
      <c r="I696" s="513"/>
      <c r="J696" s="513"/>
      <c r="K696" s="513"/>
      <c r="L696" s="513"/>
      <c r="M696" s="513"/>
      <c r="N696" s="513"/>
      <c r="O696" s="513"/>
      <c r="P696" s="513"/>
      <c r="Q696" s="513"/>
    </row>
    <row r="697" spans="1:17">
      <c r="A697" s="513"/>
      <c r="B697" s="513"/>
      <c r="C697" s="513"/>
      <c r="D697" s="513"/>
      <c r="E697" s="513"/>
      <c r="F697" s="513"/>
      <c r="G697" s="513"/>
      <c r="H697" s="513"/>
      <c r="I697" s="513"/>
      <c r="J697" s="513"/>
      <c r="K697" s="513"/>
      <c r="L697" s="513"/>
      <c r="M697" s="513"/>
      <c r="N697" s="513"/>
      <c r="O697" s="513"/>
      <c r="P697" s="513"/>
      <c r="Q697" s="513"/>
    </row>
    <row r="698" spans="1:17">
      <c r="A698" s="513"/>
      <c r="B698" s="513"/>
      <c r="C698" s="513"/>
      <c r="D698" s="513"/>
      <c r="E698" s="513"/>
      <c r="F698" s="513"/>
      <c r="G698" s="513"/>
      <c r="H698" s="513"/>
      <c r="I698" s="513"/>
      <c r="J698" s="513"/>
      <c r="K698" s="513"/>
      <c r="L698" s="513"/>
      <c r="M698" s="513"/>
      <c r="N698" s="513"/>
      <c r="O698" s="513"/>
      <c r="P698" s="513"/>
      <c r="Q698" s="513"/>
    </row>
    <row r="699" spans="1:17">
      <c r="A699" s="513"/>
      <c r="B699" s="513"/>
      <c r="C699" s="513"/>
      <c r="D699" s="513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</row>
    <row r="700" spans="1:17">
      <c r="A700" s="513"/>
      <c r="B700" s="513"/>
      <c r="C700" s="513"/>
      <c r="D700" s="513"/>
      <c r="E700" s="513"/>
      <c r="F700" s="513"/>
      <c r="G700" s="513"/>
      <c r="H700" s="513"/>
      <c r="I700" s="513"/>
      <c r="J700" s="513"/>
      <c r="K700" s="513"/>
      <c r="L700" s="513"/>
      <c r="M700" s="513"/>
      <c r="N700" s="513"/>
      <c r="O700" s="513"/>
      <c r="P700" s="513"/>
      <c r="Q700" s="513"/>
    </row>
    <row r="701" spans="1:17">
      <c r="A701" s="513"/>
      <c r="B701" s="513"/>
      <c r="C701" s="513"/>
      <c r="D701" s="513"/>
      <c r="E701" s="513"/>
      <c r="F701" s="513"/>
      <c r="G701" s="513"/>
      <c r="H701" s="513"/>
      <c r="I701" s="513"/>
      <c r="J701" s="513"/>
      <c r="K701" s="513"/>
      <c r="L701" s="513"/>
      <c r="M701" s="513"/>
      <c r="N701" s="513"/>
      <c r="O701" s="513"/>
      <c r="P701" s="513"/>
      <c r="Q701" s="513"/>
    </row>
    <row r="702" spans="1:17">
      <c r="A702" s="513"/>
      <c r="B702" s="513"/>
      <c r="C702" s="513"/>
      <c r="D702" s="513"/>
      <c r="E702" s="513"/>
      <c r="F702" s="513"/>
      <c r="G702" s="513"/>
      <c r="H702" s="513"/>
      <c r="I702" s="513"/>
      <c r="J702" s="513"/>
      <c r="K702" s="513"/>
      <c r="L702" s="513"/>
      <c r="M702" s="513"/>
      <c r="N702" s="513"/>
      <c r="O702" s="513"/>
      <c r="P702" s="513"/>
      <c r="Q702" s="513"/>
    </row>
    <row r="703" spans="1:17">
      <c r="A703" s="513"/>
      <c r="B703" s="513"/>
      <c r="C703" s="513"/>
      <c r="D703" s="513"/>
      <c r="E703" s="513"/>
      <c r="F703" s="513"/>
      <c r="G703" s="513"/>
      <c r="H703" s="513"/>
      <c r="I703" s="513"/>
      <c r="J703" s="513"/>
      <c r="K703" s="513"/>
      <c r="L703" s="513"/>
      <c r="M703" s="513"/>
      <c r="N703" s="513"/>
      <c r="O703" s="513"/>
      <c r="P703" s="513"/>
      <c r="Q703" s="513"/>
    </row>
    <row r="704" spans="1:17">
      <c r="A704" s="513"/>
      <c r="B704" s="513"/>
      <c r="C704" s="513"/>
      <c r="D704" s="513"/>
      <c r="E704" s="513"/>
      <c r="F704" s="513"/>
      <c r="G704" s="513"/>
      <c r="H704" s="513"/>
      <c r="I704" s="513"/>
      <c r="J704" s="513"/>
      <c r="K704" s="513"/>
      <c r="L704" s="513"/>
      <c r="M704" s="513"/>
      <c r="N704" s="513"/>
      <c r="O704" s="513"/>
      <c r="P704" s="513"/>
      <c r="Q704" s="513"/>
    </row>
    <row r="705" spans="1:17">
      <c r="A705" s="513"/>
      <c r="B705" s="513"/>
      <c r="C705" s="513"/>
      <c r="D705" s="513"/>
      <c r="E705" s="513"/>
      <c r="F705" s="513"/>
      <c r="G705" s="513"/>
      <c r="H705" s="513"/>
      <c r="I705" s="513"/>
      <c r="J705" s="513"/>
      <c r="K705" s="513"/>
      <c r="L705" s="513"/>
      <c r="M705" s="513"/>
      <c r="N705" s="513"/>
      <c r="O705" s="513"/>
      <c r="P705" s="513"/>
      <c r="Q705" s="513"/>
    </row>
    <row r="706" spans="1:17">
      <c r="A706" s="513"/>
      <c r="B706" s="513"/>
      <c r="C706" s="513"/>
      <c r="D706" s="513"/>
      <c r="E706" s="513"/>
      <c r="F706" s="513"/>
      <c r="G706" s="513"/>
      <c r="H706" s="513"/>
      <c r="I706" s="513"/>
      <c r="J706" s="513"/>
      <c r="K706" s="513"/>
      <c r="L706" s="513"/>
      <c r="M706" s="513"/>
      <c r="N706" s="513"/>
      <c r="O706" s="513"/>
      <c r="P706" s="513"/>
      <c r="Q706" s="513"/>
    </row>
    <row r="707" spans="1:17">
      <c r="A707" s="513"/>
      <c r="B707" s="513"/>
      <c r="C707" s="513"/>
      <c r="D707" s="513"/>
      <c r="E707" s="513"/>
      <c r="F707" s="513"/>
      <c r="G707" s="513"/>
      <c r="H707" s="513"/>
      <c r="I707" s="513"/>
      <c r="J707" s="513"/>
      <c r="K707" s="513"/>
      <c r="L707" s="513"/>
      <c r="M707" s="513"/>
      <c r="N707" s="513"/>
      <c r="O707" s="513"/>
      <c r="P707" s="513"/>
      <c r="Q707" s="513"/>
    </row>
    <row r="708" spans="1:17">
      <c r="A708" s="513"/>
      <c r="B708" s="513"/>
      <c r="C708" s="513"/>
      <c r="D708" s="513"/>
      <c r="E708" s="513"/>
      <c r="F708" s="513"/>
      <c r="G708" s="513"/>
      <c r="H708" s="513"/>
      <c r="I708" s="513"/>
      <c r="J708" s="513"/>
      <c r="K708" s="513"/>
      <c r="L708" s="513"/>
      <c r="M708" s="513"/>
      <c r="N708" s="513"/>
      <c r="O708" s="513"/>
      <c r="P708" s="513"/>
      <c r="Q708" s="513"/>
    </row>
    <row r="709" spans="1:17">
      <c r="A709" s="513"/>
      <c r="B709" s="513"/>
      <c r="C709" s="513"/>
      <c r="D709" s="513"/>
      <c r="E709" s="513"/>
      <c r="F709" s="513"/>
      <c r="G709" s="513"/>
      <c r="H709" s="513"/>
      <c r="I709" s="513"/>
      <c r="J709" s="513"/>
      <c r="K709" s="513"/>
      <c r="L709" s="513"/>
      <c r="M709" s="513"/>
      <c r="N709" s="513"/>
      <c r="O709" s="513"/>
      <c r="P709" s="513"/>
      <c r="Q709" s="513"/>
    </row>
    <row r="710" spans="1:17">
      <c r="A710" s="513"/>
      <c r="B710" s="513"/>
      <c r="C710" s="513"/>
      <c r="D710" s="513"/>
      <c r="E710" s="513"/>
      <c r="F710" s="513"/>
      <c r="G710" s="513"/>
      <c r="H710" s="513"/>
      <c r="I710" s="513"/>
      <c r="J710" s="513"/>
      <c r="K710" s="513"/>
      <c r="L710" s="513"/>
      <c r="M710" s="513"/>
      <c r="N710" s="513"/>
      <c r="O710" s="513"/>
      <c r="P710" s="513"/>
      <c r="Q710" s="513"/>
    </row>
    <row r="711" spans="1:17">
      <c r="A711" s="513"/>
      <c r="B711" s="513"/>
      <c r="C711" s="513"/>
      <c r="D711" s="513"/>
      <c r="E711" s="513"/>
      <c r="F711" s="513"/>
      <c r="G711" s="513"/>
      <c r="H711" s="513"/>
      <c r="I711" s="513"/>
      <c r="J711" s="513"/>
      <c r="K711" s="513"/>
      <c r="L711" s="513"/>
      <c r="M711" s="513"/>
      <c r="N711" s="513"/>
      <c r="O711" s="513"/>
      <c r="P711" s="513"/>
      <c r="Q711" s="513"/>
    </row>
    <row r="712" spans="1:17">
      <c r="A712" s="513"/>
      <c r="B712" s="513"/>
      <c r="C712" s="513"/>
      <c r="D712" s="513"/>
      <c r="E712" s="513"/>
      <c r="F712" s="513"/>
      <c r="G712" s="513"/>
      <c r="H712" s="513"/>
      <c r="I712" s="513"/>
      <c r="J712" s="513"/>
      <c r="K712" s="513"/>
      <c r="L712" s="513"/>
      <c r="M712" s="513"/>
      <c r="N712" s="513"/>
      <c r="O712" s="513"/>
      <c r="P712" s="513"/>
      <c r="Q712" s="513"/>
    </row>
    <row r="713" spans="1:17">
      <c r="A713" s="513"/>
      <c r="B713" s="513"/>
      <c r="C713" s="513"/>
      <c r="D713" s="513"/>
      <c r="E713" s="513"/>
      <c r="F713" s="513"/>
      <c r="G713" s="513"/>
      <c r="H713" s="513"/>
      <c r="I713" s="513"/>
      <c r="J713" s="513"/>
      <c r="K713" s="513"/>
      <c r="L713" s="513"/>
      <c r="M713" s="513"/>
      <c r="N713" s="513"/>
      <c r="O713" s="513"/>
      <c r="P713" s="513"/>
      <c r="Q713" s="513"/>
    </row>
    <row r="714" spans="1:17">
      <c r="A714" s="513"/>
      <c r="B714" s="513"/>
      <c r="C714" s="513"/>
      <c r="D714" s="513"/>
      <c r="E714" s="513"/>
      <c r="F714" s="513"/>
      <c r="G714" s="513"/>
      <c r="H714" s="513"/>
      <c r="I714" s="513"/>
      <c r="J714" s="513"/>
      <c r="K714" s="513"/>
      <c r="L714" s="513"/>
      <c r="M714" s="513"/>
      <c r="N714" s="513"/>
      <c r="O714" s="513"/>
      <c r="P714" s="513"/>
      <c r="Q714" s="513"/>
    </row>
    <row r="715" spans="1:17">
      <c r="A715" s="513"/>
      <c r="B715" s="513"/>
      <c r="C715" s="513"/>
      <c r="D715" s="513"/>
      <c r="E715" s="513"/>
      <c r="F715" s="513"/>
      <c r="G715" s="513"/>
      <c r="H715" s="513"/>
      <c r="I715" s="513"/>
      <c r="J715" s="513"/>
      <c r="K715" s="513"/>
      <c r="L715" s="513"/>
      <c r="M715" s="513"/>
      <c r="N715" s="513"/>
      <c r="O715" s="513"/>
      <c r="P715" s="513"/>
      <c r="Q715" s="513"/>
    </row>
    <row r="716" spans="1:17">
      <c r="A716" s="513"/>
      <c r="B716" s="513"/>
      <c r="C716" s="513"/>
      <c r="D716" s="513"/>
      <c r="E716" s="513"/>
      <c r="F716" s="513"/>
      <c r="G716" s="513"/>
      <c r="H716" s="513"/>
      <c r="I716" s="513"/>
      <c r="J716" s="513"/>
      <c r="K716" s="513"/>
      <c r="L716" s="513"/>
      <c r="M716" s="513"/>
      <c r="N716" s="513"/>
      <c r="O716" s="513"/>
      <c r="P716" s="513"/>
      <c r="Q716" s="513"/>
    </row>
    <row r="717" spans="1:17">
      <c r="A717" s="513"/>
      <c r="B717" s="513"/>
      <c r="C717" s="513"/>
      <c r="D717" s="513"/>
      <c r="E717" s="513"/>
      <c r="F717" s="513"/>
      <c r="G717" s="513"/>
      <c r="H717" s="513"/>
      <c r="I717" s="513"/>
      <c r="J717" s="513"/>
      <c r="K717" s="513"/>
      <c r="L717" s="513"/>
      <c r="M717" s="513"/>
      <c r="N717" s="513"/>
      <c r="O717" s="513"/>
      <c r="P717" s="513"/>
      <c r="Q717" s="513"/>
    </row>
    <row r="718" spans="1:17">
      <c r="A718" s="513"/>
      <c r="B718" s="513"/>
      <c r="C718" s="513"/>
      <c r="D718" s="513"/>
      <c r="E718" s="513"/>
      <c r="F718" s="513"/>
      <c r="G718" s="513"/>
      <c r="H718" s="513"/>
      <c r="I718" s="513"/>
      <c r="J718" s="513"/>
      <c r="K718" s="513"/>
      <c r="L718" s="513"/>
      <c r="M718" s="513"/>
      <c r="N718" s="513"/>
      <c r="O718" s="513"/>
      <c r="P718" s="513"/>
      <c r="Q718" s="513"/>
    </row>
    <row r="719" spans="1:17">
      <c r="A719" s="513"/>
      <c r="B719" s="513"/>
      <c r="C719" s="513"/>
      <c r="D719" s="513"/>
      <c r="E719" s="513"/>
      <c r="F719" s="513"/>
      <c r="G719" s="513"/>
      <c r="H719" s="513"/>
      <c r="I719" s="513"/>
      <c r="J719" s="513"/>
      <c r="K719" s="513"/>
      <c r="L719" s="513"/>
      <c r="M719" s="513"/>
      <c r="N719" s="513"/>
      <c r="O719" s="513"/>
      <c r="P719" s="513"/>
      <c r="Q719" s="513"/>
    </row>
    <row r="720" spans="1:17">
      <c r="A720" s="513"/>
      <c r="B720" s="513"/>
      <c r="C720" s="513"/>
      <c r="D720" s="513"/>
      <c r="E720" s="513"/>
      <c r="F720" s="513"/>
      <c r="G720" s="513"/>
      <c r="H720" s="513"/>
      <c r="I720" s="513"/>
      <c r="J720" s="513"/>
      <c r="K720" s="513"/>
      <c r="L720" s="513"/>
      <c r="M720" s="513"/>
      <c r="N720" s="513"/>
      <c r="O720" s="513"/>
      <c r="P720" s="513"/>
      <c r="Q720" s="513"/>
    </row>
    <row r="721" spans="1:17">
      <c r="A721" s="513"/>
      <c r="B721" s="513"/>
      <c r="C721" s="513"/>
      <c r="D721" s="513"/>
      <c r="E721" s="513"/>
      <c r="F721" s="513"/>
      <c r="G721" s="513"/>
      <c r="H721" s="513"/>
      <c r="I721" s="513"/>
      <c r="J721" s="513"/>
      <c r="K721" s="513"/>
      <c r="L721" s="513"/>
      <c r="M721" s="513"/>
      <c r="N721" s="513"/>
      <c r="O721" s="513"/>
      <c r="P721" s="513"/>
      <c r="Q721" s="513"/>
    </row>
    <row r="722" spans="1:17">
      <c r="A722" s="513"/>
      <c r="B722" s="513"/>
      <c r="C722" s="513"/>
      <c r="D722" s="513"/>
      <c r="E722" s="513"/>
      <c r="F722" s="513"/>
      <c r="G722" s="513"/>
      <c r="H722" s="513"/>
      <c r="I722" s="513"/>
      <c r="J722" s="513"/>
      <c r="K722" s="513"/>
      <c r="L722" s="513"/>
      <c r="M722" s="513"/>
      <c r="N722" s="513"/>
      <c r="O722" s="513"/>
      <c r="P722" s="513"/>
      <c r="Q722" s="513"/>
    </row>
    <row r="723" spans="1:17">
      <c r="A723" s="513"/>
      <c r="B723" s="513"/>
      <c r="C723" s="513"/>
      <c r="D723" s="513"/>
      <c r="E723" s="513"/>
      <c r="F723" s="513"/>
      <c r="G723" s="513"/>
      <c r="H723" s="513"/>
      <c r="I723" s="513"/>
      <c r="J723" s="513"/>
      <c r="K723" s="513"/>
      <c r="L723" s="513"/>
      <c r="M723" s="513"/>
      <c r="N723" s="513"/>
      <c r="O723" s="513"/>
      <c r="P723" s="513"/>
      <c r="Q723" s="513"/>
    </row>
    <row r="724" spans="1:17">
      <c r="A724" s="513"/>
      <c r="B724" s="513"/>
      <c r="C724" s="513"/>
      <c r="D724" s="513"/>
      <c r="E724" s="513"/>
      <c r="F724" s="513"/>
      <c r="G724" s="513"/>
      <c r="H724" s="513"/>
      <c r="I724" s="513"/>
      <c r="J724" s="513"/>
      <c r="K724" s="513"/>
      <c r="L724" s="513"/>
      <c r="M724" s="513"/>
      <c r="N724" s="513"/>
      <c r="O724" s="513"/>
      <c r="P724" s="513"/>
      <c r="Q724" s="513"/>
    </row>
    <row r="725" spans="1:17">
      <c r="A725" s="513"/>
      <c r="B725" s="513"/>
      <c r="C725" s="513"/>
      <c r="D725" s="513"/>
      <c r="E725" s="513"/>
      <c r="F725" s="513"/>
      <c r="G725" s="513"/>
      <c r="H725" s="513"/>
      <c r="I725" s="513"/>
      <c r="J725" s="513"/>
      <c r="K725" s="513"/>
      <c r="L725" s="513"/>
      <c r="M725" s="513"/>
      <c r="N725" s="513"/>
      <c r="O725" s="513"/>
      <c r="P725" s="513"/>
      <c r="Q725" s="513"/>
    </row>
    <row r="726" spans="1:17">
      <c r="A726" s="513"/>
      <c r="B726" s="513"/>
      <c r="C726" s="513"/>
      <c r="D726" s="513"/>
      <c r="E726" s="513"/>
      <c r="F726" s="513"/>
      <c r="G726" s="513"/>
      <c r="H726" s="513"/>
      <c r="I726" s="513"/>
      <c r="J726" s="513"/>
      <c r="K726" s="513"/>
      <c r="L726" s="513"/>
      <c r="M726" s="513"/>
      <c r="N726" s="513"/>
      <c r="O726" s="513"/>
      <c r="P726" s="513"/>
      <c r="Q726" s="513"/>
    </row>
    <row r="727" spans="1:17">
      <c r="A727" s="513"/>
      <c r="B727" s="513"/>
      <c r="C727" s="513"/>
      <c r="D727" s="513"/>
      <c r="E727" s="513"/>
      <c r="F727" s="513"/>
      <c r="G727" s="513"/>
      <c r="H727" s="513"/>
      <c r="I727" s="513"/>
      <c r="J727" s="513"/>
      <c r="K727" s="513"/>
      <c r="L727" s="513"/>
      <c r="M727" s="513"/>
      <c r="N727" s="513"/>
      <c r="O727" s="513"/>
      <c r="P727" s="513"/>
      <c r="Q727" s="513"/>
    </row>
    <row r="728" spans="1:17">
      <c r="A728" s="513"/>
      <c r="B728" s="513"/>
      <c r="C728" s="513"/>
      <c r="D728" s="513"/>
      <c r="E728" s="513"/>
      <c r="F728" s="513"/>
      <c r="G728" s="513"/>
      <c r="H728" s="513"/>
      <c r="I728" s="513"/>
      <c r="J728" s="513"/>
      <c r="K728" s="513"/>
      <c r="L728" s="513"/>
      <c r="M728" s="513"/>
      <c r="N728" s="513"/>
      <c r="O728" s="513"/>
      <c r="P728" s="513"/>
      <c r="Q728" s="513"/>
    </row>
    <row r="729" spans="1:17">
      <c r="A729" s="513"/>
      <c r="B729" s="513"/>
      <c r="C729" s="513"/>
      <c r="D729" s="513"/>
      <c r="E729" s="513"/>
      <c r="F729" s="513"/>
      <c r="G729" s="513"/>
      <c r="H729" s="513"/>
      <c r="I729" s="513"/>
      <c r="J729" s="513"/>
      <c r="K729" s="513"/>
      <c r="L729" s="513"/>
      <c r="M729" s="513"/>
      <c r="N729" s="513"/>
      <c r="O729" s="513"/>
      <c r="P729" s="513"/>
      <c r="Q729" s="513"/>
    </row>
    <row r="730" spans="1:17">
      <c r="A730" s="513"/>
      <c r="B730" s="513"/>
      <c r="C730" s="513"/>
      <c r="D730" s="513"/>
      <c r="E730" s="513"/>
      <c r="F730" s="513"/>
      <c r="G730" s="513"/>
      <c r="H730" s="513"/>
      <c r="I730" s="513"/>
      <c r="J730" s="513"/>
      <c r="K730" s="513"/>
      <c r="L730" s="513"/>
      <c r="M730" s="513"/>
      <c r="N730" s="513"/>
      <c r="O730" s="513"/>
      <c r="P730" s="513"/>
      <c r="Q730" s="513"/>
    </row>
    <row r="731" spans="1:17">
      <c r="A731" s="513"/>
      <c r="B731" s="513"/>
      <c r="C731" s="513"/>
      <c r="D731" s="513"/>
      <c r="E731" s="513"/>
      <c r="F731" s="513"/>
      <c r="G731" s="513"/>
      <c r="H731" s="513"/>
      <c r="I731" s="513"/>
      <c r="J731" s="513"/>
      <c r="K731" s="513"/>
      <c r="L731" s="513"/>
      <c r="M731" s="513"/>
      <c r="N731" s="513"/>
      <c r="O731" s="513"/>
      <c r="P731" s="513"/>
      <c r="Q731" s="513"/>
    </row>
    <row r="732" spans="1:17">
      <c r="A732" s="513"/>
      <c r="B732" s="513"/>
      <c r="C732" s="51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3"/>
      <c r="P732" s="513"/>
      <c r="Q732" s="513"/>
    </row>
    <row r="733" spans="1:17">
      <c r="A733" s="513"/>
      <c r="B733" s="513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</row>
    <row r="734" spans="1:17">
      <c r="A734" s="513"/>
      <c r="B734" s="513"/>
      <c r="C734" s="51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3"/>
      <c r="P734" s="513"/>
      <c r="Q734" s="513"/>
    </row>
    <row r="735" spans="1:17">
      <c r="A735" s="513"/>
      <c r="B735" s="513"/>
      <c r="C735" s="51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3"/>
      <c r="P735" s="513"/>
      <c r="Q735" s="513"/>
    </row>
    <row r="736" spans="1:17">
      <c r="A736" s="513"/>
      <c r="B736" s="513"/>
      <c r="C736" s="51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3"/>
      <c r="P736" s="513"/>
      <c r="Q736" s="513"/>
    </row>
    <row r="737" spans="1:17">
      <c r="A737" s="513"/>
      <c r="B737" s="513"/>
      <c r="C737" s="51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3"/>
      <c r="P737" s="513"/>
      <c r="Q737" s="513"/>
    </row>
    <row r="738" spans="1:17">
      <c r="A738" s="513"/>
      <c r="B738" s="513"/>
      <c r="C738" s="51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3"/>
      <c r="P738" s="513"/>
      <c r="Q738" s="513"/>
    </row>
    <row r="739" spans="1:17">
      <c r="A739" s="513"/>
      <c r="B739" s="513"/>
      <c r="C739" s="51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3"/>
      <c r="P739" s="513"/>
      <c r="Q739" s="513"/>
    </row>
    <row r="740" spans="1:17">
      <c r="A740" s="513"/>
      <c r="B740" s="513"/>
      <c r="C740" s="51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3"/>
      <c r="P740" s="513"/>
      <c r="Q740" s="513"/>
    </row>
    <row r="741" spans="1:17">
      <c r="A741" s="513"/>
      <c r="B741" s="513"/>
      <c r="C741" s="51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3"/>
      <c r="P741" s="513"/>
      <c r="Q741" s="513"/>
    </row>
    <row r="742" spans="1:17">
      <c r="A742" s="513"/>
      <c r="B742" s="513"/>
      <c r="C742" s="51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3"/>
      <c r="P742" s="513"/>
      <c r="Q742" s="513"/>
    </row>
    <row r="743" spans="1:17">
      <c r="A743" s="513"/>
      <c r="B743" s="513"/>
      <c r="C743" s="51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3"/>
      <c r="P743" s="513"/>
      <c r="Q743" s="513"/>
    </row>
    <row r="744" spans="1:17">
      <c r="A744" s="513"/>
      <c r="B744" s="513"/>
      <c r="C744" s="51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3"/>
      <c r="P744" s="513"/>
      <c r="Q744" s="513"/>
    </row>
    <row r="745" spans="1:17">
      <c r="A745" s="513"/>
      <c r="B745" s="513"/>
      <c r="C745" s="51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3"/>
      <c r="P745" s="513"/>
      <c r="Q745" s="513"/>
    </row>
    <row r="746" spans="1:17">
      <c r="A746" s="513"/>
      <c r="B746" s="513"/>
      <c r="C746" s="51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3"/>
      <c r="P746" s="513"/>
      <c r="Q746" s="513"/>
    </row>
    <row r="747" spans="1:17">
      <c r="A747" s="513"/>
      <c r="B747" s="513"/>
      <c r="C747" s="513"/>
      <c r="D747" s="513"/>
      <c r="E747" s="513"/>
      <c r="F747" s="513"/>
      <c r="G747" s="513"/>
      <c r="H747" s="513"/>
      <c r="I747" s="513"/>
      <c r="J747" s="513"/>
      <c r="K747" s="513"/>
      <c r="L747" s="513"/>
      <c r="M747" s="513"/>
      <c r="N747" s="513"/>
      <c r="O747" s="513"/>
      <c r="P747" s="513"/>
      <c r="Q747" s="513"/>
    </row>
    <row r="748" spans="1:17">
      <c r="A748" s="513"/>
      <c r="B748" s="513"/>
      <c r="C748" s="513"/>
      <c r="D748" s="513"/>
      <c r="E748" s="513"/>
      <c r="F748" s="513"/>
      <c r="G748" s="513"/>
      <c r="H748" s="513"/>
      <c r="I748" s="513"/>
      <c r="J748" s="513"/>
      <c r="K748" s="513"/>
      <c r="L748" s="513"/>
      <c r="M748" s="513"/>
      <c r="N748" s="513"/>
      <c r="O748" s="513"/>
      <c r="P748" s="513"/>
      <c r="Q748" s="513"/>
    </row>
    <row r="749" spans="1:17">
      <c r="A749" s="513"/>
      <c r="B749" s="513"/>
      <c r="C749" s="513"/>
      <c r="D749" s="513"/>
      <c r="E749" s="513"/>
      <c r="F749" s="513"/>
      <c r="G749" s="513"/>
      <c r="H749" s="513"/>
      <c r="I749" s="513"/>
      <c r="J749" s="513"/>
      <c r="K749" s="513"/>
      <c r="L749" s="513"/>
      <c r="M749" s="513"/>
      <c r="N749" s="513"/>
      <c r="O749" s="513"/>
      <c r="P749" s="513"/>
      <c r="Q749" s="513"/>
    </row>
    <row r="750" spans="1:17">
      <c r="A750" s="513"/>
      <c r="B750" s="513"/>
      <c r="C750" s="513"/>
      <c r="D750" s="513"/>
      <c r="E750" s="513"/>
      <c r="F750" s="513"/>
      <c r="G750" s="513"/>
      <c r="H750" s="513"/>
      <c r="I750" s="513"/>
      <c r="J750" s="513"/>
      <c r="K750" s="513"/>
      <c r="L750" s="513"/>
      <c r="M750" s="513"/>
      <c r="N750" s="513"/>
      <c r="O750" s="513"/>
      <c r="P750" s="513"/>
      <c r="Q750" s="513"/>
    </row>
    <row r="751" spans="1:17">
      <c r="A751" s="513"/>
      <c r="B751" s="513"/>
      <c r="C751" s="513"/>
      <c r="D751" s="513"/>
      <c r="E751" s="513"/>
      <c r="F751" s="513"/>
      <c r="G751" s="513"/>
      <c r="H751" s="513"/>
      <c r="I751" s="513"/>
      <c r="J751" s="513"/>
      <c r="K751" s="513"/>
      <c r="L751" s="513"/>
      <c r="M751" s="513"/>
      <c r="N751" s="513"/>
      <c r="O751" s="513"/>
      <c r="P751" s="513"/>
      <c r="Q751" s="513"/>
    </row>
    <row r="752" spans="1:17">
      <c r="A752" s="513"/>
      <c r="B752" s="513"/>
      <c r="C752" s="513"/>
      <c r="D752" s="513"/>
      <c r="E752" s="513"/>
      <c r="F752" s="513"/>
      <c r="G752" s="513"/>
      <c r="H752" s="513"/>
      <c r="I752" s="513"/>
      <c r="J752" s="513"/>
      <c r="K752" s="513"/>
      <c r="L752" s="513"/>
      <c r="M752" s="513"/>
      <c r="N752" s="513"/>
      <c r="O752" s="513"/>
      <c r="P752" s="513"/>
      <c r="Q752" s="513"/>
    </row>
    <row r="753" spans="1:17">
      <c r="A753" s="513"/>
      <c r="B753" s="513"/>
      <c r="C753" s="513"/>
      <c r="D753" s="513"/>
      <c r="E753" s="513"/>
      <c r="F753" s="513"/>
      <c r="G753" s="513"/>
      <c r="H753" s="513"/>
      <c r="I753" s="513"/>
      <c r="J753" s="513"/>
      <c r="K753" s="513"/>
      <c r="L753" s="513"/>
      <c r="M753" s="513"/>
      <c r="N753" s="513"/>
      <c r="O753" s="513"/>
      <c r="P753" s="513"/>
      <c r="Q753" s="513"/>
    </row>
    <row r="754" spans="1:17">
      <c r="A754" s="513"/>
      <c r="B754" s="513"/>
      <c r="C754" s="513"/>
      <c r="D754" s="513"/>
      <c r="E754" s="513"/>
      <c r="F754" s="513"/>
      <c r="G754" s="513"/>
      <c r="H754" s="513"/>
      <c r="I754" s="513"/>
      <c r="J754" s="513"/>
      <c r="K754" s="513"/>
      <c r="L754" s="513"/>
      <c r="M754" s="513"/>
      <c r="N754" s="513"/>
      <c r="O754" s="513"/>
      <c r="P754" s="513"/>
      <c r="Q754" s="513"/>
    </row>
    <row r="755" spans="1:17">
      <c r="A755" s="513"/>
      <c r="B755" s="513"/>
      <c r="C755" s="513"/>
      <c r="D755" s="513"/>
      <c r="E755" s="513"/>
      <c r="F755" s="513"/>
      <c r="G755" s="513"/>
      <c r="H755" s="513"/>
      <c r="I755" s="513"/>
      <c r="J755" s="513"/>
      <c r="K755" s="513"/>
      <c r="L755" s="513"/>
      <c r="M755" s="513"/>
      <c r="N755" s="513"/>
      <c r="O755" s="513"/>
      <c r="P755" s="513"/>
      <c r="Q755" s="513"/>
    </row>
    <row r="756" spans="1:17">
      <c r="A756" s="513"/>
      <c r="B756" s="513"/>
      <c r="C756" s="513"/>
      <c r="D756" s="513"/>
      <c r="E756" s="513"/>
      <c r="F756" s="513"/>
      <c r="G756" s="513"/>
      <c r="H756" s="513"/>
      <c r="I756" s="513"/>
      <c r="J756" s="513"/>
      <c r="K756" s="513"/>
      <c r="L756" s="513"/>
      <c r="M756" s="513"/>
      <c r="N756" s="513"/>
      <c r="O756" s="513"/>
      <c r="P756" s="513"/>
      <c r="Q756" s="513"/>
    </row>
    <row r="757" spans="1:17">
      <c r="A757" s="513"/>
      <c r="B757" s="513"/>
      <c r="C757" s="513"/>
      <c r="D757" s="513"/>
      <c r="E757" s="513"/>
      <c r="F757" s="513"/>
      <c r="G757" s="513"/>
      <c r="H757" s="513"/>
      <c r="I757" s="513"/>
      <c r="J757" s="513"/>
      <c r="K757" s="513"/>
      <c r="L757" s="513"/>
      <c r="M757" s="513"/>
      <c r="N757" s="513"/>
      <c r="O757" s="513"/>
      <c r="P757" s="513"/>
      <c r="Q757" s="513"/>
    </row>
    <row r="758" spans="1:17">
      <c r="A758" s="513"/>
      <c r="B758" s="513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</row>
    <row r="759" spans="1:17">
      <c r="A759" s="513"/>
      <c r="B759" s="513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</row>
    <row r="760" spans="1:17">
      <c r="A760" s="513"/>
      <c r="B760" s="513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</row>
    <row r="761" spans="1:17">
      <c r="A761" s="513"/>
      <c r="B761" s="513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</row>
    <row r="762" spans="1:17">
      <c r="A762" s="513"/>
      <c r="B762" s="513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</row>
    <row r="763" spans="1:17">
      <c r="A763" s="513"/>
      <c r="B763" s="513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</row>
    <row r="764" spans="1:17">
      <c r="A764" s="513"/>
      <c r="B764" s="513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</row>
    <row r="765" spans="1:17">
      <c r="A765" s="513"/>
      <c r="B765" s="513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</row>
    <row r="766" spans="1:17">
      <c r="A766" s="513"/>
      <c r="B766" s="513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</row>
    <row r="767" spans="1:17">
      <c r="A767" s="513"/>
      <c r="B767" s="513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</row>
    <row r="768" spans="1:17">
      <c r="A768" s="513"/>
      <c r="B768" s="513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</row>
    <row r="769" spans="1:17">
      <c r="A769" s="513"/>
      <c r="B769" s="513"/>
      <c r="C769" s="513"/>
      <c r="D769" s="513"/>
      <c r="E769" s="513"/>
      <c r="F769" s="513"/>
      <c r="G769" s="513"/>
      <c r="H769" s="513"/>
      <c r="I769" s="513"/>
      <c r="J769" s="513"/>
      <c r="K769" s="513"/>
      <c r="L769" s="513"/>
      <c r="M769" s="513"/>
      <c r="N769" s="513"/>
      <c r="O769" s="513"/>
      <c r="P769" s="513"/>
      <c r="Q769" s="513"/>
    </row>
    <row r="770" spans="1:17">
      <c r="A770" s="513"/>
      <c r="B770" s="513"/>
      <c r="C770" s="513"/>
      <c r="D770" s="513"/>
      <c r="E770" s="513"/>
      <c r="F770" s="513"/>
      <c r="G770" s="513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</row>
    <row r="771" spans="1:17">
      <c r="A771" s="513"/>
      <c r="B771" s="513"/>
      <c r="C771" s="513"/>
      <c r="D771" s="513"/>
      <c r="E771" s="513"/>
      <c r="F771" s="513"/>
      <c r="G771" s="513"/>
      <c r="H771" s="513"/>
      <c r="I771" s="513"/>
      <c r="J771" s="513"/>
      <c r="K771" s="513"/>
      <c r="L771" s="513"/>
      <c r="M771" s="513"/>
      <c r="N771" s="513"/>
      <c r="O771" s="513"/>
      <c r="P771" s="513"/>
      <c r="Q771" s="513"/>
    </row>
    <row r="772" spans="1:17">
      <c r="A772" s="513"/>
      <c r="B772" s="513"/>
      <c r="C772" s="513"/>
      <c r="D772" s="513"/>
      <c r="E772" s="513"/>
      <c r="F772" s="513"/>
      <c r="G772" s="513"/>
      <c r="H772" s="513"/>
      <c r="I772" s="513"/>
      <c r="J772" s="513"/>
      <c r="K772" s="513"/>
      <c r="L772" s="513"/>
      <c r="M772" s="513"/>
      <c r="N772" s="513"/>
      <c r="O772" s="513"/>
      <c r="P772" s="513"/>
      <c r="Q772" s="513"/>
    </row>
    <row r="773" spans="1:17">
      <c r="A773" s="513"/>
      <c r="B773" s="513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</row>
    <row r="774" spans="1:17">
      <c r="A774" s="513"/>
      <c r="B774" s="513"/>
      <c r="C774" s="513"/>
      <c r="D774" s="513"/>
      <c r="E774" s="513"/>
      <c r="F774" s="513"/>
      <c r="G774" s="513"/>
      <c r="H774" s="513"/>
      <c r="I774" s="513"/>
      <c r="J774" s="513"/>
      <c r="K774" s="513"/>
      <c r="L774" s="513"/>
      <c r="M774" s="513"/>
      <c r="N774" s="513"/>
      <c r="O774" s="513"/>
      <c r="P774" s="513"/>
      <c r="Q774" s="513"/>
    </row>
    <row r="775" spans="1:17">
      <c r="A775" s="513"/>
      <c r="B775" s="513"/>
      <c r="C775" s="513"/>
      <c r="D775" s="513"/>
      <c r="E775" s="513"/>
      <c r="F775" s="513"/>
      <c r="G775" s="513"/>
      <c r="H775" s="513"/>
      <c r="I775" s="513"/>
      <c r="J775" s="513"/>
      <c r="K775" s="513"/>
      <c r="L775" s="513"/>
      <c r="M775" s="513"/>
      <c r="N775" s="513"/>
      <c r="O775" s="513"/>
      <c r="P775" s="513"/>
      <c r="Q775" s="513"/>
    </row>
    <row r="776" spans="1:17">
      <c r="A776" s="513"/>
      <c r="B776" s="513"/>
      <c r="C776" s="513"/>
      <c r="D776" s="513"/>
      <c r="E776" s="513"/>
      <c r="F776" s="513"/>
      <c r="G776" s="513"/>
      <c r="H776" s="513"/>
      <c r="I776" s="513"/>
      <c r="J776" s="513"/>
      <c r="K776" s="513"/>
      <c r="L776" s="513"/>
      <c r="M776" s="513"/>
      <c r="N776" s="513"/>
      <c r="O776" s="513"/>
      <c r="P776" s="513"/>
      <c r="Q776" s="513"/>
    </row>
    <row r="777" spans="1:17">
      <c r="A777" s="513"/>
      <c r="B777" s="513"/>
      <c r="C777" s="513"/>
      <c r="D777" s="513"/>
      <c r="E777" s="513"/>
      <c r="F777" s="513"/>
      <c r="G777" s="513"/>
      <c r="H777" s="513"/>
      <c r="I777" s="513"/>
      <c r="J777" s="513"/>
      <c r="K777" s="513"/>
      <c r="L777" s="513"/>
      <c r="M777" s="513"/>
      <c r="N777" s="513"/>
      <c r="O777" s="513"/>
      <c r="P777" s="513"/>
      <c r="Q777" s="513"/>
    </row>
    <row r="778" spans="1:17">
      <c r="A778" s="513"/>
      <c r="B778" s="513"/>
      <c r="C778" s="513"/>
      <c r="D778" s="513"/>
      <c r="E778" s="513"/>
      <c r="F778" s="513"/>
      <c r="G778" s="513"/>
      <c r="H778" s="513"/>
      <c r="I778" s="513"/>
      <c r="J778" s="513"/>
      <c r="K778" s="513"/>
      <c r="L778" s="513"/>
      <c r="M778" s="513"/>
      <c r="N778" s="513"/>
      <c r="O778" s="513"/>
      <c r="P778" s="513"/>
      <c r="Q778" s="513"/>
    </row>
    <row r="779" spans="1:17">
      <c r="A779" s="513"/>
      <c r="B779" s="513"/>
      <c r="C779" s="513"/>
      <c r="D779" s="513"/>
      <c r="E779" s="513"/>
      <c r="F779" s="513"/>
      <c r="G779" s="513"/>
      <c r="H779" s="513"/>
      <c r="I779" s="513"/>
      <c r="J779" s="513"/>
      <c r="K779" s="513"/>
      <c r="L779" s="513"/>
      <c r="M779" s="513"/>
      <c r="N779" s="513"/>
      <c r="O779" s="513"/>
      <c r="P779" s="513"/>
      <c r="Q779" s="513"/>
    </row>
    <row r="780" spans="1:17">
      <c r="A780" s="513"/>
      <c r="B780" s="513"/>
      <c r="C780" s="513"/>
      <c r="D780" s="513"/>
      <c r="E780" s="513"/>
      <c r="F780" s="513"/>
      <c r="G780" s="513"/>
      <c r="H780" s="513"/>
      <c r="I780" s="513"/>
      <c r="J780" s="513"/>
      <c r="K780" s="513"/>
      <c r="L780" s="513"/>
      <c r="M780" s="513"/>
      <c r="N780" s="513"/>
      <c r="O780" s="513"/>
      <c r="P780" s="513"/>
      <c r="Q780" s="513"/>
    </row>
    <row r="781" spans="1:17">
      <c r="A781" s="513"/>
      <c r="B781" s="513"/>
      <c r="C781" s="513"/>
      <c r="D781" s="513"/>
      <c r="E781" s="513"/>
      <c r="F781" s="513"/>
      <c r="G781" s="513"/>
      <c r="H781" s="513"/>
      <c r="I781" s="513"/>
      <c r="J781" s="513"/>
      <c r="K781" s="513"/>
      <c r="L781" s="513"/>
      <c r="M781" s="513"/>
      <c r="N781" s="513"/>
      <c r="O781" s="513"/>
      <c r="P781" s="513"/>
      <c r="Q781" s="513"/>
    </row>
    <row r="782" spans="1:17">
      <c r="A782" s="513"/>
      <c r="B782" s="513"/>
      <c r="C782" s="513"/>
      <c r="D782" s="513"/>
      <c r="E782" s="513"/>
      <c r="F782" s="513"/>
      <c r="G782" s="513"/>
      <c r="H782" s="513"/>
      <c r="I782" s="513"/>
      <c r="J782" s="513"/>
      <c r="K782" s="513"/>
      <c r="L782" s="513"/>
      <c r="M782" s="513"/>
      <c r="N782" s="513"/>
      <c r="O782" s="513"/>
      <c r="P782" s="513"/>
      <c r="Q782" s="513"/>
    </row>
    <row r="783" spans="1:17">
      <c r="A783" s="513"/>
      <c r="B783" s="513"/>
      <c r="C783" s="513"/>
      <c r="D783" s="513"/>
      <c r="E783" s="513"/>
      <c r="F783" s="513"/>
      <c r="G783" s="513"/>
      <c r="H783" s="513"/>
      <c r="I783" s="513"/>
      <c r="J783" s="513"/>
      <c r="K783" s="513"/>
      <c r="L783" s="513"/>
      <c r="M783" s="513"/>
      <c r="N783" s="513"/>
      <c r="O783" s="513"/>
      <c r="P783" s="513"/>
      <c r="Q783" s="513"/>
    </row>
    <row r="784" spans="1:17">
      <c r="A784" s="513"/>
      <c r="B784" s="513"/>
      <c r="C784" s="513"/>
      <c r="D784" s="513"/>
      <c r="E784" s="513"/>
      <c r="F784" s="513"/>
      <c r="G784" s="513"/>
      <c r="H784" s="513"/>
      <c r="I784" s="513"/>
      <c r="J784" s="513"/>
      <c r="K784" s="513"/>
      <c r="L784" s="513"/>
      <c r="M784" s="513"/>
      <c r="N784" s="513"/>
      <c r="O784" s="513"/>
      <c r="P784" s="513"/>
      <c r="Q784" s="513"/>
    </row>
    <row r="785" spans="1:17">
      <c r="A785" s="513"/>
      <c r="B785" s="513"/>
      <c r="C785" s="513"/>
      <c r="D785" s="513"/>
      <c r="E785" s="513"/>
      <c r="F785" s="513"/>
      <c r="G785" s="513"/>
      <c r="H785" s="513"/>
      <c r="I785" s="513"/>
      <c r="J785" s="513"/>
      <c r="K785" s="513"/>
      <c r="L785" s="513"/>
      <c r="M785" s="513"/>
      <c r="N785" s="513"/>
      <c r="O785" s="513"/>
      <c r="P785" s="513"/>
      <c r="Q785" s="513"/>
    </row>
    <row r="786" spans="1:17">
      <c r="A786" s="513"/>
      <c r="B786" s="513"/>
      <c r="C786" s="513"/>
      <c r="D786" s="513"/>
      <c r="E786" s="513"/>
      <c r="F786" s="513"/>
      <c r="G786" s="513"/>
      <c r="H786" s="513"/>
      <c r="I786" s="513"/>
      <c r="J786" s="513"/>
      <c r="K786" s="513"/>
      <c r="L786" s="513"/>
      <c r="M786" s="513"/>
      <c r="N786" s="513"/>
      <c r="O786" s="513"/>
      <c r="P786" s="513"/>
      <c r="Q786" s="513"/>
    </row>
    <row r="787" spans="1:17">
      <c r="A787" s="513"/>
      <c r="B787" s="513"/>
      <c r="C787" s="513"/>
      <c r="D787" s="513"/>
      <c r="E787" s="513"/>
      <c r="F787" s="513"/>
      <c r="G787" s="513"/>
      <c r="H787" s="513"/>
      <c r="I787" s="513"/>
      <c r="J787" s="513"/>
      <c r="K787" s="513"/>
      <c r="L787" s="513"/>
      <c r="M787" s="513"/>
      <c r="N787" s="513"/>
      <c r="O787" s="513"/>
      <c r="P787" s="513"/>
      <c r="Q787" s="513"/>
    </row>
    <row r="788" spans="1:17">
      <c r="A788" s="513"/>
      <c r="B788" s="513"/>
      <c r="C788" s="513"/>
      <c r="D788" s="513"/>
      <c r="E788" s="513"/>
      <c r="F788" s="513"/>
      <c r="G788" s="513"/>
      <c r="H788" s="513"/>
      <c r="I788" s="513"/>
      <c r="J788" s="513"/>
      <c r="K788" s="513"/>
      <c r="L788" s="513"/>
      <c r="M788" s="513"/>
      <c r="N788" s="513"/>
      <c r="O788" s="513"/>
      <c r="P788" s="513"/>
      <c r="Q788" s="513"/>
    </row>
    <row r="789" spans="1:17">
      <c r="A789" s="513"/>
      <c r="B789" s="513"/>
      <c r="C789" s="513"/>
      <c r="D789" s="513"/>
      <c r="E789" s="513"/>
      <c r="F789" s="513"/>
      <c r="G789" s="513"/>
      <c r="H789" s="513"/>
      <c r="I789" s="513"/>
      <c r="J789" s="513"/>
      <c r="K789" s="513"/>
      <c r="L789" s="513"/>
      <c r="M789" s="513"/>
      <c r="N789" s="513"/>
      <c r="O789" s="513"/>
      <c r="P789" s="513"/>
      <c r="Q789" s="513"/>
    </row>
    <row r="790" spans="1:17">
      <c r="A790" s="513"/>
      <c r="B790" s="513"/>
      <c r="C790" s="513"/>
      <c r="D790" s="513"/>
      <c r="E790" s="513"/>
      <c r="F790" s="513"/>
      <c r="G790" s="513"/>
      <c r="H790" s="513"/>
      <c r="I790" s="513"/>
      <c r="J790" s="513"/>
      <c r="K790" s="513"/>
      <c r="L790" s="513"/>
      <c r="M790" s="513"/>
      <c r="N790" s="513"/>
      <c r="O790" s="513"/>
      <c r="P790" s="513"/>
      <c r="Q790" s="513"/>
    </row>
    <row r="791" spans="1:17">
      <c r="A791" s="513"/>
      <c r="B791" s="513"/>
      <c r="C791" s="513"/>
      <c r="D791" s="513"/>
      <c r="E791" s="513"/>
      <c r="F791" s="513"/>
      <c r="G791" s="513"/>
      <c r="H791" s="513"/>
      <c r="I791" s="513"/>
      <c r="J791" s="513"/>
      <c r="K791" s="513"/>
      <c r="L791" s="513"/>
      <c r="M791" s="513"/>
      <c r="N791" s="513"/>
      <c r="O791" s="513"/>
      <c r="P791" s="513"/>
      <c r="Q791" s="513"/>
    </row>
    <row r="792" spans="1:17">
      <c r="A792" s="513"/>
      <c r="B792" s="513"/>
      <c r="C792" s="513"/>
      <c r="D792" s="513"/>
      <c r="E792" s="513"/>
      <c r="F792" s="513"/>
      <c r="G792" s="513"/>
      <c r="H792" s="513"/>
      <c r="I792" s="513"/>
      <c r="J792" s="513"/>
      <c r="K792" s="513"/>
      <c r="L792" s="513"/>
      <c r="M792" s="513"/>
      <c r="N792" s="513"/>
      <c r="O792" s="513"/>
      <c r="P792" s="513"/>
      <c r="Q792" s="513"/>
    </row>
    <row r="793" spans="1:17">
      <c r="A793" s="513"/>
      <c r="B793" s="513"/>
      <c r="C793" s="513"/>
      <c r="D793" s="513"/>
      <c r="E793" s="513"/>
      <c r="F793" s="513"/>
      <c r="G793" s="513"/>
      <c r="H793" s="513"/>
      <c r="I793" s="513"/>
      <c r="J793" s="513"/>
      <c r="K793" s="513"/>
      <c r="L793" s="513"/>
      <c r="M793" s="513"/>
      <c r="N793" s="513"/>
      <c r="O793" s="513"/>
      <c r="P793" s="513"/>
      <c r="Q793" s="513"/>
    </row>
    <row r="794" spans="1:17">
      <c r="A794" s="513"/>
      <c r="B794" s="513"/>
      <c r="C794" s="513"/>
      <c r="D794" s="513"/>
      <c r="E794" s="513"/>
      <c r="F794" s="513"/>
      <c r="G794" s="513"/>
      <c r="H794" s="513"/>
      <c r="I794" s="513"/>
      <c r="J794" s="513"/>
      <c r="K794" s="513"/>
      <c r="L794" s="513"/>
      <c r="M794" s="513"/>
      <c r="N794" s="513"/>
      <c r="O794" s="513"/>
      <c r="P794" s="513"/>
      <c r="Q794" s="513"/>
    </row>
    <row r="795" spans="1:17">
      <c r="A795" s="513"/>
      <c r="B795" s="513"/>
      <c r="C795" s="513"/>
      <c r="D795" s="513"/>
      <c r="E795" s="513"/>
      <c r="F795" s="513"/>
      <c r="G795" s="513"/>
      <c r="H795" s="513"/>
      <c r="I795" s="513"/>
      <c r="J795" s="513"/>
      <c r="K795" s="513"/>
      <c r="L795" s="513"/>
      <c r="M795" s="513"/>
      <c r="N795" s="513"/>
      <c r="O795" s="513"/>
      <c r="P795" s="513"/>
      <c r="Q795" s="513"/>
    </row>
    <row r="796" spans="1:17">
      <c r="A796" s="513"/>
      <c r="B796" s="513"/>
      <c r="C796" s="513"/>
      <c r="D796" s="513"/>
      <c r="E796" s="513"/>
      <c r="F796" s="513"/>
      <c r="G796" s="513"/>
      <c r="H796" s="513"/>
      <c r="I796" s="513"/>
      <c r="J796" s="513"/>
      <c r="K796" s="513"/>
      <c r="L796" s="513"/>
      <c r="M796" s="513"/>
      <c r="N796" s="513"/>
      <c r="O796" s="513"/>
      <c r="P796" s="513"/>
      <c r="Q796" s="513"/>
    </row>
    <row r="797" spans="1:17">
      <c r="A797" s="513"/>
      <c r="B797" s="513"/>
      <c r="C797" s="513"/>
      <c r="D797" s="513"/>
      <c r="E797" s="513"/>
      <c r="F797" s="513"/>
      <c r="G797" s="513"/>
      <c r="H797" s="513"/>
      <c r="I797" s="513"/>
      <c r="J797" s="513"/>
      <c r="K797" s="513"/>
      <c r="L797" s="513"/>
      <c r="M797" s="513"/>
      <c r="N797" s="513"/>
      <c r="O797" s="513"/>
      <c r="P797" s="513"/>
      <c r="Q797" s="513"/>
    </row>
    <row r="798" spans="1:17">
      <c r="A798" s="513"/>
      <c r="B798" s="513"/>
      <c r="C798" s="513"/>
      <c r="D798" s="513"/>
      <c r="E798" s="513"/>
      <c r="F798" s="513"/>
      <c r="G798" s="513"/>
      <c r="H798" s="513"/>
      <c r="I798" s="513"/>
      <c r="J798" s="513"/>
      <c r="K798" s="513"/>
      <c r="L798" s="513"/>
      <c r="M798" s="513"/>
      <c r="N798" s="513"/>
      <c r="O798" s="513"/>
      <c r="P798" s="513"/>
      <c r="Q798" s="513"/>
    </row>
    <row r="799" spans="1:17">
      <c r="A799" s="513"/>
      <c r="B799" s="513"/>
      <c r="C799" s="513"/>
      <c r="D799" s="513"/>
      <c r="E799" s="513"/>
      <c r="F799" s="513"/>
      <c r="G799" s="513"/>
      <c r="H799" s="513"/>
      <c r="I799" s="513"/>
      <c r="J799" s="513"/>
      <c r="K799" s="513"/>
      <c r="L799" s="513"/>
      <c r="M799" s="513"/>
      <c r="N799" s="513"/>
      <c r="O799" s="513"/>
      <c r="P799" s="513"/>
      <c r="Q799" s="513"/>
    </row>
    <row r="800" spans="1:17">
      <c r="A800" s="513"/>
      <c r="B800" s="513"/>
      <c r="C800" s="513"/>
      <c r="D800" s="513"/>
      <c r="E800" s="513"/>
      <c r="F800" s="513"/>
      <c r="G800" s="513"/>
      <c r="H800" s="513"/>
      <c r="I800" s="513"/>
      <c r="J800" s="513"/>
      <c r="K800" s="513"/>
      <c r="L800" s="513"/>
      <c r="M800" s="513"/>
      <c r="N800" s="513"/>
      <c r="O800" s="513"/>
      <c r="P800" s="513"/>
      <c r="Q800" s="513"/>
    </row>
    <row r="801" spans="1:17">
      <c r="A801" s="513"/>
      <c r="B801" s="513"/>
      <c r="C801" s="513"/>
      <c r="D801" s="513"/>
      <c r="E801" s="513"/>
      <c r="F801" s="513"/>
      <c r="G801" s="513"/>
      <c r="H801" s="513"/>
      <c r="I801" s="513"/>
      <c r="J801" s="513"/>
      <c r="K801" s="513"/>
      <c r="L801" s="513"/>
      <c r="M801" s="513"/>
      <c r="N801" s="513"/>
      <c r="O801" s="513"/>
      <c r="P801" s="513"/>
      <c r="Q801" s="513"/>
    </row>
    <row r="802" spans="1:17">
      <c r="A802" s="513"/>
      <c r="B802" s="513"/>
      <c r="C802" s="513"/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</row>
    <row r="803" spans="1:17">
      <c r="A803" s="513"/>
      <c r="B803" s="513"/>
      <c r="C803" s="513"/>
      <c r="D803" s="513"/>
      <c r="E803" s="513"/>
      <c r="F803" s="513"/>
      <c r="G803" s="513"/>
      <c r="H803" s="513"/>
      <c r="I803" s="513"/>
      <c r="J803" s="513"/>
      <c r="K803" s="513"/>
      <c r="L803" s="513"/>
      <c r="M803" s="513"/>
      <c r="N803" s="513"/>
      <c r="O803" s="513"/>
      <c r="P803" s="513"/>
      <c r="Q803" s="513"/>
    </row>
    <row r="804" spans="1:17">
      <c r="A804" s="513"/>
      <c r="B804" s="513"/>
      <c r="C804" s="513"/>
      <c r="D804" s="513"/>
      <c r="E804" s="513"/>
      <c r="F804" s="513"/>
      <c r="G804" s="513"/>
      <c r="H804" s="513"/>
      <c r="I804" s="513"/>
      <c r="J804" s="513"/>
      <c r="K804" s="513"/>
      <c r="L804" s="513"/>
      <c r="M804" s="513"/>
      <c r="N804" s="513"/>
      <c r="O804" s="513"/>
      <c r="P804" s="513"/>
      <c r="Q804" s="513"/>
    </row>
    <row r="805" spans="1:17">
      <c r="A805" s="513"/>
      <c r="B805" s="513"/>
      <c r="C805" s="513"/>
      <c r="D805" s="513"/>
      <c r="E805" s="513"/>
      <c r="F805" s="513"/>
      <c r="G805" s="513"/>
      <c r="H805" s="513"/>
      <c r="I805" s="513"/>
      <c r="J805" s="513"/>
      <c r="K805" s="513"/>
      <c r="L805" s="513"/>
      <c r="M805" s="513"/>
      <c r="N805" s="513"/>
      <c r="O805" s="513"/>
      <c r="P805" s="513"/>
      <c r="Q805" s="513"/>
    </row>
    <row r="806" spans="1:17">
      <c r="A806" s="513"/>
      <c r="B806" s="513"/>
      <c r="C806" s="513"/>
      <c r="D806" s="513"/>
      <c r="E806" s="513"/>
      <c r="F806" s="513"/>
      <c r="G806" s="513"/>
      <c r="H806" s="513"/>
      <c r="I806" s="513"/>
      <c r="J806" s="513"/>
      <c r="K806" s="513"/>
      <c r="L806" s="513"/>
      <c r="M806" s="513"/>
      <c r="N806" s="513"/>
      <c r="O806" s="513"/>
      <c r="P806" s="513"/>
      <c r="Q806" s="513"/>
    </row>
    <row r="807" spans="1:17">
      <c r="A807" s="513"/>
      <c r="B807" s="513"/>
      <c r="C807" s="513"/>
      <c r="D807" s="513"/>
      <c r="E807" s="513"/>
      <c r="F807" s="513"/>
      <c r="G807" s="513"/>
      <c r="H807" s="513"/>
      <c r="I807" s="513"/>
      <c r="J807" s="513"/>
      <c r="K807" s="513"/>
      <c r="L807" s="513"/>
      <c r="M807" s="513"/>
      <c r="N807" s="513"/>
      <c r="O807" s="513"/>
      <c r="P807" s="513"/>
      <c r="Q807" s="513"/>
    </row>
    <row r="808" spans="1:17">
      <c r="A808" s="513"/>
      <c r="B808" s="513"/>
      <c r="C808" s="513"/>
      <c r="D808" s="513"/>
      <c r="E808" s="513"/>
      <c r="F808" s="513"/>
      <c r="G808" s="513"/>
      <c r="H808" s="513"/>
      <c r="I808" s="513"/>
      <c r="J808" s="513"/>
      <c r="K808" s="513"/>
      <c r="L808" s="513"/>
      <c r="M808" s="513"/>
      <c r="N808" s="513"/>
      <c r="O808" s="513"/>
      <c r="P808" s="513"/>
      <c r="Q808" s="513"/>
    </row>
    <row r="809" spans="1:17">
      <c r="A809" s="513"/>
      <c r="B809" s="513"/>
      <c r="C809" s="513"/>
      <c r="D809" s="513"/>
      <c r="E809" s="513"/>
      <c r="F809" s="513"/>
      <c r="G809" s="513"/>
      <c r="H809" s="513"/>
      <c r="I809" s="513"/>
      <c r="J809" s="513"/>
      <c r="K809" s="513"/>
      <c r="L809" s="513"/>
      <c r="M809" s="513"/>
      <c r="N809" s="513"/>
      <c r="O809" s="513"/>
      <c r="P809" s="513"/>
      <c r="Q809" s="513"/>
    </row>
    <row r="810" spans="1:17">
      <c r="A810" s="513"/>
      <c r="B810" s="513"/>
      <c r="C810" s="513"/>
      <c r="D810" s="513"/>
      <c r="E810" s="513"/>
      <c r="F810" s="513"/>
      <c r="G810" s="513"/>
      <c r="H810" s="513"/>
      <c r="I810" s="513"/>
      <c r="J810" s="513"/>
      <c r="K810" s="513"/>
      <c r="L810" s="513"/>
      <c r="M810" s="513"/>
      <c r="N810" s="513"/>
      <c r="O810" s="513"/>
      <c r="P810" s="513"/>
      <c r="Q810" s="513"/>
    </row>
    <row r="811" spans="1:17">
      <c r="A811" s="513"/>
      <c r="B811" s="513"/>
      <c r="C811" s="513"/>
      <c r="D811" s="513"/>
      <c r="E811" s="513"/>
      <c r="F811" s="513"/>
      <c r="G811" s="513"/>
      <c r="H811" s="513"/>
      <c r="I811" s="513"/>
      <c r="J811" s="513"/>
      <c r="K811" s="513"/>
      <c r="L811" s="513"/>
      <c r="M811" s="513"/>
      <c r="N811" s="513"/>
      <c r="O811" s="513"/>
      <c r="P811" s="513"/>
      <c r="Q811" s="513"/>
    </row>
    <row r="812" spans="1:17">
      <c r="A812" s="513"/>
      <c r="B812" s="513"/>
      <c r="C812" s="513"/>
      <c r="D812" s="513"/>
      <c r="E812" s="513"/>
      <c r="F812" s="513"/>
      <c r="G812" s="513"/>
      <c r="H812" s="513"/>
      <c r="I812" s="513"/>
      <c r="J812" s="513"/>
      <c r="K812" s="513"/>
      <c r="L812" s="513"/>
      <c r="M812" s="513"/>
      <c r="N812" s="513"/>
      <c r="O812" s="513"/>
      <c r="P812" s="513"/>
      <c r="Q812" s="513"/>
    </row>
    <row r="813" spans="1:17">
      <c r="A813" s="513"/>
      <c r="B813" s="513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</row>
    <row r="814" spans="1:17">
      <c r="A814" s="513"/>
      <c r="B814" s="513"/>
      <c r="C814" s="513"/>
      <c r="D814" s="513"/>
      <c r="E814" s="513"/>
      <c r="F814" s="513"/>
      <c r="G814" s="513"/>
      <c r="H814" s="513"/>
      <c r="I814" s="513"/>
      <c r="J814" s="513"/>
      <c r="K814" s="513"/>
      <c r="L814" s="513"/>
      <c r="M814" s="513"/>
      <c r="N814" s="513"/>
      <c r="O814" s="513"/>
      <c r="P814" s="513"/>
      <c r="Q814" s="513"/>
    </row>
    <row r="815" spans="1:17">
      <c r="A815" s="513"/>
      <c r="B815" s="513"/>
      <c r="C815" s="513"/>
      <c r="D815" s="513"/>
      <c r="E815" s="513"/>
      <c r="F815" s="513"/>
      <c r="G815" s="513"/>
      <c r="H815" s="513"/>
      <c r="I815" s="513"/>
      <c r="J815" s="513"/>
      <c r="K815" s="513"/>
      <c r="L815" s="513"/>
      <c r="M815" s="513"/>
      <c r="N815" s="513"/>
      <c r="O815" s="513"/>
      <c r="P815" s="513"/>
      <c r="Q815" s="513"/>
    </row>
    <row r="816" spans="1:17">
      <c r="A816" s="513"/>
      <c r="B816" s="513"/>
      <c r="C816" s="513"/>
      <c r="D816" s="513"/>
      <c r="E816" s="513"/>
      <c r="F816" s="513"/>
      <c r="H816" s="513"/>
      <c r="I816" s="513"/>
      <c r="J816" s="513"/>
      <c r="K816" s="513"/>
      <c r="L816" s="513"/>
      <c r="M816" s="513"/>
      <c r="N816" s="513"/>
      <c r="O816" s="513"/>
      <c r="P816" s="513"/>
      <c r="Q816" s="513"/>
    </row>
    <row r="817" spans="1:17">
      <c r="A817" s="513"/>
      <c r="B817" s="513"/>
      <c r="C817" s="513"/>
      <c r="D817" s="513"/>
      <c r="E817" s="513"/>
      <c r="F817" s="513"/>
      <c r="H817" s="513"/>
      <c r="I817" s="513"/>
      <c r="J817" s="513"/>
      <c r="K817" s="513"/>
      <c r="L817" s="513"/>
      <c r="M817" s="513"/>
      <c r="N817" s="513"/>
      <c r="O817" s="513"/>
      <c r="P817" s="513"/>
      <c r="Q817" s="513"/>
    </row>
    <row r="818" spans="1:17">
      <c r="A818" s="513"/>
      <c r="B818" s="513"/>
      <c r="C818" s="513"/>
      <c r="D818" s="513"/>
      <c r="E818" s="513"/>
      <c r="F818" s="513"/>
      <c r="H818" s="513"/>
      <c r="I818" s="513"/>
      <c r="J818" s="513"/>
      <c r="K818" s="513"/>
      <c r="L818" s="513"/>
      <c r="M818" s="513"/>
      <c r="N818" s="513"/>
      <c r="O818" s="513"/>
      <c r="P818" s="513"/>
      <c r="Q818" s="513"/>
    </row>
    <row r="819" spans="1:17">
      <c r="A819" s="513"/>
      <c r="B819" s="513"/>
      <c r="C819" s="513"/>
      <c r="D819" s="513"/>
      <c r="E819" s="513"/>
      <c r="F819" s="513"/>
      <c r="H819" s="513"/>
      <c r="I819" s="513"/>
      <c r="J819" s="513"/>
      <c r="K819" s="513"/>
      <c r="L819" s="513"/>
      <c r="M819" s="513"/>
      <c r="N819" s="513"/>
      <c r="O819" s="513"/>
      <c r="P819" s="513"/>
      <c r="Q819" s="513"/>
    </row>
    <row r="820" spans="1:17">
      <c r="A820" s="513"/>
      <c r="B820" s="513"/>
      <c r="C820" s="513"/>
      <c r="D820" s="513"/>
      <c r="E820" s="513"/>
      <c r="F820" s="513"/>
      <c r="H820" s="513"/>
      <c r="I820" s="513"/>
      <c r="J820" s="513"/>
      <c r="K820" s="513"/>
      <c r="L820" s="513"/>
      <c r="M820" s="513"/>
      <c r="N820" s="513"/>
      <c r="O820" s="513"/>
      <c r="P820" s="513"/>
      <c r="Q820" s="513"/>
    </row>
    <row r="821" spans="1:17">
      <c r="A821" s="513"/>
      <c r="B821" s="513"/>
      <c r="C821" s="513"/>
      <c r="D821" s="513"/>
      <c r="E821" s="513"/>
      <c r="F821" s="513"/>
      <c r="H821" s="513"/>
      <c r="I821" s="513"/>
      <c r="J821" s="513"/>
      <c r="K821" s="513"/>
      <c r="L821" s="513"/>
      <c r="M821" s="513"/>
      <c r="N821" s="513"/>
      <c r="O821" s="513"/>
      <c r="P821" s="513"/>
      <c r="Q821" s="513"/>
    </row>
    <row r="822" spans="1:17">
      <c r="A822" s="513"/>
      <c r="B822" s="513"/>
      <c r="C822" s="513"/>
      <c r="D822" s="513"/>
      <c r="E822" s="513"/>
      <c r="F822" s="513"/>
      <c r="H822" s="513"/>
      <c r="I822" s="513"/>
      <c r="J822" s="513"/>
      <c r="K822" s="513"/>
      <c r="L822" s="513"/>
      <c r="M822" s="513"/>
      <c r="N822" s="513"/>
      <c r="O822" s="513"/>
      <c r="P822" s="513"/>
      <c r="Q822" s="513"/>
    </row>
    <row r="823" spans="1:17">
      <c r="A823" s="513"/>
      <c r="B823" s="513"/>
      <c r="C823" s="513"/>
      <c r="D823" s="513"/>
      <c r="E823" s="513"/>
      <c r="F823" s="513"/>
      <c r="H823" s="513"/>
      <c r="I823" s="513"/>
      <c r="J823" s="513"/>
      <c r="K823" s="513"/>
      <c r="L823" s="513"/>
      <c r="M823" s="513"/>
      <c r="N823" s="513"/>
      <c r="O823" s="513"/>
      <c r="P823" s="513"/>
      <c r="Q823" s="513"/>
    </row>
    <row r="824" spans="1:17">
      <c r="A824" s="513"/>
      <c r="B824" s="513"/>
      <c r="C824" s="513"/>
      <c r="D824" s="513"/>
      <c r="E824" s="513"/>
      <c r="F824" s="513"/>
      <c r="H824" s="513"/>
      <c r="I824" s="513"/>
      <c r="J824" s="513"/>
      <c r="K824" s="513"/>
      <c r="L824" s="513"/>
      <c r="M824" s="513"/>
      <c r="N824" s="513"/>
      <c r="O824" s="513"/>
      <c r="P824" s="513"/>
      <c r="Q824" s="513"/>
    </row>
    <row r="825" spans="1:17">
      <c r="A825" s="513"/>
      <c r="B825" s="513"/>
      <c r="C825" s="513"/>
      <c r="D825" s="513"/>
      <c r="E825" s="513"/>
      <c r="F825" s="513"/>
      <c r="H825" s="513"/>
      <c r="I825" s="513"/>
      <c r="J825" s="513"/>
      <c r="K825" s="513"/>
      <c r="L825" s="513"/>
      <c r="M825" s="513"/>
      <c r="N825" s="513"/>
      <c r="O825" s="513"/>
      <c r="P825" s="513"/>
      <c r="Q825" s="513"/>
    </row>
    <row r="826" spans="1:17">
      <c r="A826" s="513"/>
      <c r="B826" s="513"/>
      <c r="C826" s="513"/>
      <c r="D826" s="513"/>
      <c r="E826" s="513"/>
      <c r="F826" s="513"/>
      <c r="H826" s="513"/>
      <c r="I826" s="513"/>
      <c r="J826" s="513"/>
      <c r="K826" s="513"/>
      <c r="L826" s="513"/>
      <c r="M826" s="513"/>
      <c r="N826" s="513"/>
      <c r="O826" s="513"/>
      <c r="P826" s="513"/>
      <c r="Q826" s="513"/>
    </row>
    <row r="827" spans="1:17">
      <c r="A827" s="513"/>
      <c r="B827" s="513"/>
      <c r="C827" s="513"/>
      <c r="D827" s="513"/>
      <c r="E827" s="513"/>
      <c r="F827" s="513"/>
      <c r="H827" s="513"/>
      <c r="I827" s="513"/>
      <c r="J827" s="513"/>
      <c r="K827" s="513"/>
      <c r="L827" s="513"/>
      <c r="M827" s="513"/>
      <c r="N827" s="513"/>
      <c r="O827" s="513"/>
      <c r="P827" s="513"/>
      <c r="Q827" s="513"/>
    </row>
    <row r="828" spans="1:17">
      <c r="A828" s="513"/>
      <c r="B828" s="513"/>
      <c r="C828" s="513"/>
      <c r="D828" s="513"/>
      <c r="E828" s="513"/>
      <c r="F828" s="513"/>
      <c r="H828" s="513"/>
      <c r="I828" s="513"/>
      <c r="J828" s="513"/>
      <c r="K828" s="513"/>
      <c r="L828" s="513"/>
      <c r="M828" s="513"/>
      <c r="N828" s="513"/>
      <c r="O828" s="513"/>
      <c r="P828" s="513"/>
      <c r="Q828" s="513"/>
    </row>
    <row r="829" spans="1:17">
      <c r="A829" s="513"/>
      <c r="B829" s="513"/>
      <c r="C829" s="513"/>
      <c r="D829" s="513"/>
      <c r="E829" s="513"/>
      <c r="F829" s="513"/>
      <c r="H829" s="513"/>
      <c r="I829" s="513"/>
      <c r="J829" s="513"/>
      <c r="K829" s="513"/>
      <c r="L829" s="513"/>
      <c r="M829" s="513"/>
      <c r="N829" s="513"/>
      <c r="O829" s="513"/>
      <c r="P829" s="513"/>
      <c r="Q829" s="513"/>
    </row>
    <row r="830" spans="1:17">
      <c r="A830" s="513"/>
      <c r="B830" s="513"/>
      <c r="C830" s="513"/>
      <c r="D830" s="513"/>
      <c r="E830" s="513"/>
      <c r="F830" s="513"/>
      <c r="H830" s="513"/>
      <c r="I830" s="513"/>
      <c r="J830" s="513"/>
      <c r="K830" s="513"/>
      <c r="L830" s="513"/>
      <c r="M830" s="513"/>
      <c r="N830" s="513"/>
      <c r="O830" s="513"/>
      <c r="P830" s="513"/>
      <c r="Q830" s="513"/>
    </row>
    <row r="831" spans="1:17">
      <c r="A831" s="513"/>
      <c r="B831" s="513"/>
      <c r="C831" s="513"/>
      <c r="D831" s="513"/>
      <c r="E831" s="513"/>
      <c r="F831" s="513"/>
      <c r="H831" s="513"/>
      <c r="I831" s="513"/>
      <c r="J831" s="513"/>
      <c r="K831" s="513"/>
      <c r="L831" s="513"/>
      <c r="M831" s="513"/>
      <c r="N831" s="513"/>
      <c r="O831" s="513"/>
      <c r="P831" s="513"/>
      <c r="Q831" s="513"/>
    </row>
    <row r="832" spans="1:17">
      <c r="A832" s="513"/>
      <c r="B832" s="513"/>
      <c r="C832" s="513"/>
      <c r="D832" s="513"/>
      <c r="E832" s="513"/>
      <c r="F832" s="513"/>
      <c r="H832" s="513"/>
      <c r="I832" s="513"/>
      <c r="J832" s="513"/>
      <c r="K832" s="513"/>
      <c r="L832" s="513"/>
      <c r="M832" s="513"/>
      <c r="N832" s="513"/>
      <c r="O832" s="513"/>
      <c r="P832" s="513"/>
      <c r="Q832" s="513"/>
    </row>
    <row r="833" spans="1:17">
      <c r="A833" s="513"/>
      <c r="B833" s="513"/>
      <c r="C833" s="513"/>
      <c r="D833" s="513"/>
      <c r="E833" s="513"/>
      <c r="F833" s="513"/>
      <c r="H833" s="513"/>
      <c r="I833" s="513"/>
      <c r="J833" s="513"/>
      <c r="K833" s="513"/>
      <c r="L833" s="513"/>
      <c r="M833" s="513"/>
      <c r="N833" s="513"/>
      <c r="O833" s="513"/>
      <c r="P833" s="513"/>
      <c r="Q833" s="513"/>
    </row>
    <row r="834" spans="1:17">
      <c r="A834" s="513"/>
      <c r="B834" s="513"/>
      <c r="C834" s="513"/>
      <c r="D834" s="513"/>
      <c r="E834" s="513"/>
      <c r="F834" s="513"/>
      <c r="H834" s="513"/>
      <c r="I834" s="513"/>
      <c r="J834" s="513"/>
      <c r="K834" s="513"/>
      <c r="L834" s="513"/>
      <c r="M834" s="513"/>
      <c r="N834" s="513"/>
      <c r="O834" s="513"/>
      <c r="P834" s="513"/>
      <c r="Q834" s="513"/>
    </row>
    <row r="835" spans="1:17">
      <c r="A835" s="513"/>
      <c r="B835" s="513"/>
      <c r="C835" s="513"/>
      <c r="D835" s="513"/>
      <c r="E835" s="513"/>
      <c r="F835" s="513"/>
      <c r="H835" s="513"/>
      <c r="I835" s="513"/>
      <c r="J835" s="513"/>
      <c r="K835" s="513"/>
      <c r="L835" s="513"/>
      <c r="M835" s="513"/>
      <c r="N835" s="513"/>
      <c r="O835" s="513"/>
      <c r="P835" s="513"/>
      <c r="Q835" s="513"/>
    </row>
    <row r="836" spans="1:17">
      <c r="A836" s="513"/>
      <c r="B836" s="513"/>
      <c r="C836" s="513"/>
      <c r="D836" s="513"/>
      <c r="E836" s="513"/>
      <c r="F836" s="513"/>
      <c r="H836" s="513"/>
      <c r="I836" s="513"/>
      <c r="J836" s="513"/>
      <c r="K836" s="513"/>
      <c r="L836" s="513"/>
      <c r="M836" s="513"/>
      <c r="N836" s="513"/>
      <c r="O836" s="513"/>
      <c r="P836" s="513"/>
      <c r="Q836" s="513"/>
    </row>
    <row r="837" spans="1:17">
      <c r="A837" s="513"/>
      <c r="B837" s="513"/>
      <c r="C837" s="513"/>
      <c r="D837" s="513"/>
      <c r="E837" s="513"/>
      <c r="F837" s="513"/>
      <c r="H837" s="513"/>
      <c r="I837" s="513"/>
      <c r="J837" s="513"/>
      <c r="K837" s="513"/>
      <c r="L837" s="513"/>
      <c r="M837" s="513"/>
      <c r="N837" s="513"/>
      <c r="O837" s="513"/>
      <c r="P837" s="513"/>
      <c r="Q837" s="513"/>
    </row>
    <row r="838" spans="1:17">
      <c r="A838" s="513"/>
      <c r="B838" s="513"/>
      <c r="C838" s="513"/>
      <c r="D838" s="513"/>
      <c r="E838" s="513"/>
      <c r="F838" s="513"/>
      <c r="H838" s="513"/>
      <c r="I838" s="513"/>
      <c r="J838" s="513"/>
      <c r="K838" s="513"/>
      <c r="L838" s="513"/>
      <c r="M838" s="513"/>
      <c r="N838" s="513"/>
      <c r="O838" s="513"/>
      <c r="P838" s="513"/>
      <c r="Q838" s="513"/>
    </row>
    <row r="839" spans="1:17">
      <c r="A839" s="513"/>
      <c r="B839" s="513"/>
      <c r="C839" s="513"/>
      <c r="D839" s="513"/>
      <c r="E839" s="513"/>
      <c r="F839" s="513"/>
      <c r="H839" s="513"/>
      <c r="I839" s="513"/>
      <c r="J839" s="513"/>
      <c r="K839" s="513"/>
      <c r="L839" s="513"/>
      <c r="M839" s="513"/>
      <c r="N839" s="513"/>
      <c r="O839" s="513"/>
      <c r="P839" s="513"/>
      <c r="Q839" s="513"/>
    </row>
    <row r="840" spans="1:17">
      <c r="A840" s="513"/>
      <c r="B840" s="513"/>
      <c r="C840" s="513"/>
      <c r="D840" s="513"/>
      <c r="E840" s="513"/>
      <c r="F840" s="513"/>
      <c r="H840" s="513"/>
      <c r="I840" s="513"/>
      <c r="J840" s="513"/>
      <c r="K840" s="513"/>
      <c r="L840" s="513"/>
      <c r="M840" s="513"/>
      <c r="N840" s="513"/>
      <c r="O840" s="513"/>
      <c r="P840" s="513"/>
      <c r="Q840" s="513"/>
    </row>
    <row r="841" spans="1:17">
      <c r="A841" s="513"/>
      <c r="B841" s="513"/>
      <c r="C841" s="513"/>
      <c r="D841" s="513"/>
      <c r="E841" s="513"/>
      <c r="F841" s="513"/>
      <c r="H841" s="513"/>
      <c r="I841" s="513"/>
      <c r="J841" s="513"/>
      <c r="K841" s="513"/>
      <c r="L841" s="513"/>
      <c r="M841" s="513"/>
      <c r="N841" s="513"/>
      <c r="O841" s="513"/>
      <c r="P841" s="513"/>
      <c r="Q841" s="513"/>
    </row>
    <row r="842" spans="1:17">
      <c r="A842" s="513"/>
      <c r="B842" s="513"/>
      <c r="C842" s="513"/>
      <c r="D842" s="513"/>
      <c r="E842" s="513"/>
      <c r="F842" s="513"/>
      <c r="H842" s="513"/>
      <c r="I842" s="513"/>
      <c r="J842" s="513"/>
      <c r="K842" s="513"/>
      <c r="L842" s="513"/>
      <c r="M842" s="513"/>
      <c r="N842" s="513"/>
      <c r="O842" s="513"/>
      <c r="P842" s="513"/>
      <c r="Q842" s="513"/>
    </row>
    <row r="843" spans="1:17">
      <c r="A843" s="513"/>
      <c r="B843" s="513"/>
      <c r="C843" s="513"/>
      <c r="D843" s="513"/>
      <c r="E843" s="513"/>
      <c r="F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</row>
    <row r="844" spans="1:17">
      <c r="A844" s="513"/>
      <c r="B844" s="513"/>
      <c r="C844" s="513"/>
      <c r="D844" s="513"/>
      <c r="E844" s="513"/>
      <c r="F844" s="513"/>
      <c r="H844" s="513"/>
      <c r="I844" s="513"/>
      <c r="J844" s="513"/>
      <c r="K844" s="513"/>
      <c r="L844" s="513"/>
      <c r="M844" s="513"/>
      <c r="N844" s="513"/>
      <c r="O844" s="513"/>
      <c r="P844" s="513"/>
      <c r="Q844" s="513"/>
    </row>
    <row r="845" spans="1:17">
      <c r="A845" s="513"/>
      <c r="B845" s="513"/>
      <c r="C845" s="513"/>
      <c r="D845" s="513"/>
      <c r="E845" s="513"/>
      <c r="F845" s="513"/>
      <c r="H845" s="513"/>
      <c r="I845" s="513"/>
      <c r="J845" s="513"/>
      <c r="K845" s="513"/>
      <c r="L845" s="513"/>
      <c r="M845" s="513"/>
      <c r="N845" s="513"/>
      <c r="O845" s="513"/>
      <c r="P845" s="513"/>
      <c r="Q845" s="513"/>
    </row>
    <row r="846" spans="1:17">
      <c r="A846" s="513"/>
      <c r="B846" s="513"/>
      <c r="C846" s="513"/>
      <c r="D846" s="513"/>
      <c r="E846" s="513"/>
      <c r="F846" s="513"/>
      <c r="H846" s="513"/>
      <c r="I846" s="513"/>
      <c r="J846" s="513"/>
      <c r="K846" s="513"/>
      <c r="L846" s="513"/>
      <c r="M846" s="513"/>
      <c r="N846" s="513"/>
      <c r="O846" s="513"/>
      <c r="P846" s="513"/>
      <c r="Q846" s="513"/>
    </row>
    <row r="847" spans="1:17">
      <c r="A847" s="513"/>
      <c r="B847" s="513"/>
      <c r="C847" s="513"/>
      <c r="D847" s="513"/>
      <c r="E847" s="513"/>
      <c r="F847" s="513"/>
      <c r="H847" s="513"/>
      <c r="I847" s="513"/>
      <c r="J847" s="513"/>
      <c r="K847" s="513"/>
      <c r="L847" s="513"/>
      <c r="M847" s="513"/>
      <c r="N847" s="513"/>
      <c r="O847" s="513"/>
      <c r="P847" s="513"/>
      <c r="Q847" s="513"/>
    </row>
    <row r="848" spans="1:17">
      <c r="A848" s="513"/>
      <c r="B848" s="513"/>
      <c r="C848" s="513"/>
      <c r="D848" s="513"/>
      <c r="E848" s="513"/>
      <c r="F848" s="513"/>
      <c r="H848" s="513"/>
      <c r="I848" s="513"/>
      <c r="J848" s="513"/>
      <c r="K848" s="513"/>
      <c r="L848" s="513"/>
      <c r="M848" s="513"/>
      <c r="N848" s="513"/>
      <c r="O848" s="513"/>
      <c r="P848" s="513"/>
      <c r="Q848" s="513"/>
    </row>
    <row r="849" spans="1:17">
      <c r="A849" s="513"/>
      <c r="B849" s="513"/>
      <c r="C849" s="513"/>
      <c r="D849" s="513"/>
      <c r="E849" s="513"/>
      <c r="F849" s="513"/>
      <c r="H849" s="513"/>
      <c r="I849" s="513"/>
      <c r="J849" s="513"/>
      <c r="K849" s="513"/>
      <c r="L849" s="513"/>
      <c r="M849" s="513"/>
      <c r="N849" s="513"/>
      <c r="O849" s="513"/>
      <c r="P849" s="513"/>
      <c r="Q849" s="513"/>
    </row>
    <row r="850" spans="1:17">
      <c r="A850" s="513"/>
      <c r="B850" s="513"/>
      <c r="C850" s="513"/>
      <c r="D850" s="513"/>
      <c r="E850" s="513"/>
      <c r="F850" s="513"/>
      <c r="H850" s="513"/>
      <c r="I850" s="513"/>
      <c r="J850" s="513"/>
      <c r="K850" s="513"/>
      <c r="L850" s="513"/>
      <c r="M850" s="513"/>
      <c r="N850" s="513"/>
      <c r="O850" s="513"/>
      <c r="P850" s="513"/>
      <c r="Q850" s="513"/>
    </row>
    <row r="851" spans="1:17">
      <c r="A851" s="513"/>
      <c r="B851" s="513"/>
      <c r="C851" s="513"/>
      <c r="D851" s="513"/>
      <c r="E851" s="513"/>
      <c r="F851" s="513"/>
      <c r="H851" s="513"/>
      <c r="I851" s="513"/>
      <c r="J851" s="513"/>
      <c r="K851" s="513"/>
      <c r="L851" s="513"/>
      <c r="M851" s="513"/>
      <c r="N851" s="513"/>
      <c r="O851" s="513"/>
      <c r="P851" s="513"/>
      <c r="Q851" s="513"/>
    </row>
    <row r="852" spans="1:17">
      <c r="A852" s="513"/>
      <c r="B852" s="513"/>
      <c r="C852" s="513"/>
      <c r="D852" s="513"/>
      <c r="E852" s="513"/>
      <c r="F852" s="513"/>
      <c r="I852" s="513"/>
      <c r="J852" s="513"/>
      <c r="K852" s="513"/>
      <c r="L852" s="513"/>
      <c r="M852" s="513"/>
      <c r="N852" s="513"/>
      <c r="O852" s="513"/>
      <c r="P852" s="513"/>
      <c r="Q852" s="513"/>
    </row>
    <row r="853" spans="1:17">
      <c r="A853" s="513"/>
      <c r="B853" s="513"/>
      <c r="C853" s="513"/>
      <c r="D853" s="513"/>
      <c r="E853" s="513"/>
      <c r="F853" s="513"/>
      <c r="I853" s="513"/>
      <c r="J853" s="513"/>
      <c r="K853" s="513"/>
      <c r="L853" s="513"/>
      <c r="M853" s="513"/>
      <c r="N853" s="513"/>
      <c r="O853" s="513"/>
      <c r="P853" s="513"/>
      <c r="Q853" s="513"/>
    </row>
    <row r="854" spans="1:17">
      <c r="A854" s="513"/>
      <c r="B854" s="513"/>
      <c r="C854" s="513"/>
      <c r="D854" s="513"/>
      <c r="E854" s="513"/>
      <c r="F854" s="513"/>
      <c r="I854" s="513"/>
      <c r="J854" s="513"/>
      <c r="K854" s="513"/>
      <c r="L854" s="513"/>
      <c r="M854" s="513"/>
      <c r="N854" s="513"/>
      <c r="O854" s="513"/>
      <c r="P854" s="513"/>
      <c r="Q854" s="513"/>
    </row>
    <row r="855" spans="1:17">
      <c r="A855" s="513"/>
      <c r="B855" s="513"/>
      <c r="C855" s="513"/>
      <c r="D855" s="513"/>
      <c r="E855" s="513"/>
      <c r="F855" s="513"/>
      <c r="I855" s="513"/>
      <c r="J855" s="513"/>
      <c r="K855" s="513"/>
      <c r="L855" s="513"/>
      <c r="M855" s="513"/>
      <c r="N855" s="513"/>
      <c r="O855" s="513"/>
      <c r="P855" s="513"/>
      <c r="Q855" s="513"/>
    </row>
    <row r="856" spans="1:17">
      <c r="A856" s="513"/>
      <c r="B856" s="513"/>
      <c r="C856" s="513"/>
      <c r="D856" s="513"/>
      <c r="E856" s="513"/>
      <c r="F856" s="513"/>
      <c r="I856" s="513"/>
      <c r="J856" s="513"/>
      <c r="K856" s="513"/>
      <c r="L856" s="513"/>
      <c r="M856" s="513"/>
      <c r="N856" s="513"/>
      <c r="O856" s="513"/>
      <c r="P856" s="513"/>
      <c r="Q856" s="513"/>
    </row>
    <row r="857" spans="1:17">
      <c r="A857" s="513"/>
      <c r="B857" s="513"/>
      <c r="C857" s="513"/>
      <c r="D857" s="513"/>
      <c r="E857" s="513"/>
      <c r="F857" s="513"/>
      <c r="I857" s="513"/>
      <c r="J857" s="513"/>
      <c r="K857" s="513"/>
      <c r="L857" s="513"/>
      <c r="M857" s="513"/>
      <c r="N857" s="513"/>
      <c r="O857" s="513"/>
      <c r="P857" s="513"/>
      <c r="Q857" s="513"/>
    </row>
    <row r="858" spans="1:17">
      <c r="A858" s="513"/>
      <c r="B858" s="513"/>
      <c r="C858" s="513"/>
      <c r="D858" s="513"/>
      <c r="E858" s="513"/>
      <c r="F858" s="513"/>
      <c r="I858" s="513"/>
      <c r="J858" s="513"/>
      <c r="K858" s="513"/>
      <c r="L858" s="513"/>
      <c r="M858" s="513"/>
      <c r="N858" s="513"/>
      <c r="O858" s="513"/>
      <c r="P858" s="513"/>
      <c r="Q858" s="513"/>
    </row>
    <row r="859" spans="1:17">
      <c r="A859" s="513"/>
      <c r="B859" s="513"/>
      <c r="C859" s="513"/>
      <c r="D859" s="513"/>
      <c r="E859" s="513"/>
      <c r="F859" s="513"/>
      <c r="I859" s="513"/>
      <c r="J859" s="513"/>
      <c r="K859" s="513"/>
      <c r="L859" s="513"/>
      <c r="M859" s="513"/>
      <c r="N859" s="513"/>
      <c r="O859" s="513"/>
      <c r="P859" s="513"/>
      <c r="Q859" s="513"/>
    </row>
    <row r="860" spans="1:17">
      <c r="A860" s="513"/>
      <c r="B860" s="513"/>
      <c r="C860" s="513"/>
      <c r="D860" s="513"/>
      <c r="E860" s="513"/>
      <c r="F860" s="513"/>
      <c r="I860" s="513"/>
      <c r="J860" s="513"/>
      <c r="K860" s="513"/>
      <c r="L860" s="513"/>
      <c r="M860" s="513"/>
      <c r="N860" s="513"/>
      <c r="O860" s="513"/>
      <c r="P860" s="513"/>
      <c r="Q860" s="513"/>
    </row>
    <row r="861" spans="1:17">
      <c r="A861" s="513"/>
      <c r="B861" s="513"/>
      <c r="C861" s="513"/>
      <c r="D861" s="513"/>
      <c r="E861" s="513"/>
      <c r="F861" s="513"/>
      <c r="I861" s="513"/>
      <c r="J861" s="513"/>
      <c r="K861" s="513"/>
      <c r="L861" s="513"/>
      <c r="M861" s="513"/>
      <c r="N861" s="513"/>
      <c r="O861" s="513"/>
      <c r="P861" s="513"/>
      <c r="Q861" s="513"/>
    </row>
    <row r="862" spans="1:17">
      <c r="A862" s="513"/>
      <c r="B862" s="513"/>
      <c r="C862" s="513"/>
      <c r="D862" s="513"/>
      <c r="E862" s="513"/>
      <c r="F862" s="513"/>
      <c r="I862" s="513"/>
      <c r="J862" s="513"/>
      <c r="K862" s="513"/>
      <c r="L862" s="513"/>
      <c r="M862" s="513"/>
      <c r="N862" s="513"/>
      <c r="O862" s="513"/>
      <c r="P862" s="513"/>
      <c r="Q862" s="513"/>
    </row>
    <row r="863" spans="1:17">
      <c r="A863" s="513"/>
      <c r="B863" s="513"/>
      <c r="C863" s="513"/>
      <c r="D863" s="513"/>
      <c r="E863" s="513"/>
      <c r="F863" s="513"/>
      <c r="I863" s="513"/>
      <c r="J863" s="513"/>
      <c r="K863" s="513"/>
      <c r="L863" s="513"/>
      <c r="M863" s="513"/>
      <c r="N863" s="513"/>
      <c r="O863" s="513"/>
      <c r="P863" s="513"/>
      <c r="Q863" s="513"/>
    </row>
    <row r="864" spans="1:17">
      <c r="A864" s="513"/>
      <c r="B864" s="513"/>
      <c r="C864" s="513"/>
      <c r="D864" s="513"/>
      <c r="E864" s="513"/>
      <c r="F864" s="513"/>
      <c r="I864" s="513"/>
      <c r="J864" s="513"/>
      <c r="K864" s="513"/>
      <c r="L864" s="513"/>
      <c r="M864" s="513"/>
      <c r="N864" s="513"/>
      <c r="O864" s="513"/>
      <c r="P864" s="513"/>
      <c r="Q864" s="513"/>
    </row>
    <row r="865" spans="1:17">
      <c r="A865" s="513"/>
      <c r="B865" s="513"/>
      <c r="C865" s="513"/>
      <c r="D865" s="513"/>
      <c r="E865" s="513"/>
      <c r="F865" s="513"/>
      <c r="I865" s="513"/>
      <c r="J865" s="513"/>
      <c r="K865" s="513"/>
      <c r="L865" s="513"/>
      <c r="M865" s="513"/>
      <c r="N865" s="513"/>
      <c r="O865" s="513"/>
      <c r="P865" s="513"/>
      <c r="Q865" s="513"/>
    </row>
    <row r="866" spans="1:17">
      <c r="A866" s="513"/>
      <c r="B866" s="513"/>
      <c r="C866" s="513"/>
      <c r="D866" s="513"/>
      <c r="E866" s="513"/>
      <c r="F866" s="513"/>
      <c r="I866" s="513"/>
      <c r="J866" s="513"/>
      <c r="K866" s="513"/>
      <c r="L866" s="513"/>
      <c r="M866" s="513"/>
      <c r="N866" s="513"/>
      <c r="O866" s="513"/>
      <c r="P866" s="513"/>
      <c r="Q866" s="513"/>
    </row>
    <row r="867" spans="1:17">
      <c r="A867" s="513"/>
      <c r="B867" s="513"/>
      <c r="C867" s="513"/>
      <c r="D867" s="513"/>
      <c r="E867" s="513"/>
      <c r="F867" s="513"/>
      <c r="I867" s="513"/>
      <c r="J867" s="513"/>
      <c r="K867" s="513"/>
      <c r="L867" s="513"/>
      <c r="M867" s="513"/>
      <c r="N867" s="513"/>
      <c r="O867" s="513"/>
      <c r="P867" s="513"/>
      <c r="Q867" s="513"/>
    </row>
    <row r="868" spans="1:17">
      <c r="A868" s="513"/>
      <c r="B868" s="513"/>
      <c r="C868" s="513"/>
      <c r="D868" s="513"/>
      <c r="E868" s="513"/>
      <c r="F868" s="513"/>
      <c r="I868" s="513"/>
      <c r="J868" s="513"/>
      <c r="K868" s="513"/>
      <c r="L868" s="513"/>
      <c r="M868" s="513"/>
      <c r="N868" s="513"/>
      <c r="O868" s="513"/>
      <c r="P868" s="513"/>
      <c r="Q868" s="513"/>
    </row>
    <row r="869" spans="1:17">
      <c r="A869" s="513"/>
      <c r="B869" s="513"/>
      <c r="C869" s="513"/>
      <c r="D869" s="513"/>
      <c r="E869" s="513"/>
      <c r="F869" s="513"/>
      <c r="I869" s="513"/>
      <c r="J869" s="513"/>
      <c r="K869" s="513"/>
      <c r="L869" s="513"/>
      <c r="M869" s="513"/>
      <c r="N869" s="513"/>
      <c r="O869" s="513"/>
      <c r="P869" s="513"/>
      <c r="Q869" s="513"/>
    </row>
    <row r="870" spans="1:17">
      <c r="A870" s="513"/>
      <c r="B870" s="513"/>
      <c r="C870" s="513"/>
      <c r="D870" s="513"/>
      <c r="E870" s="513"/>
      <c r="F870" s="513"/>
      <c r="I870" s="513"/>
      <c r="J870" s="513"/>
      <c r="K870" s="513"/>
      <c r="L870" s="513"/>
      <c r="M870" s="513"/>
      <c r="N870" s="513"/>
      <c r="O870" s="513"/>
      <c r="P870" s="513"/>
      <c r="Q870" s="513"/>
    </row>
    <row r="871" spans="1:17">
      <c r="A871" s="513"/>
      <c r="B871" s="513"/>
      <c r="C871" s="513"/>
      <c r="D871" s="513"/>
      <c r="E871" s="513"/>
      <c r="F871" s="513"/>
      <c r="I871" s="513"/>
      <c r="J871" s="513"/>
      <c r="K871" s="513"/>
      <c r="L871" s="513"/>
      <c r="M871" s="513"/>
      <c r="N871" s="513"/>
      <c r="O871" s="513"/>
      <c r="P871" s="513"/>
      <c r="Q871" s="513"/>
    </row>
    <row r="872" spans="1:17">
      <c r="A872" s="513"/>
      <c r="B872" s="513"/>
      <c r="C872" s="513"/>
      <c r="D872" s="513"/>
      <c r="E872" s="513"/>
      <c r="F872" s="513"/>
      <c r="I872" s="513"/>
      <c r="J872" s="513"/>
      <c r="K872" s="513"/>
      <c r="L872" s="513"/>
      <c r="M872" s="513"/>
      <c r="N872" s="513"/>
      <c r="O872" s="513"/>
      <c r="P872" s="513"/>
      <c r="Q872" s="513"/>
    </row>
    <row r="873" spans="1:17">
      <c r="A873" s="513"/>
      <c r="B873" s="513"/>
      <c r="C873" s="513"/>
      <c r="D873" s="513"/>
      <c r="E873" s="513"/>
      <c r="F873" s="513"/>
      <c r="I873" s="513"/>
      <c r="J873" s="513"/>
      <c r="K873" s="513"/>
      <c r="L873" s="513"/>
      <c r="M873" s="513"/>
      <c r="N873" s="513"/>
      <c r="O873" s="513"/>
      <c r="P873" s="513"/>
      <c r="Q873" s="513"/>
    </row>
    <row r="874" spans="1:17">
      <c r="A874" s="513"/>
      <c r="B874" s="513"/>
      <c r="C874" s="513"/>
      <c r="D874" s="513"/>
      <c r="E874" s="513"/>
      <c r="F874" s="513"/>
      <c r="I874" s="513"/>
      <c r="J874" s="513"/>
      <c r="K874" s="513"/>
      <c r="L874" s="513"/>
      <c r="M874" s="513"/>
      <c r="N874" s="513"/>
      <c r="O874" s="513"/>
      <c r="P874" s="513"/>
      <c r="Q874" s="513"/>
    </row>
    <row r="875" spans="1:17">
      <c r="A875" s="513"/>
      <c r="B875" s="513"/>
      <c r="C875" s="513"/>
      <c r="D875" s="513"/>
      <c r="E875" s="513"/>
      <c r="F875" s="513"/>
      <c r="I875" s="513"/>
      <c r="J875" s="513"/>
      <c r="K875" s="513"/>
      <c r="L875" s="513"/>
      <c r="M875" s="513"/>
      <c r="N875" s="513"/>
      <c r="O875" s="513"/>
      <c r="P875" s="513"/>
      <c r="Q875" s="513"/>
    </row>
    <row r="876" spans="1:17">
      <c r="A876" s="513"/>
      <c r="B876" s="513"/>
      <c r="C876" s="513"/>
      <c r="D876" s="513"/>
      <c r="E876" s="513"/>
      <c r="F876" s="513"/>
      <c r="I876" s="513"/>
      <c r="J876" s="513"/>
      <c r="K876" s="513"/>
      <c r="L876" s="513"/>
      <c r="M876" s="513"/>
      <c r="N876" s="513"/>
      <c r="O876" s="513"/>
      <c r="P876" s="513"/>
      <c r="Q876" s="513"/>
    </row>
    <row r="877" spans="1:17">
      <c r="A877" s="513"/>
      <c r="B877" s="513"/>
      <c r="C877" s="513"/>
      <c r="D877" s="513"/>
      <c r="E877" s="513"/>
      <c r="F877" s="513"/>
      <c r="I877" s="513"/>
      <c r="J877" s="513"/>
      <c r="K877" s="513"/>
      <c r="L877" s="513"/>
      <c r="M877" s="513"/>
      <c r="N877" s="513"/>
      <c r="O877" s="513"/>
      <c r="P877" s="513"/>
      <c r="Q877" s="513"/>
    </row>
    <row r="878" spans="1:17">
      <c r="A878" s="513"/>
      <c r="B878" s="513"/>
      <c r="C878" s="513"/>
      <c r="D878" s="513"/>
      <c r="E878" s="513"/>
      <c r="F878" s="513"/>
      <c r="I878" s="513"/>
      <c r="J878" s="513"/>
      <c r="K878" s="513"/>
      <c r="L878" s="513"/>
      <c r="M878" s="513"/>
      <c r="N878" s="513"/>
      <c r="O878" s="513"/>
      <c r="P878" s="513"/>
      <c r="Q878" s="513"/>
    </row>
    <row r="879" spans="1:17">
      <c r="A879" s="513"/>
      <c r="B879" s="513"/>
      <c r="C879" s="513"/>
      <c r="D879" s="513"/>
      <c r="E879" s="513"/>
      <c r="F879" s="513"/>
      <c r="I879" s="513"/>
      <c r="J879" s="513"/>
      <c r="K879" s="513"/>
      <c r="L879" s="513"/>
      <c r="M879" s="513"/>
      <c r="N879" s="513"/>
      <c r="O879" s="513"/>
      <c r="P879" s="513"/>
      <c r="Q879" s="513"/>
    </row>
    <row r="880" spans="1:17">
      <c r="A880" s="513"/>
      <c r="B880" s="513"/>
      <c r="C880" s="513"/>
      <c r="D880" s="513"/>
      <c r="E880" s="513"/>
      <c r="F880" s="513"/>
      <c r="I880" s="513"/>
      <c r="J880" s="513"/>
      <c r="K880" s="513"/>
      <c r="L880" s="513"/>
      <c r="M880" s="513"/>
      <c r="N880" s="513"/>
      <c r="O880" s="513"/>
      <c r="P880" s="513"/>
      <c r="Q880" s="513"/>
    </row>
    <row r="881" spans="1:17">
      <c r="A881" s="513"/>
      <c r="B881" s="513"/>
      <c r="C881" s="513"/>
      <c r="D881" s="513"/>
      <c r="E881" s="513"/>
      <c r="F881" s="513"/>
      <c r="I881" s="513"/>
      <c r="J881" s="513"/>
      <c r="K881" s="513"/>
      <c r="L881" s="513"/>
      <c r="M881" s="513"/>
      <c r="N881" s="513"/>
      <c r="O881" s="513"/>
      <c r="P881" s="513"/>
      <c r="Q881" s="513"/>
    </row>
    <row r="882" spans="1:17">
      <c r="A882" s="513"/>
      <c r="B882" s="513"/>
      <c r="C882" s="513"/>
      <c r="D882" s="513"/>
      <c r="E882" s="513"/>
      <c r="F882" s="513"/>
      <c r="I882" s="513"/>
      <c r="J882" s="513"/>
      <c r="K882" s="513"/>
      <c r="L882" s="513"/>
      <c r="M882" s="513"/>
      <c r="N882" s="513"/>
      <c r="O882" s="513"/>
      <c r="P882" s="513"/>
      <c r="Q882" s="513"/>
    </row>
    <row r="883" spans="1:17">
      <c r="A883" s="513"/>
      <c r="B883" s="513"/>
      <c r="C883" s="513"/>
      <c r="D883" s="513"/>
      <c r="E883" s="513"/>
      <c r="F883" s="513"/>
      <c r="I883" s="513"/>
      <c r="J883" s="513"/>
      <c r="K883" s="513"/>
      <c r="L883" s="513"/>
      <c r="M883" s="513"/>
      <c r="N883" s="513"/>
      <c r="O883" s="513"/>
      <c r="P883" s="513"/>
      <c r="Q883" s="513"/>
    </row>
    <row r="884" spans="1:17">
      <c r="A884" s="513"/>
      <c r="B884" s="513"/>
      <c r="C884" s="513"/>
      <c r="D884" s="513"/>
      <c r="E884" s="513"/>
      <c r="F884" s="513"/>
      <c r="I884" s="513"/>
      <c r="J884" s="513"/>
      <c r="K884" s="513"/>
      <c r="L884" s="513"/>
      <c r="M884" s="513"/>
      <c r="N884" s="513"/>
      <c r="O884" s="513"/>
      <c r="P884" s="513"/>
      <c r="Q884" s="513"/>
    </row>
    <row r="885" spans="1:17">
      <c r="A885" s="513"/>
      <c r="B885" s="513"/>
      <c r="C885" s="513"/>
      <c r="D885" s="513"/>
      <c r="E885" s="513"/>
      <c r="F885" s="513"/>
      <c r="I885" s="513"/>
      <c r="J885" s="513"/>
      <c r="K885" s="513"/>
      <c r="L885" s="513"/>
      <c r="M885" s="513"/>
      <c r="N885" s="513"/>
      <c r="O885" s="513"/>
      <c r="P885" s="513"/>
      <c r="Q885" s="513"/>
    </row>
    <row r="886" spans="1:17">
      <c r="A886" s="513"/>
      <c r="B886" s="513"/>
      <c r="C886" s="513"/>
      <c r="D886" s="513"/>
      <c r="E886" s="513"/>
      <c r="F886" s="513"/>
      <c r="I886" s="513"/>
      <c r="J886" s="513"/>
      <c r="K886" s="513"/>
      <c r="L886" s="513"/>
      <c r="M886" s="513"/>
      <c r="N886" s="513"/>
      <c r="O886" s="513"/>
      <c r="P886" s="513"/>
      <c r="Q886" s="513"/>
    </row>
    <row r="887" spans="1:17">
      <c r="A887" s="513"/>
      <c r="B887" s="513"/>
      <c r="C887" s="513"/>
      <c r="D887" s="513"/>
      <c r="E887" s="513"/>
      <c r="F887" s="513"/>
      <c r="I887" s="513"/>
      <c r="J887" s="513"/>
      <c r="K887" s="513"/>
      <c r="L887" s="513"/>
      <c r="M887" s="513"/>
      <c r="N887" s="513"/>
      <c r="O887" s="513"/>
      <c r="P887" s="513"/>
      <c r="Q887" s="513"/>
    </row>
    <row r="888" spans="1:17">
      <c r="A888" s="513"/>
      <c r="B888" s="513"/>
      <c r="C888" s="513"/>
      <c r="D888" s="513"/>
      <c r="E888" s="513"/>
      <c r="F888" s="513"/>
      <c r="I888" s="513"/>
      <c r="J888" s="513"/>
      <c r="K888" s="513"/>
      <c r="L888" s="513"/>
      <c r="M888" s="513"/>
      <c r="N888" s="513"/>
      <c r="O888" s="513"/>
      <c r="P888" s="513"/>
      <c r="Q888" s="513"/>
    </row>
    <row r="889" spans="1:17">
      <c r="A889" s="513"/>
      <c r="B889" s="513"/>
      <c r="C889" s="513"/>
      <c r="D889" s="513"/>
      <c r="E889" s="513"/>
      <c r="F889" s="513"/>
      <c r="I889" s="513"/>
      <c r="J889" s="513"/>
      <c r="K889" s="513"/>
      <c r="L889" s="513"/>
      <c r="M889" s="513"/>
      <c r="N889" s="513"/>
      <c r="O889" s="513"/>
      <c r="P889" s="513"/>
      <c r="Q889" s="513"/>
    </row>
    <row r="890" spans="1:17">
      <c r="A890" s="513"/>
      <c r="B890" s="513"/>
      <c r="C890" s="513"/>
      <c r="D890" s="513"/>
      <c r="E890" s="513"/>
      <c r="F890" s="513"/>
      <c r="I890" s="513"/>
      <c r="J890" s="513"/>
      <c r="K890" s="513"/>
      <c r="L890" s="513"/>
      <c r="M890" s="513"/>
      <c r="N890" s="513"/>
      <c r="O890" s="513"/>
      <c r="P890" s="513"/>
      <c r="Q890" s="513"/>
    </row>
    <row r="891" spans="1:17">
      <c r="A891" s="513"/>
      <c r="B891" s="513"/>
      <c r="C891" s="513"/>
      <c r="D891" s="513"/>
      <c r="E891" s="513"/>
      <c r="F891" s="513"/>
      <c r="I891" s="513"/>
      <c r="J891" s="513"/>
      <c r="K891" s="513"/>
      <c r="L891" s="513"/>
      <c r="M891" s="513"/>
      <c r="N891" s="513"/>
      <c r="O891" s="513"/>
      <c r="P891" s="513"/>
      <c r="Q891" s="513"/>
    </row>
    <row r="892" spans="1:17">
      <c r="A892" s="513"/>
      <c r="B892" s="513"/>
      <c r="C892" s="513"/>
      <c r="D892" s="513"/>
      <c r="E892" s="513"/>
      <c r="F892" s="513"/>
      <c r="I892" s="513"/>
      <c r="J892" s="513"/>
      <c r="K892" s="513"/>
      <c r="L892" s="513"/>
      <c r="M892" s="513"/>
      <c r="N892" s="513"/>
      <c r="O892" s="513"/>
      <c r="P892" s="513"/>
      <c r="Q892" s="513"/>
    </row>
    <row r="893" spans="1:17">
      <c r="A893" s="513"/>
      <c r="B893" s="513"/>
      <c r="C893" s="513"/>
      <c r="D893" s="513"/>
      <c r="E893" s="513"/>
      <c r="F893" s="513"/>
      <c r="I893" s="513"/>
      <c r="J893" s="513"/>
      <c r="K893" s="513"/>
      <c r="L893" s="513"/>
      <c r="M893" s="513"/>
      <c r="N893" s="513"/>
      <c r="O893" s="513"/>
      <c r="P893" s="513"/>
      <c r="Q893" s="513"/>
    </row>
    <row r="894" spans="1:17">
      <c r="A894" s="513"/>
      <c r="B894" s="513"/>
      <c r="C894" s="513"/>
      <c r="D894" s="513"/>
      <c r="E894" s="513"/>
      <c r="F894" s="513"/>
      <c r="I894" s="513"/>
      <c r="J894" s="513"/>
      <c r="K894" s="513"/>
      <c r="L894" s="513"/>
      <c r="M894" s="513"/>
      <c r="N894" s="513"/>
      <c r="O894" s="513"/>
      <c r="P894" s="513"/>
      <c r="Q894" s="513"/>
    </row>
    <row r="895" spans="1:17">
      <c r="A895" s="513"/>
      <c r="B895" s="513"/>
      <c r="C895" s="513"/>
      <c r="D895" s="513"/>
      <c r="E895" s="513"/>
      <c r="F895" s="513"/>
      <c r="I895" s="513"/>
      <c r="J895" s="513"/>
      <c r="K895" s="513"/>
      <c r="L895" s="513"/>
      <c r="M895" s="513"/>
      <c r="N895" s="513"/>
      <c r="O895" s="513"/>
      <c r="P895" s="513"/>
      <c r="Q895" s="513"/>
    </row>
    <row r="896" spans="1:17">
      <c r="A896" s="513"/>
      <c r="B896" s="513"/>
      <c r="C896" s="513"/>
      <c r="D896" s="513"/>
      <c r="E896" s="513"/>
      <c r="F896" s="513"/>
      <c r="I896" s="513"/>
      <c r="J896" s="513"/>
      <c r="K896" s="513"/>
      <c r="L896" s="513"/>
      <c r="M896" s="513"/>
      <c r="N896" s="513"/>
      <c r="O896" s="513"/>
      <c r="P896" s="513"/>
      <c r="Q896" s="513"/>
    </row>
    <row r="897" spans="1:17">
      <c r="A897" s="513"/>
      <c r="B897" s="513"/>
      <c r="C897" s="513"/>
      <c r="D897" s="513"/>
      <c r="E897" s="513"/>
      <c r="F897" s="513"/>
      <c r="I897" s="513"/>
      <c r="J897" s="513"/>
      <c r="K897" s="513"/>
      <c r="L897" s="513"/>
      <c r="M897" s="513"/>
      <c r="N897" s="513"/>
      <c r="O897" s="513"/>
      <c r="P897" s="513"/>
      <c r="Q897" s="513"/>
    </row>
    <row r="898" spans="1:17">
      <c r="A898" s="513"/>
      <c r="B898" s="513"/>
      <c r="C898" s="513"/>
      <c r="D898" s="513"/>
      <c r="E898" s="513"/>
      <c r="F898" s="513"/>
      <c r="I898" s="513"/>
      <c r="J898" s="513"/>
      <c r="K898" s="513"/>
      <c r="L898" s="513"/>
      <c r="M898" s="513"/>
      <c r="N898" s="513"/>
      <c r="O898" s="513"/>
      <c r="P898" s="513"/>
      <c r="Q898" s="513"/>
    </row>
    <row r="899" spans="1:17">
      <c r="A899" s="513"/>
      <c r="B899" s="513"/>
      <c r="C899" s="513"/>
      <c r="D899" s="513"/>
      <c r="E899" s="513"/>
      <c r="F899" s="513"/>
      <c r="I899" s="513"/>
      <c r="J899" s="513"/>
      <c r="K899" s="513"/>
      <c r="L899" s="513"/>
      <c r="M899" s="513"/>
      <c r="N899" s="513"/>
      <c r="O899" s="513"/>
      <c r="P899" s="513"/>
      <c r="Q899" s="513"/>
    </row>
    <row r="900" spans="1:17">
      <c r="A900" s="513"/>
      <c r="B900" s="513"/>
      <c r="C900" s="513"/>
      <c r="D900" s="513"/>
      <c r="E900" s="513"/>
      <c r="F900" s="513"/>
      <c r="I900" s="513"/>
      <c r="J900" s="513"/>
      <c r="K900" s="513"/>
      <c r="L900" s="513"/>
      <c r="M900" s="513"/>
      <c r="N900" s="513"/>
      <c r="O900" s="513"/>
      <c r="P900" s="513"/>
      <c r="Q900" s="513"/>
    </row>
    <row r="901" spans="1:17">
      <c r="A901" s="513"/>
      <c r="B901" s="513"/>
      <c r="C901" s="513"/>
      <c r="D901" s="513"/>
      <c r="E901" s="513"/>
      <c r="F901" s="513"/>
      <c r="I901" s="513"/>
      <c r="J901" s="513"/>
      <c r="K901" s="513"/>
      <c r="L901" s="513"/>
      <c r="M901" s="513"/>
      <c r="N901" s="513"/>
      <c r="O901" s="513"/>
      <c r="P901" s="513"/>
      <c r="Q901" s="513"/>
    </row>
    <row r="902" spans="1:17">
      <c r="A902" s="513"/>
      <c r="B902" s="513"/>
      <c r="C902" s="513"/>
      <c r="D902" s="513"/>
      <c r="E902" s="513"/>
      <c r="F902" s="513"/>
      <c r="I902" s="513"/>
      <c r="J902" s="513"/>
      <c r="K902" s="513"/>
      <c r="L902" s="513"/>
      <c r="M902" s="513"/>
      <c r="N902" s="513"/>
      <c r="O902" s="513"/>
      <c r="P902" s="513"/>
      <c r="Q902" s="513"/>
    </row>
    <row r="903" spans="1:17">
      <c r="A903" s="513"/>
      <c r="B903" s="513"/>
      <c r="C903" s="513"/>
      <c r="D903" s="513"/>
      <c r="E903" s="513"/>
      <c r="F903" s="513"/>
      <c r="I903" s="513"/>
      <c r="J903" s="513"/>
      <c r="K903" s="513"/>
      <c r="L903" s="513"/>
      <c r="M903" s="513"/>
      <c r="N903" s="513"/>
      <c r="O903" s="513"/>
      <c r="P903" s="513"/>
      <c r="Q903" s="513"/>
    </row>
    <row r="904" spans="1:17">
      <c r="A904" s="513"/>
      <c r="B904" s="513"/>
      <c r="C904" s="513"/>
      <c r="D904" s="513"/>
      <c r="E904" s="513"/>
      <c r="F904" s="513"/>
      <c r="I904" s="513"/>
      <c r="J904" s="513"/>
      <c r="K904" s="513"/>
      <c r="L904" s="513"/>
      <c r="M904" s="513"/>
      <c r="N904" s="513"/>
      <c r="O904" s="513"/>
      <c r="P904" s="513"/>
      <c r="Q904" s="513"/>
    </row>
    <row r="905" spans="1:17">
      <c r="A905" s="513"/>
      <c r="B905" s="513"/>
      <c r="C905" s="513"/>
      <c r="D905" s="513"/>
      <c r="E905" s="513"/>
      <c r="F905" s="513"/>
      <c r="I905" s="513"/>
      <c r="J905" s="513"/>
      <c r="K905" s="513"/>
      <c r="L905" s="513"/>
      <c r="M905" s="513"/>
      <c r="N905" s="513"/>
      <c r="O905" s="513"/>
      <c r="P905" s="513"/>
      <c r="Q905" s="513"/>
    </row>
    <row r="906" spans="1:17">
      <c r="A906" s="513"/>
      <c r="B906" s="513"/>
      <c r="C906" s="513"/>
      <c r="D906" s="513"/>
      <c r="E906" s="513"/>
      <c r="F906" s="513"/>
      <c r="I906" s="513"/>
      <c r="J906" s="513"/>
      <c r="K906" s="513"/>
      <c r="L906" s="513"/>
      <c r="M906" s="513"/>
      <c r="N906" s="513"/>
      <c r="O906" s="513"/>
      <c r="P906" s="513"/>
      <c r="Q906" s="513"/>
    </row>
    <row r="907" spans="1:17">
      <c r="A907" s="513"/>
      <c r="B907" s="513"/>
      <c r="C907" s="513"/>
      <c r="D907" s="513"/>
      <c r="E907" s="513"/>
      <c r="F907" s="513"/>
      <c r="I907" s="513"/>
      <c r="J907" s="513"/>
      <c r="K907" s="513"/>
      <c r="L907" s="513"/>
      <c r="M907" s="513"/>
      <c r="N907" s="513"/>
      <c r="O907" s="513"/>
      <c r="P907" s="513"/>
      <c r="Q907" s="513"/>
    </row>
    <row r="908" spans="1:17">
      <c r="A908" s="513"/>
      <c r="B908" s="513"/>
      <c r="C908" s="513"/>
      <c r="D908" s="513"/>
      <c r="E908" s="513"/>
      <c r="F908" s="513"/>
      <c r="I908" s="513"/>
      <c r="J908" s="513"/>
      <c r="K908" s="513"/>
      <c r="L908" s="513"/>
      <c r="M908" s="513"/>
      <c r="N908" s="513"/>
      <c r="O908" s="513"/>
      <c r="P908" s="513"/>
      <c r="Q908" s="513"/>
    </row>
    <row r="909" spans="1:17">
      <c r="A909" s="513"/>
      <c r="B909" s="513"/>
      <c r="C909" s="513"/>
      <c r="D909" s="513"/>
      <c r="E909" s="513"/>
      <c r="F909" s="513"/>
      <c r="I909" s="513"/>
      <c r="J909" s="513"/>
      <c r="K909" s="513"/>
      <c r="L909" s="513"/>
      <c r="M909" s="513"/>
      <c r="N909" s="513"/>
      <c r="O909" s="513"/>
      <c r="P909" s="513"/>
      <c r="Q909" s="513"/>
    </row>
    <row r="910" spans="1:17">
      <c r="A910" s="513"/>
      <c r="B910" s="513"/>
      <c r="C910" s="513"/>
      <c r="D910" s="513"/>
      <c r="E910" s="513"/>
      <c r="F910" s="513"/>
      <c r="I910" s="513"/>
      <c r="J910" s="513"/>
      <c r="K910" s="513"/>
      <c r="L910" s="513"/>
      <c r="M910" s="513"/>
      <c r="N910" s="513"/>
      <c r="O910" s="513"/>
      <c r="P910" s="513"/>
      <c r="Q910" s="513"/>
    </row>
    <row r="911" spans="1:17">
      <c r="A911" s="513"/>
      <c r="B911" s="513"/>
      <c r="C911" s="513"/>
      <c r="D911" s="513"/>
      <c r="E911" s="513"/>
      <c r="F911" s="513"/>
      <c r="I911" s="513"/>
      <c r="J911" s="513"/>
      <c r="K911" s="513"/>
      <c r="L911" s="513"/>
      <c r="M911" s="513"/>
      <c r="N911" s="513"/>
      <c r="O911" s="513"/>
      <c r="P911" s="513"/>
      <c r="Q911" s="513"/>
    </row>
    <row r="912" spans="1:17">
      <c r="B912" s="513"/>
      <c r="C912" s="513"/>
      <c r="D912" s="513"/>
      <c r="E912" s="513"/>
      <c r="F912" s="513"/>
      <c r="I912" s="513"/>
      <c r="J912" s="513"/>
      <c r="K912" s="513"/>
      <c r="L912" s="513"/>
      <c r="M912" s="513"/>
      <c r="N912" s="513"/>
      <c r="O912" s="513"/>
      <c r="P912" s="513"/>
      <c r="Q912" s="513"/>
    </row>
    <row r="913" spans="2:17">
      <c r="B913" s="513"/>
      <c r="C913" s="513"/>
      <c r="D913" s="513"/>
      <c r="E913" s="513"/>
      <c r="F913" s="513"/>
      <c r="I913" s="513"/>
      <c r="J913" s="513"/>
      <c r="K913" s="513"/>
      <c r="L913" s="513"/>
      <c r="M913" s="513"/>
      <c r="N913" s="513"/>
      <c r="O913" s="513"/>
      <c r="P913" s="513"/>
      <c r="Q913" s="513"/>
    </row>
    <row r="914" spans="2:17">
      <c r="B914" s="513"/>
      <c r="C914" s="513"/>
      <c r="D914" s="513"/>
      <c r="E914" s="513"/>
      <c r="F914" s="513"/>
      <c r="I914" s="513"/>
      <c r="J914" s="513"/>
      <c r="K914" s="513"/>
      <c r="L914" s="513"/>
      <c r="M914" s="513"/>
      <c r="N914" s="513"/>
      <c r="O914" s="513"/>
      <c r="P914" s="513"/>
      <c r="Q914" s="513"/>
    </row>
    <row r="915" spans="2:17">
      <c r="B915" s="513"/>
      <c r="C915" s="513"/>
      <c r="D915" s="513"/>
      <c r="E915" s="513"/>
      <c r="F915" s="513"/>
      <c r="I915" s="513"/>
      <c r="J915" s="513"/>
      <c r="K915" s="513"/>
      <c r="L915" s="513"/>
      <c r="M915" s="513"/>
      <c r="N915" s="513"/>
      <c r="O915" s="513"/>
      <c r="P915" s="513"/>
      <c r="Q915" s="513"/>
    </row>
    <row r="916" spans="2:17">
      <c r="B916" s="513"/>
      <c r="C916" s="513"/>
      <c r="D916" s="513"/>
      <c r="E916" s="513"/>
      <c r="F916" s="513"/>
      <c r="I916" s="513"/>
      <c r="J916" s="513"/>
      <c r="K916" s="513"/>
      <c r="L916" s="513"/>
      <c r="M916" s="513"/>
      <c r="N916" s="513"/>
      <c r="O916" s="513"/>
      <c r="P916" s="513"/>
      <c r="Q916" s="513"/>
    </row>
    <row r="917" spans="2:17">
      <c r="B917" s="513"/>
      <c r="C917" s="513"/>
      <c r="D917" s="513"/>
      <c r="E917" s="513"/>
      <c r="F917" s="513"/>
      <c r="I917" s="513"/>
      <c r="J917" s="513"/>
      <c r="K917" s="513"/>
      <c r="L917" s="513"/>
      <c r="M917" s="513"/>
      <c r="N917" s="513"/>
      <c r="O917" s="513"/>
      <c r="P917" s="513"/>
      <c r="Q917" s="513"/>
    </row>
    <row r="918" spans="2:17">
      <c r="B918" s="513"/>
      <c r="C918" s="513"/>
      <c r="D918" s="513"/>
      <c r="E918" s="513"/>
      <c r="F918" s="513"/>
      <c r="I918" s="513"/>
      <c r="J918" s="513"/>
      <c r="K918" s="513"/>
      <c r="L918" s="513"/>
      <c r="M918" s="513"/>
      <c r="N918" s="513"/>
      <c r="O918" s="513"/>
      <c r="P918" s="513"/>
      <c r="Q918" s="513"/>
    </row>
    <row r="919" spans="2:17">
      <c r="B919" s="513"/>
      <c r="C919" s="513"/>
      <c r="D919" s="513"/>
      <c r="E919" s="513"/>
      <c r="F919" s="513"/>
      <c r="I919" s="513"/>
      <c r="J919" s="513"/>
      <c r="K919" s="513"/>
      <c r="L919" s="513"/>
      <c r="M919" s="513"/>
      <c r="N919" s="513"/>
      <c r="O919" s="513"/>
      <c r="P919" s="513"/>
      <c r="Q919" s="513"/>
    </row>
    <row r="920" spans="2:17">
      <c r="B920" s="513"/>
      <c r="C920" s="513"/>
      <c r="D920" s="513"/>
      <c r="E920" s="513"/>
      <c r="F920" s="513"/>
      <c r="I920" s="513"/>
      <c r="J920" s="513"/>
      <c r="K920" s="513"/>
      <c r="L920" s="513"/>
      <c r="M920" s="513"/>
      <c r="N920" s="513"/>
      <c r="O920" s="513"/>
      <c r="P920" s="513"/>
      <c r="Q920" s="513"/>
    </row>
    <row r="921" spans="2:17">
      <c r="B921" s="513"/>
      <c r="C921" s="513"/>
      <c r="D921" s="513"/>
      <c r="E921" s="513"/>
      <c r="F921" s="513"/>
      <c r="I921" s="513"/>
      <c r="J921" s="513"/>
      <c r="K921" s="513"/>
      <c r="L921" s="513"/>
      <c r="M921" s="513"/>
      <c r="N921" s="513"/>
      <c r="O921" s="513"/>
      <c r="P921" s="513"/>
      <c r="Q921" s="513"/>
    </row>
    <row r="922" spans="2:17">
      <c r="B922" s="513"/>
      <c r="C922" s="513"/>
      <c r="D922" s="513"/>
      <c r="E922" s="513"/>
      <c r="F922" s="513"/>
      <c r="I922" s="513"/>
      <c r="J922" s="513"/>
      <c r="K922" s="513"/>
      <c r="L922" s="513"/>
      <c r="M922" s="513"/>
      <c r="N922" s="513"/>
      <c r="O922" s="513"/>
      <c r="P922" s="513"/>
      <c r="Q922" s="513"/>
    </row>
    <row r="923" spans="2:17">
      <c r="B923" s="513"/>
      <c r="C923" s="513"/>
      <c r="D923" s="513"/>
      <c r="E923" s="513"/>
      <c r="F923" s="513"/>
      <c r="I923" s="513"/>
      <c r="J923" s="513"/>
      <c r="K923" s="513"/>
      <c r="L923" s="513"/>
      <c r="M923" s="513"/>
      <c r="N923" s="513"/>
      <c r="O923" s="513"/>
      <c r="P923" s="513"/>
      <c r="Q923" s="513"/>
    </row>
    <row r="924" spans="2:17">
      <c r="B924" s="513"/>
      <c r="C924" s="513"/>
      <c r="D924" s="513"/>
      <c r="E924" s="513"/>
      <c r="F924" s="513"/>
      <c r="I924" s="513"/>
      <c r="J924" s="513"/>
      <c r="K924" s="513"/>
      <c r="L924" s="513"/>
      <c r="M924" s="513"/>
      <c r="N924" s="513"/>
      <c r="O924" s="513"/>
      <c r="P924" s="513"/>
      <c r="Q924" s="513"/>
    </row>
    <row r="925" spans="2:17">
      <c r="B925" s="513"/>
      <c r="C925" s="513"/>
      <c r="D925" s="513"/>
      <c r="E925" s="513"/>
      <c r="F925" s="513"/>
      <c r="I925" s="513"/>
      <c r="J925" s="513"/>
      <c r="K925" s="513"/>
      <c r="L925" s="513"/>
      <c r="M925" s="513"/>
      <c r="N925" s="513"/>
      <c r="O925" s="513"/>
      <c r="P925" s="513"/>
      <c r="Q925" s="513"/>
    </row>
    <row r="926" spans="2:17">
      <c r="B926" s="513"/>
      <c r="C926" s="513"/>
      <c r="D926" s="513"/>
      <c r="E926" s="513"/>
      <c r="F926" s="513"/>
      <c r="I926" s="513"/>
      <c r="J926" s="513"/>
      <c r="K926" s="513"/>
      <c r="L926" s="513"/>
      <c r="M926" s="513"/>
      <c r="N926" s="513"/>
      <c r="O926" s="513"/>
      <c r="P926" s="513"/>
      <c r="Q926" s="513"/>
    </row>
    <row r="927" spans="2:17">
      <c r="B927" s="513"/>
      <c r="C927" s="513"/>
      <c r="D927" s="513"/>
      <c r="E927" s="513"/>
      <c r="F927" s="513"/>
      <c r="I927" s="513"/>
      <c r="J927" s="513"/>
      <c r="K927" s="513"/>
      <c r="L927" s="513"/>
      <c r="M927" s="513"/>
      <c r="N927" s="513"/>
      <c r="O927" s="513"/>
      <c r="P927" s="513"/>
      <c r="Q927" s="513"/>
    </row>
    <row r="928" spans="2:17">
      <c r="B928" s="513"/>
      <c r="C928" s="513"/>
      <c r="D928" s="513"/>
      <c r="E928" s="513"/>
      <c r="F928" s="513"/>
      <c r="I928" s="513"/>
      <c r="J928" s="513"/>
      <c r="K928" s="513"/>
      <c r="L928" s="513"/>
      <c r="M928" s="513"/>
      <c r="N928" s="513"/>
      <c r="O928" s="513"/>
      <c r="P928" s="513"/>
      <c r="Q928" s="513"/>
    </row>
    <row r="929" spans="2:17">
      <c r="B929" s="513"/>
      <c r="C929" s="513"/>
      <c r="D929" s="513"/>
      <c r="E929" s="513"/>
      <c r="F929" s="513"/>
      <c r="I929" s="513"/>
      <c r="J929" s="513"/>
      <c r="K929" s="513"/>
      <c r="L929" s="513"/>
      <c r="M929" s="513"/>
      <c r="N929" s="513"/>
      <c r="O929" s="513"/>
      <c r="P929" s="513"/>
      <c r="Q929" s="513"/>
    </row>
    <row r="930" spans="2:17">
      <c r="B930" s="513"/>
      <c r="C930" s="513"/>
      <c r="D930" s="513"/>
      <c r="E930" s="513"/>
      <c r="F930" s="513"/>
      <c r="I930" s="513"/>
      <c r="J930" s="513"/>
      <c r="K930" s="513"/>
      <c r="L930" s="513"/>
      <c r="M930" s="513"/>
      <c r="N930" s="513"/>
      <c r="O930" s="513"/>
      <c r="P930" s="513"/>
      <c r="Q930" s="513"/>
    </row>
    <row r="931" spans="2:17">
      <c r="B931" s="513"/>
      <c r="C931" s="513"/>
      <c r="D931" s="513"/>
      <c r="E931" s="513"/>
      <c r="F931" s="513"/>
      <c r="I931" s="513"/>
      <c r="J931" s="513"/>
      <c r="K931" s="513"/>
      <c r="L931" s="513"/>
      <c r="M931" s="513"/>
      <c r="N931" s="513"/>
      <c r="O931" s="513"/>
      <c r="P931" s="513"/>
      <c r="Q931" s="513"/>
    </row>
    <row r="932" spans="2:17">
      <c r="B932" s="513"/>
      <c r="C932" s="513"/>
      <c r="D932" s="513"/>
      <c r="E932" s="513"/>
      <c r="F932" s="513"/>
      <c r="I932" s="513"/>
      <c r="J932" s="513"/>
      <c r="K932" s="513"/>
      <c r="L932" s="513"/>
      <c r="M932" s="513"/>
      <c r="N932" s="513"/>
      <c r="O932" s="513"/>
      <c r="P932" s="513"/>
      <c r="Q932" s="513"/>
    </row>
    <row r="933" spans="2:17">
      <c r="B933" s="513"/>
      <c r="C933" s="513"/>
      <c r="D933" s="513"/>
      <c r="E933" s="513"/>
      <c r="F933" s="513"/>
      <c r="I933" s="513"/>
      <c r="J933" s="513"/>
      <c r="K933" s="513"/>
      <c r="L933" s="513"/>
      <c r="M933" s="513"/>
      <c r="N933" s="513"/>
      <c r="O933" s="513"/>
      <c r="P933" s="513"/>
      <c r="Q933" s="513"/>
    </row>
    <row r="934" spans="2:17">
      <c r="B934" s="513"/>
      <c r="C934" s="513"/>
      <c r="D934" s="513"/>
      <c r="E934" s="513"/>
      <c r="F934" s="513"/>
      <c r="I934" s="513"/>
      <c r="J934" s="513"/>
      <c r="K934" s="513"/>
      <c r="L934" s="513"/>
      <c r="M934" s="513"/>
      <c r="N934" s="513"/>
      <c r="O934" s="513"/>
      <c r="P934" s="513"/>
      <c r="Q934" s="513"/>
    </row>
    <row r="935" spans="2:17">
      <c r="B935" s="513"/>
      <c r="C935" s="513"/>
      <c r="D935" s="513"/>
      <c r="E935" s="513"/>
      <c r="F935" s="513"/>
      <c r="I935" s="513"/>
      <c r="J935" s="513"/>
      <c r="K935" s="513"/>
      <c r="L935" s="513"/>
      <c r="M935" s="513"/>
      <c r="N935" s="513"/>
      <c r="O935" s="513"/>
      <c r="P935" s="513"/>
      <c r="Q935" s="513"/>
    </row>
    <row r="936" spans="2:17">
      <c r="B936" s="513"/>
      <c r="C936" s="513"/>
      <c r="D936" s="513"/>
      <c r="E936" s="513"/>
      <c r="F936" s="513"/>
      <c r="I936" s="513"/>
      <c r="J936" s="513"/>
      <c r="K936" s="513"/>
      <c r="L936" s="513"/>
      <c r="M936" s="513"/>
      <c r="N936" s="513"/>
      <c r="O936" s="513"/>
      <c r="P936" s="513"/>
      <c r="Q936" s="513"/>
    </row>
    <row r="937" spans="2:17">
      <c r="B937" s="513"/>
      <c r="C937" s="513"/>
      <c r="D937" s="513"/>
      <c r="E937" s="513"/>
      <c r="F937" s="513"/>
      <c r="I937" s="513"/>
      <c r="J937" s="513"/>
      <c r="K937" s="513"/>
      <c r="L937" s="513"/>
      <c r="M937" s="513"/>
      <c r="N937" s="513"/>
      <c r="O937" s="513"/>
      <c r="P937" s="513"/>
      <c r="Q937" s="513"/>
    </row>
    <row r="938" spans="2:17">
      <c r="B938" s="513"/>
      <c r="C938" s="513"/>
      <c r="D938" s="513"/>
      <c r="E938" s="513"/>
      <c r="F938" s="513"/>
      <c r="I938" s="513"/>
      <c r="J938" s="513"/>
      <c r="K938" s="513"/>
      <c r="L938" s="513"/>
      <c r="M938" s="513"/>
      <c r="N938" s="513"/>
      <c r="O938" s="513"/>
      <c r="P938" s="513"/>
      <c r="Q938" s="513"/>
    </row>
    <row r="939" spans="2:17">
      <c r="B939" s="513"/>
      <c r="C939" s="513"/>
      <c r="D939" s="513"/>
      <c r="E939" s="513"/>
      <c r="F939" s="513"/>
      <c r="I939" s="513"/>
      <c r="J939" s="513"/>
      <c r="K939" s="513"/>
      <c r="L939" s="513"/>
      <c r="M939" s="513"/>
      <c r="N939" s="513"/>
      <c r="O939" s="513"/>
      <c r="P939" s="513"/>
      <c r="Q939" s="513"/>
    </row>
    <row r="940" spans="2:17">
      <c r="B940" s="513"/>
      <c r="C940" s="513"/>
      <c r="D940" s="513"/>
      <c r="E940" s="513"/>
      <c r="F940" s="513"/>
      <c r="I940" s="513"/>
      <c r="J940" s="513"/>
      <c r="K940" s="513"/>
      <c r="L940" s="513"/>
      <c r="M940" s="513"/>
      <c r="N940" s="513"/>
      <c r="O940" s="513"/>
      <c r="P940" s="513"/>
      <c r="Q940" s="513"/>
    </row>
    <row r="941" spans="2:17">
      <c r="B941" s="513"/>
      <c r="C941" s="513"/>
      <c r="D941" s="513"/>
      <c r="E941" s="513"/>
      <c r="F941" s="513"/>
      <c r="I941" s="513"/>
      <c r="J941" s="513"/>
      <c r="K941" s="513"/>
      <c r="L941" s="513"/>
      <c r="M941" s="513"/>
      <c r="N941" s="513"/>
      <c r="O941" s="513"/>
      <c r="P941" s="513"/>
      <c r="Q941" s="513"/>
    </row>
    <row r="942" spans="2:17">
      <c r="B942" s="513"/>
      <c r="C942" s="513"/>
      <c r="D942" s="513"/>
      <c r="E942" s="513"/>
      <c r="F942" s="513"/>
      <c r="I942" s="513"/>
      <c r="J942" s="513"/>
      <c r="K942" s="513"/>
      <c r="L942" s="513"/>
      <c r="M942" s="513"/>
      <c r="N942" s="513"/>
      <c r="O942" s="513"/>
      <c r="P942" s="513"/>
      <c r="Q942" s="513"/>
    </row>
    <row r="943" spans="2:17">
      <c r="B943" s="513"/>
      <c r="C943" s="513"/>
      <c r="D943" s="513"/>
      <c r="E943" s="513"/>
      <c r="F943" s="513"/>
      <c r="I943" s="513"/>
      <c r="J943" s="513"/>
      <c r="K943" s="513"/>
      <c r="L943" s="513"/>
      <c r="M943" s="513"/>
      <c r="N943" s="513"/>
      <c r="O943" s="513"/>
      <c r="P943" s="513"/>
      <c r="Q943" s="513"/>
    </row>
    <row r="944" spans="2:17">
      <c r="B944" s="513"/>
      <c r="C944" s="513"/>
      <c r="D944" s="513"/>
      <c r="E944" s="513"/>
      <c r="F944" s="513"/>
      <c r="I944" s="513"/>
      <c r="J944" s="513"/>
      <c r="K944" s="513"/>
      <c r="L944" s="513"/>
      <c r="M944" s="513"/>
      <c r="N944" s="513"/>
      <c r="O944" s="513"/>
      <c r="P944" s="513"/>
      <c r="Q944" s="513"/>
    </row>
    <row r="945" spans="2:17">
      <c r="B945" s="513"/>
      <c r="C945" s="513"/>
      <c r="D945" s="513"/>
      <c r="E945" s="513"/>
      <c r="F945" s="513"/>
      <c r="I945" s="513"/>
      <c r="J945" s="513"/>
      <c r="K945" s="513"/>
      <c r="L945" s="513"/>
      <c r="M945" s="513"/>
      <c r="N945" s="513"/>
      <c r="O945" s="513"/>
      <c r="P945" s="513"/>
      <c r="Q945" s="513"/>
    </row>
    <row r="946" spans="2:17">
      <c r="B946" s="513"/>
      <c r="C946" s="513"/>
      <c r="D946" s="513"/>
      <c r="E946" s="513"/>
      <c r="F946" s="513"/>
      <c r="I946" s="513"/>
      <c r="J946" s="513"/>
      <c r="K946" s="513"/>
      <c r="L946" s="513"/>
      <c r="M946" s="513"/>
      <c r="N946" s="513"/>
      <c r="O946" s="513"/>
      <c r="P946" s="513"/>
      <c r="Q946" s="513"/>
    </row>
    <row r="947" spans="2:17">
      <c r="B947" s="513"/>
      <c r="C947" s="513"/>
      <c r="D947" s="513"/>
      <c r="E947" s="513"/>
      <c r="F947" s="513"/>
      <c r="I947" s="513"/>
      <c r="J947" s="513"/>
      <c r="K947" s="513"/>
      <c r="L947" s="513"/>
      <c r="M947" s="513"/>
      <c r="N947" s="513"/>
      <c r="O947" s="513"/>
      <c r="P947" s="513"/>
      <c r="Q947" s="513"/>
    </row>
    <row r="948" spans="2:17">
      <c r="B948" s="513"/>
      <c r="C948" s="513"/>
      <c r="D948" s="513"/>
      <c r="E948" s="513"/>
      <c r="F948" s="513"/>
      <c r="I948" s="513"/>
      <c r="J948" s="513"/>
      <c r="K948" s="513"/>
      <c r="L948" s="513"/>
      <c r="M948" s="513"/>
      <c r="N948" s="513"/>
      <c r="O948" s="513"/>
      <c r="P948" s="513"/>
      <c r="Q948" s="513"/>
    </row>
    <row r="949" spans="2:17">
      <c r="B949" s="513"/>
      <c r="C949" s="513"/>
      <c r="D949" s="513"/>
      <c r="E949" s="513"/>
      <c r="F949" s="513"/>
      <c r="I949" s="513"/>
      <c r="J949" s="513"/>
      <c r="K949" s="513"/>
      <c r="L949" s="513"/>
      <c r="M949" s="513"/>
      <c r="N949" s="513"/>
      <c r="O949" s="513"/>
      <c r="P949" s="513"/>
      <c r="Q949" s="513"/>
    </row>
    <row r="950" spans="2:17">
      <c r="B950" s="513"/>
      <c r="C950" s="513"/>
      <c r="D950" s="513"/>
      <c r="E950" s="513"/>
      <c r="F950" s="513"/>
      <c r="I950" s="513"/>
      <c r="J950" s="513"/>
      <c r="K950" s="513"/>
      <c r="L950" s="513"/>
      <c r="M950" s="513"/>
      <c r="N950" s="513"/>
      <c r="O950" s="513"/>
      <c r="P950" s="513"/>
      <c r="Q950" s="513"/>
    </row>
    <row r="951" spans="2:17">
      <c r="B951" s="513"/>
      <c r="C951" s="513"/>
      <c r="D951" s="513"/>
      <c r="E951" s="513"/>
      <c r="F951" s="513"/>
      <c r="I951" s="513"/>
      <c r="J951" s="513"/>
      <c r="K951" s="513"/>
      <c r="L951" s="513"/>
      <c r="M951" s="513"/>
      <c r="N951" s="513"/>
      <c r="O951" s="513"/>
      <c r="P951" s="513"/>
      <c r="Q951" s="513"/>
    </row>
    <row r="952" spans="2:17">
      <c r="B952" s="513"/>
      <c r="C952" s="513"/>
      <c r="D952" s="513"/>
      <c r="E952" s="513"/>
      <c r="F952" s="513"/>
      <c r="I952" s="513"/>
      <c r="J952" s="513"/>
      <c r="K952" s="513"/>
      <c r="L952" s="513"/>
      <c r="M952" s="513"/>
      <c r="N952" s="513"/>
      <c r="O952" s="513"/>
      <c r="P952" s="513"/>
      <c r="Q952" s="513"/>
    </row>
    <row r="953" spans="2:17">
      <c r="B953" s="513"/>
      <c r="C953" s="513"/>
      <c r="D953" s="513"/>
      <c r="E953" s="513"/>
      <c r="F953" s="513"/>
      <c r="I953" s="513"/>
      <c r="J953" s="513"/>
      <c r="K953" s="513"/>
      <c r="L953" s="513"/>
      <c r="M953" s="513"/>
      <c r="N953" s="513"/>
      <c r="O953" s="513"/>
      <c r="P953" s="513"/>
      <c r="Q953" s="513"/>
    </row>
    <row r="954" spans="2:17">
      <c r="B954" s="513"/>
      <c r="C954" s="513"/>
      <c r="D954" s="513"/>
      <c r="E954" s="513"/>
      <c r="F954" s="513"/>
      <c r="I954" s="513"/>
      <c r="J954" s="513"/>
      <c r="K954" s="513"/>
      <c r="L954" s="513"/>
      <c r="M954" s="513"/>
      <c r="N954" s="513"/>
      <c r="O954" s="513"/>
      <c r="P954" s="513"/>
      <c r="Q954" s="513"/>
    </row>
    <row r="955" spans="2:17">
      <c r="B955" s="513"/>
      <c r="C955" s="513"/>
      <c r="D955" s="513"/>
      <c r="E955" s="513"/>
      <c r="F955" s="513"/>
      <c r="I955" s="513"/>
      <c r="J955" s="513"/>
      <c r="K955" s="513"/>
      <c r="L955" s="513"/>
      <c r="M955" s="513"/>
      <c r="N955" s="513"/>
      <c r="O955" s="513"/>
      <c r="P955" s="513"/>
      <c r="Q955" s="513"/>
    </row>
    <row r="956" spans="2:17">
      <c r="B956" s="513"/>
      <c r="C956" s="513"/>
      <c r="D956" s="513"/>
      <c r="E956" s="513"/>
      <c r="F956" s="513"/>
      <c r="I956" s="513"/>
      <c r="J956" s="513"/>
      <c r="K956" s="513"/>
      <c r="L956" s="513"/>
      <c r="M956" s="513"/>
      <c r="N956" s="513"/>
      <c r="O956" s="513"/>
      <c r="P956" s="513"/>
      <c r="Q956" s="513"/>
    </row>
    <row r="957" spans="2:17">
      <c r="B957" s="513"/>
      <c r="C957" s="513"/>
      <c r="D957" s="513"/>
      <c r="E957" s="513"/>
      <c r="F957" s="513"/>
      <c r="I957" s="513"/>
      <c r="J957" s="513"/>
      <c r="K957" s="513"/>
      <c r="L957" s="513"/>
      <c r="M957" s="513"/>
      <c r="N957" s="513"/>
      <c r="O957" s="513"/>
      <c r="P957" s="513"/>
      <c r="Q957" s="513"/>
    </row>
    <row r="958" spans="2:17">
      <c r="B958" s="513"/>
      <c r="C958" s="513"/>
      <c r="D958" s="513"/>
      <c r="E958" s="513"/>
      <c r="F958" s="513"/>
      <c r="I958" s="513"/>
      <c r="J958" s="513"/>
      <c r="K958" s="513"/>
      <c r="L958" s="513"/>
      <c r="M958" s="513"/>
      <c r="N958" s="513"/>
      <c r="O958" s="513"/>
      <c r="P958" s="513"/>
      <c r="Q958" s="513"/>
    </row>
    <row r="959" spans="2:17">
      <c r="B959" s="513"/>
      <c r="C959" s="513"/>
      <c r="D959" s="513"/>
      <c r="E959" s="513"/>
      <c r="F959" s="513"/>
      <c r="I959" s="513"/>
      <c r="J959" s="513"/>
      <c r="K959" s="513"/>
      <c r="L959" s="513"/>
      <c r="M959" s="513"/>
      <c r="N959" s="513"/>
      <c r="O959" s="513"/>
      <c r="P959" s="513"/>
      <c r="Q959" s="513"/>
    </row>
    <row r="960" spans="2:17">
      <c r="B960" s="513"/>
      <c r="C960" s="513"/>
      <c r="D960" s="513"/>
      <c r="E960" s="513"/>
      <c r="F960" s="513"/>
      <c r="I960" s="513"/>
      <c r="J960" s="513"/>
      <c r="K960" s="513"/>
      <c r="L960" s="513"/>
      <c r="M960" s="513"/>
      <c r="N960" s="513"/>
      <c r="O960" s="513"/>
      <c r="P960" s="513"/>
      <c r="Q960" s="513"/>
    </row>
    <row r="961" spans="2:17">
      <c r="B961" s="513"/>
      <c r="C961" s="513"/>
      <c r="D961" s="513"/>
      <c r="E961" s="513"/>
      <c r="F961" s="513"/>
      <c r="I961" s="513"/>
      <c r="J961" s="513"/>
      <c r="K961" s="513"/>
      <c r="L961" s="513"/>
      <c r="M961" s="513"/>
      <c r="N961" s="513"/>
      <c r="O961" s="513"/>
      <c r="P961" s="513"/>
      <c r="Q961" s="513"/>
    </row>
    <row r="962" spans="2:17">
      <c r="B962" s="513"/>
      <c r="C962" s="513"/>
      <c r="D962" s="513"/>
      <c r="E962" s="513"/>
      <c r="F962" s="513"/>
      <c r="I962" s="513"/>
      <c r="J962" s="513"/>
      <c r="K962" s="513"/>
      <c r="L962" s="513"/>
      <c r="M962" s="513"/>
      <c r="N962" s="513"/>
      <c r="O962" s="513"/>
      <c r="P962" s="513"/>
      <c r="Q962" s="513"/>
    </row>
    <row r="963" spans="2:17">
      <c r="B963" s="513"/>
      <c r="C963" s="513"/>
      <c r="D963" s="513"/>
      <c r="E963" s="513"/>
      <c r="F963" s="513"/>
      <c r="I963" s="513"/>
      <c r="J963" s="513"/>
      <c r="K963" s="513"/>
      <c r="L963" s="513"/>
      <c r="M963" s="513"/>
      <c r="N963" s="513"/>
      <c r="O963" s="513"/>
      <c r="P963" s="513"/>
      <c r="Q963" s="513"/>
    </row>
    <row r="964" spans="2:17">
      <c r="B964" s="513"/>
      <c r="C964" s="513"/>
      <c r="D964" s="513"/>
      <c r="E964" s="513"/>
      <c r="F964" s="513"/>
      <c r="K964" s="513"/>
      <c r="L964" s="513"/>
      <c r="M964" s="513"/>
      <c r="N964" s="513"/>
      <c r="O964" s="513"/>
      <c r="P964" s="513"/>
      <c r="Q964" s="513"/>
    </row>
    <row r="965" spans="2:17">
      <c r="B965" s="513"/>
      <c r="C965" s="513"/>
      <c r="D965" s="513"/>
      <c r="E965" s="513"/>
      <c r="F965" s="513"/>
      <c r="K965" s="513"/>
      <c r="L965" s="513"/>
      <c r="M965" s="513"/>
      <c r="N965" s="513"/>
      <c r="O965" s="513"/>
      <c r="P965" s="513"/>
      <c r="Q965" s="513"/>
    </row>
    <row r="966" spans="2:17">
      <c r="B966" s="513"/>
      <c r="C966" s="513"/>
      <c r="D966" s="513"/>
      <c r="E966" s="513"/>
      <c r="F966" s="513"/>
      <c r="K966" s="513"/>
      <c r="L966" s="513"/>
    </row>
    <row r="967" spans="2:17">
      <c r="B967" s="513"/>
      <c r="C967" s="513"/>
      <c r="D967" s="513"/>
      <c r="E967" s="513"/>
      <c r="F967" s="513"/>
    </row>
    <row r="968" spans="2:17">
      <c r="B968" s="513"/>
      <c r="C968" s="513"/>
      <c r="D968" s="513"/>
      <c r="E968" s="513"/>
      <c r="F968" s="513"/>
    </row>
    <row r="969" spans="2:17">
      <c r="B969" s="513"/>
      <c r="C969" s="513"/>
      <c r="D969" s="513"/>
      <c r="E969" s="513"/>
      <c r="F969" s="513"/>
    </row>
    <row r="970" spans="2:17">
      <c r="B970" s="513"/>
      <c r="C970" s="513"/>
      <c r="D970" s="513"/>
      <c r="E970" s="513"/>
      <c r="F970" s="513"/>
    </row>
    <row r="971" spans="2:17">
      <c r="B971" s="513"/>
      <c r="C971" s="513"/>
      <c r="D971" s="513"/>
      <c r="E971" s="513"/>
      <c r="F971" s="513"/>
    </row>
    <row r="972" spans="2:17">
      <c r="B972" s="513"/>
      <c r="C972" s="513"/>
      <c r="D972" s="513"/>
      <c r="E972" s="513"/>
      <c r="F972" s="513"/>
    </row>
    <row r="973" spans="2:17">
      <c r="B973" s="513"/>
      <c r="C973" s="513"/>
      <c r="D973" s="513"/>
      <c r="E973" s="513"/>
      <c r="F973" s="513"/>
    </row>
  </sheetData>
  <sheetProtection formatCells="0"/>
  <mergeCells count="32">
    <mergeCell ref="O51:Q51"/>
    <mergeCell ref="A36:A37"/>
    <mergeCell ref="A38:A40"/>
    <mergeCell ref="A41:A43"/>
    <mergeCell ref="A44:A46"/>
    <mergeCell ref="A50:Q50"/>
    <mergeCell ref="A26:Q26"/>
    <mergeCell ref="A29:A31"/>
    <mergeCell ref="B29:B31"/>
    <mergeCell ref="A32:A34"/>
    <mergeCell ref="B32:B34"/>
    <mergeCell ref="A13:A15"/>
    <mergeCell ref="B13:B15"/>
    <mergeCell ref="A16:A17"/>
    <mergeCell ref="B16:B17"/>
    <mergeCell ref="A18:A19"/>
    <mergeCell ref="B18:B19"/>
    <mergeCell ref="A6:Q6"/>
    <mergeCell ref="A8:A9"/>
    <mergeCell ref="B8:B9"/>
    <mergeCell ref="A10:A12"/>
    <mergeCell ref="B10:B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36:H36">
    <cfRule type="cellIs" dxfId="335" priority="113" operator="equal">
      <formula>100</formula>
    </cfRule>
  </conditionalFormatting>
  <conditionalFormatting sqref="G36:H36">
    <cfRule type="cellIs" dxfId="334" priority="109" operator="greaterThan">
      <formula>100</formula>
    </cfRule>
  </conditionalFormatting>
  <conditionalFormatting sqref="G36">
    <cfRule type="cellIs" dxfId="333" priority="108" operator="greaterThan">
      <formula>100</formula>
    </cfRule>
  </conditionalFormatting>
  <conditionalFormatting sqref="G36 G47">
    <cfRule type="cellIs" dxfId="332" priority="114" operator="greaterThan">
      <formula>100</formula>
    </cfRule>
  </conditionalFormatting>
  <conditionalFormatting sqref="G36 G47">
    <cfRule type="cellIs" dxfId="331" priority="107" operator="lessThan">
      <formula>100</formula>
    </cfRule>
  </conditionalFormatting>
  <conditionalFormatting sqref="G36">
    <cfRule type="cellIs" dxfId="330" priority="115" operator="lessThan">
      <formula>100</formula>
    </cfRule>
  </conditionalFormatting>
  <conditionalFormatting sqref="G36 G47">
    <cfRule type="cellIs" dxfId="329" priority="106" operator="equal">
      <formula>100</formula>
    </cfRule>
  </conditionalFormatting>
  <conditionalFormatting sqref="G36">
    <cfRule type="cellIs" dxfId="328" priority="116" operator="equal">
      <formula>100</formula>
    </cfRule>
  </conditionalFormatting>
  <conditionalFormatting sqref="G36">
    <cfRule type="cellIs" dxfId="327" priority="102" operator="greaterThan">
      <formula>100</formula>
    </cfRule>
  </conditionalFormatting>
  <conditionalFormatting sqref="G36:G37 G47:G49">
    <cfRule type="cellIs" dxfId="326" priority="117" operator="greaterThan">
      <formula>100</formula>
    </cfRule>
  </conditionalFormatting>
  <conditionalFormatting sqref="G36:G37 G47:G49">
    <cfRule type="cellIs" dxfId="325" priority="101" operator="lessThan">
      <formula>100</formula>
    </cfRule>
  </conditionalFormatting>
  <conditionalFormatting sqref="G36">
    <cfRule type="cellIs" dxfId="324" priority="118" operator="lessThan">
      <formula>100</formula>
    </cfRule>
  </conditionalFormatting>
  <conditionalFormatting sqref="G36:G37 G47:G49">
    <cfRule type="cellIs" dxfId="323" priority="100" operator="equal">
      <formula>100</formula>
    </cfRule>
  </conditionalFormatting>
  <conditionalFormatting sqref="G36">
    <cfRule type="cellIs" dxfId="322" priority="119" operator="equal">
      <formula>100</formula>
    </cfRule>
  </conditionalFormatting>
  <conditionalFormatting sqref="G27:H27 G36:H36 G38:H38 G41:H41 G44 G47:H47 H44">
    <cfRule type="cellIs" dxfId="321" priority="99" operator="greaterThan">
      <formula>100</formula>
    </cfRule>
  </conditionalFormatting>
  <conditionalFormatting sqref="G27:H27 G36:H36 G38:H38 G41:H41 G44 G47:H47 H44">
    <cfRule type="cellIs" dxfId="320" priority="98" operator="lessThan">
      <formula>100</formula>
    </cfRule>
  </conditionalFormatting>
  <conditionalFormatting sqref="G36:H36">
    <cfRule type="cellIs" dxfId="319" priority="120" operator="lessThan">
      <formula>100</formula>
    </cfRule>
  </conditionalFormatting>
  <conditionalFormatting sqref="G27:H27 G36:H36 G38:H38 G41:H41 G44 G47:H47 H44">
    <cfRule type="cellIs" dxfId="318" priority="97" operator="equal">
      <formula>100</formula>
    </cfRule>
  </conditionalFormatting>
  <conditionalFormatting sqref="G38">
    <cfRule type="cellIs" dxfId="317" priority="93" operator="greaterThan">
      <formula>100</formula>
    </cfRule>
  </conditionalFormatting>
  <conditionalFormatting sqref="G36:H36">
    <cfRule type="cellIs" dxfId="316" priority="121" operator="greaterThan">
      <formula>100</formula>
    </cfRule>
  </conditionalFormatting>
  <conditionalFormatting sqref="G27:H27 G36:H41 G44:H49">
    <cfRule type="cellIs" dxfId="315" priority="122" operator="greaterThan">
      <formula>100</formula>
    </cfRule>
  </conditionalFormatting>
  <conditionalFormatting sqref="G36:H36">
    <cfRule type="cellIs" dxfId="314" priority="92" operator="lessThan">
      <formula>100</formula>
    </cfRule>
  </conditionalFormatting>
  <conditionalFormatting sqref="G27:H27 G36:H41 G44:H49">
    <cfRule type="cellIs" dxfId="313" priority="123" operator="lessThan">
      <formula>100</formula>
    </cfRule>
  </conditionalFormatting>
  <conditionalFormatting sqref="G38">
    <cfRule type="cellIs" dxfId="312" priority="124" operator="lessThan">
      <formula>100</formula>
    </cfRule>
  </conditionalFormatting>
  <conditionalFormatting sqref="G36:H36">
    <cfRule type="cellIs" dxfId="311" priority="91" operator="equal">
      <formula>100</formula>
    </cfRule>
  </conditionalFormatting>
  <conditionalFormatting sqref="G27:H27 G36:H41 G44:H49">
    <cfRule type="cellIs" dxfId="310" priority="125" operator="equal">
      <formula>100</formula>
    </cfRule>
  </conditionalFormatting>
  <conditionalFormatting sqref="G38">
    <cfRule type="cellIs" dxfId="309" priority="126" operator="equal">
      <formula>100</formula>
    </cfRule>
  </conditionalFormatting>
  <conditionalFormatting sqref="G41 G44 H44">
    <cfRule type="cellIs" dxfId="308" priority="90" operator="greaterThan">
      <formula>100</formula>
    </cfRule>
  </conditionalFormatting>
  <conditionalFormatting sqref="G41 G44 H44">
    <cfRule type="cellIs" dxfId="307" priority="89" operator="lessThan">
      <formula>100</formula>
    </cfRule>
  </conditionalFormatting>
  <conditionalFormatting sqref="G41 G44 H44">
    <cfRule type="cellIs" dxfId="306" priority="88" operator="equal">
      <formula>100</formula>
    </cfRule>
  </conditionalFormatting>
  <conditionalFormatting sqref="G38:G40">
    <cfRule type="cellIs" dxfId="305" priority="87" operator="greaterThan">
      <formula>100</formula>
    </cfRule>
  </conditionalFormatting>
  <conditionalFormatting sqref="G38:G40">
    <cfRule type="cellIs" dxfId="304" priority="86" operator="lessThan">
      <formula>100</formula>
    </cfRule>
  </conditionalFormatting>
  <conditionalFormatting sqref="G38:G40">
    <cfRule type="cellIs" dxfId="303" priority="85" operator="equal">
      <formula>100</formula>
    </cfRule>
  </conditionalFormatting>
  <conditionalFormatting sqref="G41 G44:G46">
    <cfRule type="cellIs" dxfId="302" priority="84" operator="greaterThan">
      <formula>100</formula>
    </cfRule>
  </conditionalFormatting>
  <conditionalFormatting sqref="G41 G44:G46">
    <cfRule type="cellIs" dxfId="301" priority="83" operator="lessThan">
      <formula>100</formula>
    </cfRule>
  </conditionalFormatting>
  <conditionalFormatting sqref="G41 G44:G46">
    <cfRule type="cellIs" dxfId="300" priority="82" operator="equal">
      <formula>100</formula>
    </cfRule>
  </conditionalFormatting>
  <conditionalFormatting sqref="G19">
    <cfRule type="cellIs" dxfId="299" priority="81" operator="greaterThan">
      <formula>100</formula>
    </cfRule>
  </conditionalFormatting>
  <conditionalFormatting sqref="G19">
    <cfRule type="cellIs" dxfId="298" priority="80" operator="lessThan">
      <formula>100</formula>
    </cfRule>
  </conditionalFormatting>
  <conditionalFormatting sqref="G19">
    <cfRule type="cellIs" dxfId="297" priority="79" operator="equal">
      <formula>100</formula>
    </cfRule>
  </conditionalFormatting>
  <conditionalFormatting sqref="G16:H25 H9:H13 G13 G14 G15">
    <cfRule type="cellIs" dxfId="296" priority="78" operator="greaterThan">
      <formula>100</formula>
    </cfRule>
  </conditionalFormatting>
  <conditionalFormatting sqref="G16:H25 H9:H13 G13 G14 G15">
    <cfRule type="cellIs" dxfId="295" priority="77" operator="lessThan">
      <formula>100</formula>
    </cfRule>
  </conditionalFormatting>
  <conditionalFormatting sqref="G16:H25 H9:H13 G13 G14 G15">
    <cfRule type="cellIs" dxfId="294" priority="76" operator="equal">
      <formula>100</formula>
    </cfRule>
  </conditionalFormatting>
  <conditionalFormatting sqref="G9 G10 G11 G12">
    <cfRule type="cellIs" dxfId="293" priority="75" operator="greaterThan">
      <formula>100</formula>
    </cfRule>
  </conditionalFormatting>
  <conditionalFormatting sqref="G7:G9 G10 G11 G12">
    <cfRule type="cellIs" dxfId="292" priority="127" operator="greaterThan">
      <formula>100</formula>
    </cfRule>
  </conditionalFormatting>
  <conditionalFormatting sqref="G9 G10 G11 G12">
    <cfRule type="cellIs" dxfId="291" priority="74" operator="lessThan">
      <formula>100</formula>
    </cfRule>
  </conditionalFormatting>
  <conditionalFormatting sqref="G7:G9 G10 G11 G12">
    <cfRule type="cellIs" dxfId="290" priority="128" operator="lessThan">
      <formula>100</formula>
    </cfRule>
  </conditionalFormatting>
  <conditionalFormatting sqref="G9 G10 G11 G12">
    <cfRule type="cellIs" dxfId="289" priority="73" operator="equal">
      <formula>100</formula>
    </cfRule>
  </conditionalFormatting>
  <conditionalFormatting sqref="G7:G9 G10 G11 G12">
    <cfRule type="cellIs" dxfId="288" priority="129" operator="equal">
      <formula>100</formula>
    </cfRule>
  </conditionalFormatting>
  <conditionalFormatting sqref="H8">
    <cfRule type="cellIs" dxfId="287" priority="72" operator="greaterThan">
      <formula>100</formula>
    </cfRule>
  </conditionalFormatting>
  <conditionalFormatting sqref="H8">
    <cfRule type="cellIs" dxfId="286" priority="71" operator="lessThan">
      <formula>100</formula>
    </cfRule>
  </conditionalFormatting>
  <conditionalFormatting sqref="H8">
    <cfRule type="cellIs" dxfId="285" priority="70" operator="equal">
      <formula>100</formula>
    </cfRule>
  </conditionalFormatting>
  <conditionalFormatting sqref="G7 G8 G9 G10 G11 G12">
    <cfRule type="cellIs" dxfId="284" priority="69" operator="greaterThan">
      <formula>100</formula>
    </cfRule>
  </conditionalFormatting>
  <conditionalFormatting sqref="G7 G8 G9 G10 G11 G12">
    <cfRule type="cellIs" dxfId="283" priority="68" operator="lessThan">
      <formula>100</formula>
    </cfRule>
  </conditionalFormatting>
  <conditionalFormatting sqref="G7 G8 G9 G10 G11 G12">
    <cfRule type="cellIs" dxfId="282" priority="67" operator="equal">
      <formula>100</formula>
    </cfRule>
  </conditionalFormatting>
  <conditionalFormatting sqref="H7">
    <cfRule type="cellIs" dxfId="281" priority="66" operator="greaterThan">
      <formula>100</formula>
    </cfRule>
  </conditionalFormatting>
  <conditionalFormatting sqref="H7">
    <cfRule type="cellIs" dxfId="280" priority="65" operator="lessThan">
      <formula>100</formula>
    </cfRule>
  </conditionalFormatting>
  <conditionalFormatting sqref="H7">
    <cfRule type="cellIs" dxfId="279" priority="64" operator="equal">
      <formula>100</formula>
    </cfRule>
  </conditionalFormatting>
  <conditionalFormatting sqref="G33 G35">
    <cfRule type="cellIs" dxfId="278" priority="63" operator="greaterThan">
      <formula>100</formula>
    </cfRule>
  </conditionalFormatting>
  <conditionalFormatting sqref="G33 G35">
    <cfRule type="cellIs" dxfId="277" priority="62" operator="lessThan">
      <formula>100</formula>
    </cfRule>
  </conditionalFormatting>
  <conditionalFormatting sqref="G33 G35">
    <cfRule type="cellIs" dxfId="276" priority="61" operator="equal">
      <formula>100</formula>
    </cfRule>
  </conditionalFormatting>
  <conditionalFormatting sqref="G30:H31 G33:H35">
    <cfRule type="cellIs" dxfId="275" priority="60" operator="greaterThan">
      <formula>100</formula>
    </cfRule>
  </conditionalFormatting>
  <conditionalFormatting sqref="G30:H31 G33:H35">
    <cfRule type="cellIs" dxfId="274" priority="59" operator="lessThan">
      <formula>100</formula>
    </cfRule>
  </conditionalFormatting>
  <conditionalFormatting sqref="G30:H31 G33:H35">
    <cfRule type="cellIs" dxfId="273" priority="58" operator="equal">
      <formula>100</formula>
    </cfRule>
  </conditionalFormatting>
  <conditionalFormatting sqref="G34">
    <cfRule type="cellIs" dxfId="272" priority="57" operator="greaterThan">
      <formula>100</formula>
    </cfRule>
  </conditionalFormatting>
  <conditionalFormatting sqref="G34">
    <cfRule type="cellIs" dxfId="271" priority="56" operator="lessThan">
      <formula>100</formula>
    </cfRule>
  </conditionalFormatting>
  <conditionalFormatting sqref="G34">
    <cfRule type="cellIs" dxfId="270" priority="55" operator="equal">
      <formula>100</formula>
    </cfRule>
  </conditionalFormatting>
  <conditionalFormatting sqref="G29">
    <cfRule type="cellIs" dxfId="269" priority="54" operator="greaterThan">
      <formula>100</formula>
    </cfRule>
  </conditionalFormatting>
  <conditionalFormatting sqref="G19">
    <cfRule type="cellIs" dxfId="268" priority="130" operator="greaterThan">
      <formula>100</formula>
    </cfRule>
  </conditionalFormatting>
  <conditionalFormatting sqref="G29">
    <cfRule type="cellIs" dxfId="267" priority="53" operator="lessThan">
      <formula>100</formula>
    </cfRule>
  </conditionalFormatting>
  <conditionalFormatting sqref="G19">
    <cfRule type="cellIs" dxfId="266" priority="131" operator="lessThan">
      <formula>100</formula>
    </cfRule>
  </conditionalFormatting>
  <conditionalFormatting sqref="G29">
    <cfRule type="cellIs" dxfId="265" priority="52" operator="equal">
      <formula>100</formula>
    </cfRule>
  </conditionalFormatting>
  <conditionalFormatting sqref="G19">
    <cfRule type="cellIs" dxfId="264" priority="132" operator="equal">
      <formula>100</formula>
    </cfRule>
  </conditionalFormatting>
  <conditionalFormatting sqref="H29">
    <cfRule type="cellIs" dxfId="263" priority="51" operator="greaterThan">
      <formula>100</formula>
    </cfRule>
  </conditionalFormatting>
  <conditionalFormatting sqref="G9:H9 H10:H11 H12 H14:H15 G16:H25 G13 G14 G15 G10 G11 G12">
    <cfRule type="cellIs" dxfId="262" priority="133" operator="greaterThan">
      <formula>100</formula>
    </cfRule>
  </conditionalFormatting>
  <conditionalFormatting sqref="G9:H9 H10:H11 H12 H14:H15 G16:H25 G13 G14 G15 G10 G11 G12">
    <cfRule type="cellIs" dxfId="261" priority="50" operator="lessThan">
      <formula>100</formula>
    </cfRule>
  </conditionalFormatting>
  <conditionalFormatting sqref="H29">
    <cfRule type="cellIs" dxfId="260" priority="134" operator="lessThan">
      <formula>100</formula>
    </cfRule>
  </conditionalFormatting>
  <conditionalFormatting sqref="H29">
    <cfRule type="cellIs" dxfId="259" priority="49" operator="equal">
      <formula>100</formula>
    </cfRule>
  </conditionalFormatting>
  <conditionalFormatting sqref="G9:H9 H10:H11 H12 H14:H15 G16:H25 G13 G14 G15 G10 G11 G12">
    <cfRule type="cellIs" dxfId="258" priority="135" operator="equal">
      <formula>100</formula>
    </cfRule>
  </conditionalFormatting>
  <conditionalFormatting sqref="G32">
    <cfRule type="cellIs" dxfId="257" priority="48" operator="greaterThan">
      <formula>100</formula>
    </cfRule>
  </conditionalFormatting>
  <conditionalFormatting sqref="G32">
    <cfRule type="cellIs" dxfId="256" priority="47" operator="lessThan">
      <formula>100</formula>
    </cfRule>
  </conditionalFormatting>
  <conditionalFormatting sqref="G32">
    <cfRule type="cellIs" dxfId="255" priority="46" operator="equal">
      <formula>100</formula>
    </cfRule>
  </conditionalFormatting>
  <conditionalFormatting sqref="H8">
    <cfRule type="cellIs" dxfId="254" priority="45" operator="greaterThan">
      <formula>100</formula>
    </cfRule>
  </conditionalFormatting>
  <conditionalFormatting sqref="H32">
    <cfRule type="cellIs" dxfId="253" priority="136" operator="greaterThan">
      <formula>100</formula>
    </cfRule>
  </conditionalFormatting>
  <conditionalFormatting sqref="H32">
    <cfRule type="cellIs" dxfId="252" priority="44" operator="lessThan">
      <formula>100</formula>
    </cfRule>
  </conditionalFormatting>
  <conditionalFormatting sqref="H8">
    <cfRule type="cellIs" dxfId="251" priority="137" operator="lessThan">
      <formula>100</formula>
    </cfRule>
  </conditionalFormatting>
  <conditionalFormatting sqref="H32">
    <cfRule type="cellIs" dxfId="250" priority="43" operator="equal">
      <formula>100</formula>
    </cfRule>
  </conditionalFormatting>
  <conditionalFormatting sqref="H8">
    <cfRule type="cellIs" dxfId="249" priority="138" operator="equal">
      <formula>100</formula>
    </cfRule>
  </conditionalFormatting>
  <conditionalFormatting sqref="H14:H15">
    <cfRule type="cellIs" dxfId="248" priority="42" operator="greaterThan">
      <formula>100</formula>
    </cfRule>
  </conditionalFormatting>
  <conditionalFormatting sqref="H14:H15">
    <cfRule type="cellIs" dxfId="247" priority="41" operator="lessThan">
      <formula>100</formula>
    </cfRule>
  </conditionalFormatting>
  <conditionalFormatting sqref="H14:H15">
    <cfRule type="cellIs" dxfId="246" priority="40" operator="equal">
      <formula>100</formula>
    </cfRule>
  </conditionalFormatting>
  <conditionalFormatting sqref="H7">
    <cfRule type="cellIs" dxfId="245" priority="39" operator="greaterThan">
      <formula>100</formula>
    </cfRule>
  </conditionalFormatting>
  <conditionalFormatting sqref="G28:H28">
    <cfRule type="cellIs" dxfId="244" priority="139" operator="greaterThan">
      <formula>100</formula>
    </cfRule>
  </conditionalFormatting>
  <conditionalFormatting sqref="H7">
    <cfRule type="cellIs" dxfId="243" priority="38" operator="lessThan">
      <formula>100</formula>
    </cfRule>
  </conditionalFormatting>
  <conditionalFormatting sqref="G28:H28">
    <cfRule type="cellIs" dxfId="242" priority="140" operator="lessThan">
      <formula>100</formula>
    </cfRule>
  </conditionalFormatting>
  <conditionalFormatting sqref="G28:H28">
    <cfRule type="cellIs" dxfId="241" priority="37" operator="equal">
      <formula>100</formula>
    </cfRule>
  </conditionalFormatting>
  <conditionalFormatting sqref="H7">
    <cfRule type="cellIs" dxfId="240" priority="141" operator="equal">
      <formula>100</formula>
    </cfRule>
  </conditionalFormatting>
  <conditionalFormatting sqref="G33 G35">
    <cfRule type="cellIs" dxfId="239" priority="36" operator="greaterThan">
      <formula>100</formula>
    </cfRule>
  </conditionalFormatting>
  <conditionalFormatting sqref="G37">
    <cfRule type="cellIs" dxfId="238" priority="142" operator="greaterThan">
      <formula>100</formula>
    </cfRule>
  </conditionalFormatting>
  <conditionalFormatting sqref="G37">
    <cfRule type="cellIs" dxfId="237" priority="35" operator="lessThan">
      <formula>100</formula>
    </cfRule>
  </conditionalFormatting>
  <conditionalFormatting sqref="G33 G35">
    <cfRule type="cellIs" dxfId="236" priority="143" operator="lessThan">
      <formula>100</formula>
    </cfRule>
  </conditionalFormatting>
  <conditionalFormatting sqref="G37">
    <cfRule type="cellIs" dxfId="235" priority="34" operator="equal">
      <formula>100</formula>
    </cfRule>
  </conditionalFormatting>
  <conditionalFormatting sqref="G33 G35">
    <cfRule type="cellIs" dxfId="234" priority="144" operator="equal">
      <formula>100</formula>
    </cfRule>
  </conditionalFormatting>
  <conditionalFormatting sqref="G30:H31 G33:H35">
    <cfRule type="cellIs" dxfId="233" priority="33" operator="greaterThan">
      <formula>100</formula>
    </cfRule>
  </conditionalFormatting>
  <conditionalFormatting sqref="G37:H37">
    <cfRule type="cellIs" dxfId="232" priority="145" operator="greaterThan">
      <formula>100</formula>
    </cfRule>
  </conditionalFormatting>
  <conditionalFormatting sqref="G30:H31 G33:H35">
    <cfRule type="cellIs" dxfId="231" priority="32" operator="lessThan">
      <formula>100</formula>
    </cfRule>
  </conditionalFormatting>
  <conditionalFormatting sqref="G37:H37">
    <cfRule type="cellIs" dxfId="230" priority="146" operator="lessThan">
      <formula>100</formula>
    </cfRule>
  </conditionalFormatting>
  <conditionalFormatting sqref="G30:H31 G33:H35">
    <cfRule type="cellIs" dxfId="229" priority="31" operator="equal">
      <formula>100</formula>
    </cfRule>
  </conditionalFormatting>
  <conditionalFormatting sqref="G37:H37">
    <cfRule type="cellIs" dxfId="228" priority="147" operator="equal">
      <formula>100</formula>
    </cfRule>
  </conditionalFormatting>
  <conditionalFormatting sqref="G39:H40">
    <cfRule type="cellIs" dxfId="227" priority="30" operator="greaterThan">
      <formula>100</formula>
    </cfRule>
  </conditionalFormatting>
  <conditionalFormatting sqref="G34">
    <cfRule type="cellIs" dxfId="226" priority="148" operator="greaterThan">
      <formula>100</formula>
    </cfRule>
  </conditionalFormatting>
  <conditionalFormatting sqref="G39:H40">
    <cfRule type="cellIs" dxfId="225" priority="29" operator="lessThan">
      <formula>100</formula>
    </cfRule>
  </conditionalFormatting>
  <conditionalFormatting sqref="G34">
    <cfRule type="cellIs" dxfId="224" priority="149" operator="lessThan">
      <formula>100</formula>
    </cfRule>
  </conditionalFormatting>
  <conditionalFormatting sqref="G34">
    <cfRule type="cellIs" dxfId="223" priority="28" operator="equal">
      <formula>100</formula>
    </cfRule>
  </conditionalFormatting>
  <conditionalFormatting sqref="G39:H40">
    <cfRule type="cellIs" dxfId="222" priority="150" operator="equal">
      <formula>100</formula>
    </cfRule>
  </conditionalFormatting>
  <conditionalFormatting sqref="G39:G40">
    <cfRule type="cellIs" dxfId="221" priority="27" operator="greaterThan">
      <formula>100</formula>
    </cfRule>
  </conditionalFormatting>
  <conditionalFormatting sqref="G29">
    <cfRule type="cellIs" dxfId="220" priority="151" operator="greaterThan">
      <formula>100</formula>
    </cfRule>
  </conditionalFormatting>
  <conditionalFormatting sqref="G39:G40">
    <cfRule type="cellIs" dxfId="219" priority="26" operator="lessThan">
      <formula>100</formula>
    </cfRule>
  </conditionalFormatting>
  <conditionalFormatting sqref="G29">
    <cfRule type="cellIs" dxfId="218" priority="152" operator="lessThan">
      <formula>100</formula>
    </cfRule>
  </conditionalFormatting>
  <conditionalFormatting sqref="G39:G40">
    <cfRule type="cellIs" dxfId="217" priority="25" operator="equal">
      <formula>100</formula>
    </cfRule>
  </conditionalFormatting>
  <conditionalFormatting sqref="G29">
    <cfRule type="cellIs" dxfId="216" priority="153" operator="equal">
      <formula>100</formula>
    </cfRule>
  </conditionalFormatting>
  <conditionalFormatting sqref="H29">
    <cfRule type="cellIs" dxfId="215" priority="24" operator="greaterThan">
      <formula>100</formula>
    </cfRule>
  </conditionalFormatting>
  <conditionalFormatting sqref="G42:H43">
    <cfRule type="cellIs" dxfId="214" priority="154" operator="greaterThan">
      <formula>100</formula>
    </cfRule>
  </conditionalFormatting>
  <conditionalFormatting sqref="G42:H43">
    <cfRule type="cellIs" dxfId="213" priority="23" operator="lessThan">
      <formula>100</formula>
    </cfRule>
  </conditionalFormatting>
  <conditionalFormatting sqref="H29">
    <cfRule type="cellIs" dxfId="212" priority="155" operator="lessThan">
      <formula>100</formula>
    </cfRule>
  </conditionalFormatting>
  <conditionalFormatting sqref="G42:H43">
    <cfRule type="cellIs" dxfId="211" priority="22" operator="equal">
      <formula>100</formula>
    </cfRule>
  </conditionalFormatting>
  <conditionalFormatting sqref="H29">
    <cfRule type="cellIs" dxfId="210" priority="156" operator="equal">
      <formula>100</formula>
    </cfRule>
  </conditionalFormatting>
  <conditionalFormatting sqref="G42:G43">
    <cfRule type="cellIs" dxfId="209" priority="21" operator="greaterThan">
      <formula>100</formula>
    </cfRule>
  </conditionalFormatting>
  <conditionalFormatting sqref="G32">
    <cfRule type="cellIs" dxfId="208" priority="157" operator="greaterThan">
      <formula>100</formula>
    </cfRule>
  </conditionalFormatting>
  <conditionalFormatting sqref="G32">
    <cfRule type="cellIs" dxfId="207" priority="20" operator="lessThan">
      <formula>100</formula>
    </cfRule>
  </conditionalFormatting>
  <conditionalFormatting sqref="G42:G43">
    <cfRule type="cellIs" dxfId="206" priority="158" operator="lessThan">
      <formula>100</formula>
    </cfRule>
  </conditionalFormatting>
  <conditionalFormatting sqref="G42:G43">
    <cfRule type="cellIs" dxfId="205" priority="19" operator="equal">
      <formula>100</formula>
    </cfRule>
  </conditionalFormatting>
  <conditionalFormatting sqref="G32">
    <cfRule type="cellIs" dxfId="204" priority="159" operator="equal">
      <formula>100</formula>
    </cfRule>
  </conditionalFormatting>
  <conditionalFormatting sqref="G42:G43">
    <cfRule type="cellIs" dxfId="203" priority="18" operator="greaterThan">
      <formula>100</formula>
    </cfRule>
  </conditionalFormatting>
  <conditionalFormatting sqref="H32">
    <cfRule type="cellIs" dxfId="202" priority="160" operator="greaterThan">
      <formula>100</formula>
    </cfRule>
  </conditionalFormatting>
  <conditionalFormatting sqref="G42:G43">
    <cfRule type="cellIs" dxfId="201" priority="17" operator="lessThan">
      <formula>100</formula>
    </cfRule>
  </conditionalFormatting>
  <conditionalFormatting sqref="H32">
    <cfRule type="cellIs" dxfId="200" priority="161" operator="lessThan">
      <formula>100</formula>
    </cfRule>
  </conditionalFormatting>
  <conditionalFormatting sqref="H32">
    <cfRule type="cellIs" dxfId="199" priority="16" operator="equal">
      <formula>100</formula>
    </cfRule>
  </conditionalFormatting>
  <conditionalFormatting sqref="G42:G43">
    <cfRule type="cellIs" dxfId="198" priority="162" operator="equal">
      <formula>100</formula>
    </cfRule>
  </conditionalFormatting>
  <conditionalFormatting sqref="H13">
    <cfRule type="cellIs" dxfId="197" priority="15" operator="greaterThan">
      <formula>100</formula>
    </cfRule>
  </conditionalFormatting>
  <conditionalFormatting sqref="G45:H46">
    <cfRule type="cellIs" dxfId="196" priority="163" operator="greaterThan">
      <formula>100</formula>
    </cfRule>
  </conditionalFormatting>
  <conditionalFormatting sqref="H13">
    <cfRule type="cellIs" dxfId="195" priority="14" operator="lessThan">
      <formula>100</formula>
    </cfRule>
  </conditionalFormatting>
  <conditionalFormatting sqref="G45:H46">
    <cfRule type="cellIs" dxfId="194" priority="164" operator="lessThan">
      <formula>100</formula>
    </cfRule>
  </conditionalFormatting>
  <conditionalFormatting sqref="G45:H46">
    <cfRule type="cellIs" dxfId="193" priority="13" operator="equal">
      <formula>100</formula>
    </cfRule>
  </conditionalFormatting>
  <conditionalFormatting sqref="H13">
    <cfRule type="cellIs" dxfId="192" priority="165" operator="equal">
      <formula>100</formula>
    </cfRule>
  </conditionalFormatting>
  <conditionalFormatting sqref="G45:G46">
    <cfRule type="cellIs" dxfId="191" priority="12" operator="greaterThan">
      <formula>100</formula>
    </cfRule>
  </conditionalFormatting>
  <conditionalFormatting sqref="G28:H28">
    <cfRule type="cellIs" dxfId="190" priority="166" operator="greaterThan">
      <formula>100</formula>
    </cfRule>
  </conditionalFormatting>
  <conditionalFormatting sqref="G28:H28">
    <cfRule type="cellIs" dxfId="189" priority="11" operator="lessThan">
      <formula>100</formula>
    </cfRule>
  </conditionalFormatting>
  <conditionalFormatting sqref="G45:G46">
    <cfRule type="cellIs" dxfId="188" priority="167" operator="lessThan">
      <formula>100</formula>
    </cfRule>
  </conditionalFormatting>
  <conditionalFormatting sqref="G45:G46">
    <cfRule type="cellIs" dxfId="187" priority="10" operator="equal">
      <formula>100</formula>
    </cfRule>
  </conditionalFormatting>
  <conditionalFormatting sqref="G28:H28">
    <cfRule type="cellIs" dxfId="186" priority="168" operator="equal">
      <formula>100</formula>
    </cfRule>
  </conditionalFormatting>
  <conditionalFormatting sqref="G45:G46">
    <cfRule type="cellIs" dxfId="185" priority="9" operator="greaterThan">
      <formula>100</formula>
    </cfRule>
  </conditionalFormatting>
  <conditionalFormatting sqref="G42:H43">
    <cfRule type="cellIs" dxfId="184" priority="169" operator="greaterThan">
      <formula>100</formula>
    </cfRule>
  </conditionalFormatting>
  <conditionalFormatting sqref="G45:G46">
    <cfRule type="cellIs" dxfId="183" priority="8" operator="lessThan">
      <formula>100</formula>
    </cfRule>
  </conditionalFormatting>
  <conditionalFormatting sqref="G42:H43">
    <cfRule type="cellIs" dxfId="182" priority="170" operator="lessThan">
      <formula>100</formula>
    </cfRule>
  </conditionalFormatting>
  <conditionalFormatting sqref="G45:G46">
    <cfRule type="cellIs" dxfId="181" priority="7" operator="equal">
      <formula>100</formula>
    </cfRule>
  </conditionalFormatting>
  <conditionalFormatting sqref="G42:H43">
    <cfRule type="cellIs" dxfId="180" priority="171" operator="equal">
      <formula>100</formula>
    </cfRule>
  </conditionalFormatting>
  <conditionalFormatting sqref="G48:G49">
    <cfRule type="cellIs" dxfId="179" priority="6" operator="greaterThan">
      <formula>100</formula>
    </cfRule>
  </conditionalFormatting>
  <conditionalFormatting sqref="G42:G43">
    <cfRule type="cellIs" dxfId="178" priority="172" operator="greaterThan">
      <formula>100</formula>
    </cfRule>
  </conditionalFormatting>
  <conditionalFormatting sqref="G48:G49">
    <cfRule type="cellIs" dxfId="177" priority="5" operator="lessThan">
      <formula>100</formula>
    </cfRule>
  </conditionalFormatting>
  <conditionalFormatting sqref="G42:G43">
    <cfRule type="cellIs" dxfId="176" priority="173" operator="lessThan">
      <formula>100</formula>
    </cfRule>
  </conditionalFormatting>
  <conditionalFormatting sqref="G48:G49">
    <cfRule type="cellIs" dxfId="175" priority="4" operator="equal">
      <formula>100</formula>
    </cfRule>
  </conditionalFormatting>
  <conditionalFormatting sqref="G42:G43">
    <cfRule type="cellIs" dxfId="174" priority="174" operator="equal">
      <formula>100</formula>
    </cfRule>
  </conditionalFormatting>
  <conditionalFormatting sqref="G48:H49">
    <cfRule type="cellIs" dxfId="173" priority="3" operator="greaterThan">
      <formula>100</formula>
    </cfRule>
  </conditionalFormatting>
  <conditionalFormatting sqref="G42:G43">
    <cfRule type="cellIs" dxfId="172" priority="175" operator="greaterThan">
      <formula>100</formula>
    </cfRule>
  </conditionalFormatting>
  <conditionalFormatting sqref="G48:H49">
    <cfRule type="cellIs" dxfId="171" priority="2" operator="lessThan">
      <formula>100</formula>
    </cfRule>
  </conditionalFormatting>
  <conditionalFormatting sqref="G42:G43">
    <cfRule type="cellIs" dxfId="170" priority="176" operator="lessThan">
      <formula>100</formula>
    </cfRule>
  </conditionalFormatting>
  <conditionalFormatting sqref="G42:G43">
    <cfRule type="cellIs" dxfId="169" priority="1" operator="equal">
      <formula>100</formula>
    </cfRule>
  </conditionalFormatting>
  <conditionalFormatting sqref="G48:H49">
    <cfRule type="cellIs" dxfId="168" priority="177" operator="equal">
      <formula>100</formula>
    </cfRule>
  </conditionalFormatting>
  <pageMargins left="0.70866141732283461" right="0.70866141732283461" top="0" bottom="0" header="0.31496062992125984" footer="0.31496062992125984"/>
  <pageSetup paperSize="9" scale="82" firstPageNumber="2147483648"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indexed="5"/>
    <pageSetUpPr fitToPage="1"/>
  </sheetPr>
  <dimension ref="A1:Q973"/>
  <sheetViews>
    <sheetView zoomScale="50" workbookViewId="0">
      <pane ySplit="4" topLeftCell="A5" activePane="bottomLeft" state="frozen"/>
      <selection activeCell="D41" sqref="D41:K49"/>
      <selection pane="bottomLeft"/>
    </sheetView>
  </sheetViews>
  <sheetFormatPr defaultColWidth="14.42578125" defaultRowHeight="15.75"/>
  <cols>
    <col min="1" max="1" width="9.28515625" style="512" bestFit="1" customWidth="1"/>
    <col min="2" max="2" width="51.7109375" style="512" bestFit="1" customWidth="1"/>
    <col min="3" max="3" width="24.7109375" style="512" bestFit="1" customWidth="1"/>
    <col min="4" max="4" width="20.85546875" style="512" customWidth="1"/>
    <col min="5" max="5" width="18.42578125" style="512" bestFit="1" customWidth="1"/>
    <col min="6" max="6" width="18.140625" style="512" bestFit="1" customWidth="1"/>
    <col min="7" max="7" width="14.85546875" style="512" bestFit="1" customWidth="1"/>
    <col min="8" max="8" width="15.42578125" style="512" bestFit="1" customWidth="1"/>
    <col min="9" max="9" width="20.5703125" style="512" customWidth="1"/>
    <col min="10" max="10" width="19.7109375" style="512" customWidth="1"/>
    <col min="11" max="12" width="22.5703125" style="512" customWidth="1"/>
    <col min="13" max="13" width="21.42578125" style="512" customWidth="1"/>
    <col min="14" max="14" width="22.85546875" style="512" customWidth="1"/>
    <col min="15" max="15" width="18.85546875" style="512" customWidth="1"/>
    <col min="16" max="16" width="23.5703125" style="512" customWidth="1"/>
    <col min="17" max="17" width="21.7109375" style="512" customWidth="1"/>
    <col min="18" max="18" width="14.42578125" style="512" bestFit="1"/>
    <col min="19" max="16384" width="14.42578125" style="512"/>
  </cols>
  <sheetData>
    <row r="1" spans="1:17" ht="21" customHeight="1">
      <c r="A1" s="513"/>
      <c r="B1" s="1512" t="s">
        <v>194</v>
      </c>
      <c r="C1" s="1512"/>
      <c r="D1" s="514"/>
      <c r="E1" s="513" t="s">
        <v>971</v>
      </c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</row>
    <row r="2" spans="1:17" ht="15.75" customHeight="1">
      <c r="A2" s="1513" t="e">
        <f>#REF!</f>
        <v>#REF!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</row>
    <row r="3" spans="1:17" ht="15.6" customHeight="1">
      <c r="A3" s="1514" t="s">
        <v>183</v>
      </c>
      <c r="B3" s="1514" t="s">
        <v>216</v>
      </c>
      <c r="C3" s="1514" t="s">
        <v>424</v>
      </c>
      <c r="D3" s="1514" t="str">
        <f>Шебалино!D3</f>
        <v xml:space="preserve"> 2021 год (факт)</v>
      </c>
      <c r="E3" s="1514" t="str">
        <f>Шебалино!E3</f>
        <v>2022 год (факт)</v>
      </c>
      <c r="F3" s="1516"/>
      <c r="G3" s="1516"/>
      <c r="H3" s="1517"/>
      <c r="I3" s="1518" t="s">
        <v>299</v>
      </c>
      <c r="J3" s="1642"/>
      <c r="K3" s="1642"/>
      <c r="L3" s="1643"/>
      <c r="M3" s="1406" t="s">
        <v>300</v>
      </c>
      <c r="N3" s="1516"/>
      <c r="O3" s="1516"/>
      <c r="P3" s="1516"/>
      <c r="Q3" s="1517"/>
    </row>
    <row r="4" spans="1:17" ht="98.25" customHeight="1">
      <c r="A4" s="1515"/>
      <c r="B4" s="1515"/>
      <c r="C4" s="1515"/>
      <c r="D4" s="1515"/>
      <c r="E4" s="1515"/>
      <c r="F4" s="516" t="str">
        <f>Шебалино!F4</f>
        <v xml:space="preserve"> 2023 г. (факт)</v>
      </c>
      <c r="G4" s="360" t="str">
        <f>Шебалино!G4</f>
        <v>Темп роста 2023 г. к 2022 г.</v>
      </c>
      <c r="H4" s="360" t="str">
        <f>Шебалино!H4</f>
        <v xml:space="preserve">Отношение к уровню предшествующего года в процентных пунктах </v>
      </c>
      <c r="I4" s="518" t="s">
        <v>307</v>
      </c>
      <c r="J4" s="518" t="s">
        <v>304</v>
      </c>
      <c r="K4" s="518" t="s">
        <v>430</v>
      </c>
      <c r="L4" s="518" t="s">
        <v>306</v>
      </c>
      <c r="M4" s="360" t="s">
        <v>307</v>
      </c>
      <c r="N4" s="360" t="s">
        <v>308</v>
      </c>
      <c r="O4" s="360" t="s">
        <v>309</v>
      </c>
      <c r="P4" s="360" t="s">
        <v>553</v>
      </c>
      <c r="Q4" s="360" t="s">
        <v>311</v>
      </c>
    </row>
    <row r="5" spans="1:17" ht="25.5" customHeight="1">
      <c r="A5" s="519"/>
      <c r="B5" s="520"/>
      <c r="C5" s="520"/>
      <c r="D5" s="520"/>
      <c r="E5" s="520"/>
      <c r="F5" s="521"/>
      <c r="G5" s="522"/>
      <c r="H5" s="522"/>
      <c r="I5" s="523"/>
      <c r="J5" s="523"/>
      <c r="K5" s="523"/>
      <c r="L5" s="523"/>
      <c r="M5" s="522"/>
      <c r="N5" s="522"/>
      <c r="O5" s="522"/>
      <c r="P5" s="522"/>
      <c r="Q5" s="524"/>
    </row>
    <row r="6" spans="1:17" ht="42.75" customHeight="1">
      <c r="A6" s="1520" t="s">
        <v>433</v>
      </c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521"/>
      <c r="N6" s="1521"/>
      <c r="O6" s="1521"/>
      <c r="P6" s="1521"/>
      <c r="Q6" s="1522"/>
    </row>
    <row r="7" spans="1:17" ht="48.75" customHeight="1">
      <c r="A7" s="728"/>
      <c r="B7" s="526" t="s">
        <v>434</v>
      </c>
      <c r="C7" s="527" t="s">
        <v>554</v>
      </c>
      <c r="D7" s="527">
        <v>15928</v>
      </c>
      <c r="E7" s="1115">
        <v>15721</v>
      </c>
      <c r="F7" s="1116">
        <v>15662</v>
      </c>
      <c r="G7" s="529">
        <f t="shared" ref="G7:G9" si="0">F7/E7*100</f>
        <v>99.624705807518609</v>
      </c>
      <c r="H7" s="530">
        <f t="shared" ref="H7:H9" si="1">F7-E7</f>
        <v>-59</v>
      </c>
      <c r="I7" s="543" t="s">
        <v>972</v>
      </c>
      <c r="J7" s="1162">
        <v>83884822263</v>
      </c>
      <c r="K7" s="585"/>
      <c r="L7" s="543"/>
      <c r="M7" s="534" t="s">
        <v>340</v>
      </c>
      <c r="N7" s="534" t="s">
        <v>285</v>
      </c>
      <c r="O7" s="534" t="s">
        <v>180</v>
      </c>
      <c r="P7" s="534" t="s">
        <v>934</v>
      </c>
      <c r="Q7" s="534"/>
    </row>
    <row r="8" spans="1:17" ht="43.5" customHeight="1">
      <c r="A8" s="1616">
        <v>1</v>
      </c>
      <c r="B8" s="1620" t="s">
        <v>441</v>
      </c>
      <c r="C8" s="537" t="s">
        <v>442</v>
      </c>
      <c r="D8" s="1019">
        <v>1215</v>
      </c>
      <c r="E8" s="1077">
        <v>1585</v>
      </c>
      <c r="F8" s="1020">
        <v>1921</v>
      </c>
      <c r="G8" s="530">
        <f t="shared" si="0"/>
        <v>121.19873817034701</v>
      </c>
      <c r="H8" s="530">
        <f t="shared" si="1"/>
        <v>336</v>
      </c>
      <c r="I8" s="543" t="s">
        <v>973</v>
      </c>
      <c r="J8" s="1162">
        <v>83884822263</v>
      </c>
      <c r="K8" s="1193">
        <v>45456.614583333336</v>
      </c>
      <c r="L8" s="591" t="s">
        <v>974</v>
      </c>
      <c r="M8" s="534" t="str">
        <f>'К-Агач'!M8</f>
        <v>Шымдыева Юлия Михайловна</v>
      </c>
      <c r="N8" s="534" t="str">
        <f>'К-Агач'!N8</f>
        <v>8 (38822) 2 55 38</v>
      </c>
      <c r="O8" s="534" t="s">
        <v>180</v>
      </c>
      <c r="P8" s="1119" t="s">
        <v>975</v>
      </c>
      <c r="Q8" s="534"/>
    </row>
    <row r="9" spans="1:17" ht="52.5" customHeight="1">
      <c r="A9" s="1617"/>
      <c r="B9" s="1622"/>
      <c r="C9" s="936" t="s">
        <v>444</v>
      </c>
      <c r="D9" s="550">
        <v>76.5</v>
      </c>
      <c r="E9" s="1025">
        <v>100.82</v>
      </c>
      <c r="F9" s="1025">
        <v>122.65</v>
      </c>
      <c r="G9" s="556">
        <f t="shared" si="0"/>
        <v>121.652449910732</v>
      </c>
      <c r="H9" s="530">
        <f t="shared" si="1"/>
        <v>21.830000000000013</v>
      </c>
      <c r="I9" s="543" t="s">
        <v>973</v>
      </c>
      <c r="J9" s="1162">
        <v>83884822263</v>
      </c>
      <c r="K9" s="1193">
        <v>45456.614583333336</v>
      </c>
      <c r="L9" s="591" t="s">
        <v>974</v>
      </c>
      <c r="M9" s="544" t="str">
        <f>'К-Агач'!M9</f>
        <v>Шымдыева Юлия Михайловна</v>
      </c>
      <c r="N9" s="544" t="str">
        <f>'К-Агач'!N9</f>
        <v>8 (38822) 2 55 38</v>
      </c>
      <c r="O9" s="546" t="s">
        <v>180</v>
      </c>
      <c r="P9" s="547" t="s">
        <v>975</v>
      </c>
      <c r="Q9" s="546"/>
    </row>
    <row r="10" spans="1:17" ht="54" customHeight="1">
      <c r="A10" s="965"/>
      <c r="B10" s="912"/>
      <c r="C10" s="553" t="s">
        <v>445</v>
      </c>
      <c r="D10" s="554">
        <v>87937</v>
      </c>
      <c r="E10" s="1077">
        <v>97732</v>
      </c>
      <c r="F10" s="760">
        <v>136137</v>
      </c>
      <c r="G10" s="556">
        <f t="shared" ref="G10:G49" si="2">F10/E10*100</f>
        <v>139.29623869357016</v>
      </c>
      <c r="H10" s="530">
        <f t="shared" ref="H10:H49" si="3">F10-E10</f>
        <v>38405</v>
      </c>
      <c r="I10" s="543" t="s">
        <v>972</v>
      </c>
      <c r="J10" s="1162">
        <v>83884822263</v>
      </c>
      <c r="K10" s="585" t="s">
        <v>976</v>
      </c>
      <c r="L10" s="591" t="s">
        <v>977</v>
      </c>
      <c r="M10" s="544" t="str">
        <f>'К-Агач'!M10</f>
        <v>Мусихина Татьяна Алексеевна</v>
      </c>
      <c r="N10" s="544" t="str">
        <f>'К-Агач'!N10</f>
        <v>8 (38822) 29 5 11</v>
      </c>
      <c r="O10" s="544" t="s">
        <v>446</v>
      </c>
      <c r="P10" s="1124" t="s">
        <v>978</v>
      </c>
      <c r="Q10" s="546"/>
    </row>
    <row r="11" spans="1:17" ht="47.25" customHeight="1">
      <c r="A11" s="1621">
        <v>2</v>
      </c>
      <c r="B11" s="1621" t="s">
        <v>372</v>
      </c>
      <c r="C11" s="913" t="s">
        <v>566</v>
      </c>
      <c r="D11" s="550">
        <v>45.1</v>
      </c>
      <c r="E11" s="1026">
        <f>E10/D10*100</f>
        <v>111.13865608333238</v>
      </c>
      <c r="F11" s="1026">
        <f>F10/E10*100</f>
        <v>139.29623869357016</v>
      </c>
      <c r="G11" s="559">
        <f t="shared" si="2"/>
        <v>125.33554354762492</v>
      </c>
      <c r="H11" s="530">
        <f t="shared" si="3"/>
        <v>28.157582610237782</v>
      </c>
      <c r="I11" s="543" t="s">
        <v>972</v>
      </c>
      <c r="J11" s="1162">
        <v>83884822263</v>
      </c>
      <c r="K11" s="968" t="s">
        <v>976</v>
      </c>
      <c r="L11" s="591" t="s">
        <v>977</v>
      </c>
      <c r="M11" s="544" t="str">
        <f>'К-Агач'!M11</f>
        <v>Мусихина Татьяна Алексеевна</v>
      </c>
      <c r="N11" s="544" t="str">
        <f>'К-Агач'!N11</f>
        <v>8 (38822) 29 5 11</v>
      </c>
      <c r="O11" s="544" t="s">
        <v>446</v>
      </c>
      <c r="P11" s="1124" t="s">
        <v>978</v>
      </c>
      <c r="Q11" s="546"/>
    </row>
    <row r="12" spans="1:17" ht="102.75" customHeight="1">
      <c r="A12" s="1622"/>
      <c r="B12" s="1622"/>
      <c r="C12" s="899" t="s">
        <v>449</v>
      </c>
      <c r="D12" s="550">
        <v>5.25</v>
      </c>
      <c r="E12" s="593">
        <f>E10/E7</f>
        <v>6.216652884676547</v>
      </c>
      <c r="F12" s="593">
        <v>8.69</v>
      </c>
      <c r="G12" s="559">
        <f t="shared" si="2"/>
        <v>139.78583268530267</v>
      </c>
      <c r="H12" s="530">
        <f t="shared" si="3"/>
        <v>2.4733471153234525</v>
      </c>
      <c r="I12" s="543" t="s">
        <v>972</v>
      </c>
      <c r="J12" s="1162">
        <v>83884822263</v>
      </c>
      <c r="K12" s="968" t="s">
        <v>976</v>
      </c>
      <c r="L12" s="591" t="s">
        <v>977</v>
      </c>
      <c r="M12" s="544" t="str">
        <f>'К-Агач'!M12</f>
        <v>Мусихина Татьяна Алексеевна</v>
      </c>
      <c r="N12" s="544" t="str">
        <f>'К-Агач'!N12</f>
        <v>8 (38822) 29 5 11</v>
      </c>
      <c r="O12" s="544" t="s">
        <v>446</v>
      </c>
      <c r="P12" s="1124" t="s">
        <v>978</v>
      </c>
      <c r="Q12" s="560"/>
    </row>
    <row r="13" spans="1:17" ht="80.25" customHeight="1">
      <c r="A13" s="1620">
        <v>3</v>
      </c>
      <c r="B13" s="913" t="s">
        <v>451</v>
      </c>
      <c r="C13" s="899" t="s">
        <v>406</v>
      </c>
      <c r="D13" s="1217">
        <f>D14/D15*100</f>
        <v>44.611457742484397</v>
      </c>
      <c r="E13" s="593">
        <f>E14/E15*100</f>
        <v>47.341075794621027</v>
      </c>
      <c r="F13" s="593">
        <f>F14/F15*100</f>
        <v>54.809208451592561</v>
      </c>
      <c r="G13" s="559">
        <f t="shared" si="2"/>
        <v>115.77516465694697</v>
      </c>
      <c r="H13" s="562">
        <f t="shared" si="3"/>
        <v>7.4681326569715338</v>
      </c>
      <c r="I13" s="543" t="s">
        <v>972</v>
      </c>
      <c r="J13" s="1162">
        <v>83884822263</v>
      </c>
      <c r="K13" s="968" t="s">
        <v>979</v>
      </c>
      <c r="L13" s="543" t="s">
        <v>980</v>
      </c>
      <c r="M13" s="544" t="str">
        <f>'К-Агач'!M13</f>
        <v>Белеева Байсура Павловна</v>
      </c>
      <c r="N13" s="544" t="str">
        <f>'К-Агач'!N13</f>
        <v>8 (38822) 4 77 39</v>
      </c>
      <c r="O13" s="546" t="s">
        <v>446</v>
      </c>
      <c r="P13" s="547" t="s">
        <v>981</v>
      </c>
      <c r="Q13" s="546" t="s">
        <v>457</v>
      </c>
    </row>
    <row r="14" spans="1:17" ht="80.25" customHeight="1">
      <c r="A14" s="1621"/>
      <c r="B14" s="563" t="s">
        <v>458</v>
      </c>
      <c r="C14" s="563" t="s">
        <v>459</v>
      </c>
      <c r="D14" s="563">
        <v>1573</v>
      </c>
      <c r="E14" s="586">
        <v>1549</v>
      </c>
      <c r="F14" s="586">
        <v>1738</v>
      </c>
      <c r="G14" s="566">
        <f t="shared" si="2"/>
        <v>112.20142027114268</v>
      </c>
      <c r="H14" s="556">
        <f t="shared" si="3"/>
        <v>189</v>
      </c>
      <c r="I14" s="543" t="s">
        <v>972</v>
      </c>
      <c r="J14" s="1162">
        <v>83884822263</v>
      </c>
      <c r="K14" s="968" t="s">
        <v>979</v>
      </c>
      <c r="L14" s="543" t="s">
        <v>982</v>
      </c>
      <c r="M14" s="544" t="str">
        <f t="shared" ref="M14:M15" si="4">M13</f>
        <v>Белеева Байсура Павловна</v>
      </c>
      <c r="N14" s="544" t="str">
        <f t="shared" ref="N14:N15" si="5">N13</f>
        <v>8 (38822) 4 77 39</v>
      </c>
      <c r="O14" s="546" t="s">
        <v>446</v>
      </c>
      <c r="P14" s="547" t="s">
        <v>981</v>
      </c>
      <c r="Q14" s="546" t="s">
        <v>457</v>
      </c>
    </row>
    <row r="15" spans="1:17" ht="80.25" customHeight="1">
      <c r="A15" s="1622"/>
      <c r="B15" s="563" t="s">
        <v>461</v>
      </c>
      <c r="C15" s="563" t="s">
        <v>459</v>
      </c>
      <c r="D15" s="563">
        <v>3526</v>
      </c>
      <c r="E15" s="586">
        <v>3272</v>
      </c>
      <c r="F15" s="586">
        <v>3171</v>
      </c>
      <c r="G15" s="566">
        <f t="shared" si="2"/>
        <v>96.913202933985332</v>
      </c>
      <c r="H15" s="556">
        <f t="shared" si="3"/>
        <v>-101</v>
      </c>
      <c r="I15" s="543" t="s">
        <v>972</v>
      </c>
      <c r="J15" s="1162">
        <v>83884822263</v>
      </c>
      <c r="K15" s="968" t="s">
        <v>979</v>
      </c>
      <c r="L15" s="543" t="s">
        <v>980</v>
      </c>
      <c r="M15" s="544" t="str">
        <f t="shared" si="4"/>
        <v>Белеева Байсура Павловна</v>
      </c>
      <c r="N15" s="544" t="str">
        <f t="shared" si="5"/>
        <v>8 (38822) 4 77 39</v>
      </c>
      <c r="O15" s="546" t="s">
        <v>446</v>
      </c>
      <c r="P15" s="567" t="s">
        <v>983</v>
      </c>
      <c r="Q15" s="546" t="s">
        <v>457</v>
      </c>
    </row>
    <row r="16" spans="1:17" ht="80.25" customHeight="1">
      <c r="A16" s="1620">
        <v>4</v>
      </c>
      <c r="B16" s="1620" t="s">
        <v>462</v>
      </c>
      <c r="C16" s="568" t="s">
        <v>442</v>
      </c>
      <c r="D16" s="1037">
        <v>-58</v>
      </c>
      <c r="E16" s="570">
        <v>-10</v>
      </c>
      <c r="F16" s="571">
        <v>32</v>
      </c>
      <c r="G16" s="559">
        <f t="shared" si="2"/>
        <v>-320</v>
      </c>
      <c r="H16" s="530">
        <f t="shared" si="3"/>
        <v>42</v>
      </c>
      <c r="I16" s="543" t="s">
        <v>972</v>
      </c>
      <c r="J16" s="1162">
        <v>83884822263</v>
      </c>
      <c r="K16" s="1154" t="s">
        <v>984</v>
      </c>
      <c r="L16" s="543" t="s">
        <v>980</v>
      </c>
      <c r="M16" s="544" t="str">
        <f>'К-Агач'!M16</f>
        <v xml:space="preserve">Данилова Елена Алексеевна </v>
      </c>
      <c r="N16" s="544" t="str">
        <f>'К-Агач'!N16</f>
        <v>2-64-91</v>
      </c>
      <c r="O16" s="572" t="s">
        <v>180</v>
      </c>
      <c r="P16" s="573" t="s">
        <v>857</v>
      </c>
      <c r="Q16" s="774" t="s">
        <v>465</v>
      </c>
    </row>
    <row r="17" spans="1:17" ht="55.5" customHeight="1">
      <c r="A17" s="1622"/>
      <c r="B17" s="1622"/>
      <c r="C17" s="899" t="s">
        <v>444</v>
      </c>
      <c r="D17" s="592">
        <v>-3.6</v>
      </c>
      <c r="E17" s="575">
        <v>-0.7</v>
      </c>
      <c r="F17" s="576">
        <v>2.1</v>
      </c>
      <c r="G17" s="559">
        <f t="shared" si="2"/>
        <v>-300.00000000000006</v>
      </c>
      <c r="H17" s="530">
        <f t="shared" si="3"/>
        <v>2.8</v>
      </c>
      <c r="I17" s="543" t="s">
        <v>972</v>
      </c>
      <c r="J17" s="1162">
        <v>83884822263</v>
      </c>
      <c r="K17" s="1191" t="s">
        <v>984</v>
      </c>
      <c r="L17" s="543" t="s">
        <v>980</v>
      </c>
      <c r="M17" s="544" t="str">
        <f>'К-Агач'!M17</f>
        <v xml:space="preserve">Данилова Елена Алексеевна </v>
      </c>
      <c r="N17" s="544" t="str">
        <f>'К-Агач'!N17</f>
        <v>2-64-91</v>
      </c>
      <c r="O17" s="572" t="s">
        <v>180</v>
      </c>
      <c r="P17" s="573" t="s">
        <v>857</v>
      </c>
      <c r="Q17" s="774" t="s">
        <v>465</v>
      </c>
    </row>
    <row r="18" spans="1:17" ht="55.5" customHeight="1">
      <c r="A18" s="1620">
        <v>5</v>
      </c>
      <c r="B18" s="1620" t="s">
        <v>466</v>
      </c>
      <c r="C18" s="577" t="s">
        <v>467</v>
      </c>
      <c r="D18" s="1040">
        <v>9598</v>
      </c>
      <c r="E18" s="570">
        <v>9008</v>
      </c>
      <c r="F18" s="571">
        <v>10979</v>
      </c>
      <c r="G18" s="559">
        <f t="shared" si="2"/>
        <v>121.88055062166963</v>
      </c>
      <c r="H18" s="530">
        <f t="shared" si="3"/>
        <v>1971</v>
      </c>
      <c r="I18" s="540" t="s">
        <v>985</v>
      </c>
      <c r="J18" s="579">
        <v>83884822021</v>
      </c>
      <c r="K18" s="1154" t="s">
        <v>986</v>
      </c>
      <c r="L18" s="543" t="s">
        <v>980</v>
      </c>
      <c r="M18" s="544" t="str">
        <f>'К-Агач'!M18</f>
        <v>Темирханова Гульсая Айтеновна</v>
      </c>
      <c r="N18" s="544" t="str">
        <f>'К-Агач'!N18</f>
        <v>2-60-28</v>
      </c>
      <c r="O18" s="546" t="s">
        <v>446</v>
      </c>
      <c r="P18" s="547" t="s">
        <v>987</v>
      </c>
      <c r="Q18" s="546" t="s">
        <v>471</v>
      </c>
    </row>
    <row r="19" spans="1:17" ht="90.75" customHeight="1">
      <c r="A19" s="1622"/>
      <c r="B19" s="1622"/>
      <c r="C19" s="899" t="s">
        <v>472</v>
      </c>
      <c r="D19" s="592">
        <v>604.6</v>
      </c>
      <c r="E19" s="1159">
        <v>572.99</v>
      </c>
      <c r="F19" s="593">
        <v>700.99</v>
      </c>
      <c r="G19" s="559">
        <f t="shared" si="2"/>
        <v>122.3389587950924</v>
      </c>
      <c r="H19" s="530">
        <f t="shared" si="3"/>
        <v>128</v>
      </c>
      <c r="I19" s="540" t="s">
        <v>985</v>
      </c>
      <c r="J19" s="579">
        <v>83884822021</v>
      </c>
      <c r="K19" s="1191" t="s">
        <v>986</v>
      </c>
      <c r="L19" s="543" t="s">
        <v>980</v>
      </c>
      <c r="M19" s="544" t="str">
        <f>'К-Агач'!M19</f>
        <v>Темирханова Гульсая Айтеновна</v>
      </c>
      <c r="N19" s="544" t="str">
        <f>'К-Агач'!N19</f>
        <v>2-60-28</v>
      </c>
      <c r="O19" s="544" t="s">
        <v>446</v>
      </c>
      <c r="P19" s="544" t="s">
        <v>988</v>
      </c>
      <c r="Q19" s="544" t="s">
        <v>471</v>
      </c>
    </row>
    <row r="20" spans="1:17" ht="243.75" customHeight="1">
      <c r="A20" s="899">
        <v>6</v>
      </c>
      <c r="B20" s="899" t="s">
        <v>473</v>
      </c>
      <c r="C20" s="926" t="s">
        <v>474</v>
      </c>
      <c r="D20" s="1130">
        <v>100</v>
      </c>
      <c r="E20" s="1192">
        <v>100</v>
      </c>
      <c r="F20" s="1192">
        <v>100</v>
      </c>
      <c r="G20" s="584">
        <f t="shared" si="2"/>
        <v>100</v>
      </c>
      <c r="H20" s="530">
        <f t="shared" si="3"/>
        <v>0</v>
      </c>
      <c r="I20" s="543" t="s">
        <v>989</v>
      </c>
      <c r="J20" s="1162" t="s">
        <v>990</v>
      </c>
      <c r="K20" s="1191" t="s">
        <v>991</v>
      </c>
      <c r="L20" s="543" t="s">
        <v>980</v>
      </c>
      <c r="M20" s="544" t="str">
        <f>'К-Агач'!M20</f>
        <v>Дейнека Оксана Викторовна</v>
      </c>
      <c r="N20" s="544" t="str">
        <f>'К-Агач'!N20</f>
        <v>8(38822)29173</v>
      </c>
      <c r="O20" s="544" t="s">
        <v>446</v>
      </c>
      <c r="P20" s="544" t="s">
        <v>992</v>
      </c>
      <c r="Q20" s="544" t="s">
        <v>457</v>
      </c>
    </row>
    <row r="21" spans="1:17" ht="176.25" customHeight="1">
      <c r="A21" s="586" t="s">
        <v>481</v>
      </c>
      <c r="B21" s="577" t="s">
        <v>482</v>
      </c>
      <c r="C21" s="587" t="s">
        <v>442</v>
      </c>
      <c r="D21" s="1037">
        <v>901</v>
      </c>
      <c r="E21" s="589">
        <v>1099</v>
      </c>
      <c r="F21" s="571">
        <v>985</v>
      </c>
      <c r="G21" s="584">
        <f t="shared" si="2"/>
        <v>89.626933575978157</v>
      </c>
      <c r="H21" s="530">
        <f t="shared" si="3"/>
        <v>-114</v>
      </c>
      <c r="I21" s="543" t="s">
        <v>989</v>
      </c>
      <c r="J21" s="1162" t="s">
        <v>990</v>
      </c>
      <c r="K21" s="1191" t="s">
        <v>991</v>
      </c>
      <c r="L21" s="543" t="s">
        <v>980</v>
      </c>
      <c r="M21" s="544" t="str">
        <f>'К-Агач'!M21</f>
        <v>Дейнека Оксана Викторовна</v>
      </c>
      <c r="N21" s="544" t="str">
        <f>'К-Агач'!N21</f>
        <v>8(38822)29173</v>
      </c>
      <c r="O21" s="544" t="s">
        <v>446</v>
      </c>
      <c r="P21" s="544" t="s">
        <v>992</v>
      </c>
      <c r="Q21" s="544" t="s">
        <v>457</v>
      </c>
    </row>
    <row r="22" spans="1:17" ht="243.75" customHeight="1">
      <c r="A22" s="564" t="s">
        <v>483</v>
      </c>
      <c r="B22" s="590" t="s">
        <v>484</v>
      </c>
      <c r="C22" s="577" t="s">
        <v>442</v>
      </c>
      <c r="D22" s="1037">
        <v>901</v>
      </c>
      <c r="E22" s="589">
        <v>1099</v>
      </c>
      <c r="F22" s="571">
        <v>985</v>
      </c>
      <c r="G22" s="584">
        <f t="shared" si="2"/>
        <v>89.626933575978157</v>
      </c>
      <c r="H22" s="530">
        <f t="shared" si="3"/>
        <v>-114</v>
      </c>
      <c r="I22" s="543" t="s">
        <v>989</v>
      </c>
      <c r="J22" s="1162" t="s">
        <v>990</v>
      </c>
      <c r="K22" s="1191" t="s">
        <v>991</v>
      </c>
      <c r="L22" s="543" t="s">
        <v>980</v>
      </c>
      <c r="M22" s="544" t="str">
        <f>'К-Агач'!M22</f>
        <v>Дейнека Оксана Викторовна</v>
      </c>
      <c r="N22" s="544" t="str">
        <f>'К-Агач'!N22</f>
        <v>8(38822)29173</v>
      </c>
      <c r="O22" s="544" t="s">
        <v>446</v>
      </c>
      <c r="P22" s="544" t="s">
        <v>992</v>
      </c>
      <c r="Q22" s="544" t="s">
        <v>457</v>
      </c>
    </row>
    <row r="23" spans="1:17" ht="105.75" customHeight="1">
      <c r="A23" s="899">
        <v>7</v>
      </c>
      <c r="B23" s="899" t="s">
        <v>485</v>
      </c>
      <c r="C23" s="936" t="s">
        <v>474</v>
      </c>
      <c r="D23" s="592">
        <v>76</v>
      </c>
      <c r="E23" s="593">
        <v>77.260000000000005</v>
      </c>
      <c r="F23" s="594">
        <v>80.8</v>
      </c>
      <c r="G23" s="530">
        <f t="shared" si="2"/>
        <v>104.5819311415998</v>
      </c>
      <c r="H23" s="530">
        <f t="shared" si="3"/>
        <v>3.539999999999992</v>
      </c>
      <c r="I23" s="540" t="s">
        <v>993</v>
      </c>
      <c r="J23" s="1162" t="s">
        <v>994</v>
      </c>
      <c r="K23" s="585" t="s">
        <v>995</v>
      </c>
      <c r="L23" s="543" t="s">
        <v>996</v>
      </c>
      <c r="M23" s="544" t="str">
        <f>'К-Агач'!M23</f>
        <v>Каменева Наталья Юрьевна</v>
      </c>
      <c r="N23" s="544" t="str">
        <f>'К-Агач'!N23</f>
        <v>8(38822)23722</v>
      </c>
      <c r="O23" s="544" t="s">
        <v>180</v>
      </c>
      <c r="P23" s="1050" t="s">
        <v>997</v>
      </c>
      <c r="Q23" s="544"/>
    </row>
    <row r="24" spans="1:17" ht="105.75" customHeight="1">
      <c r="A24" s="564" t="s">
        <v>490</v>
      </c>
      <c r="B24" s="577" t="s">
        <v>385</v>
      </c>
      <c r="C24" s="577" t="s">
        <v>442</v>
      </c>
      <c r="D24" s="1052">
        <v>2954</v>
      </c>
      <c r="E24" s="589">
        <v>2990</v>
      </c>
      <c r="F24" s="589">
        <v>3008</v>
      </c>
      <c r="G24" s="559">
        <f t="shared" si="2"/>
        <v>100.60200668896321</v>
      </c>
      <c r="H24" s="530">
        <f t="shared" si="3"/>
        <v>18</v>
      </c>
      <c r="I24" s="540" t="s">
        <v>993</v>
      </c>
      <c r="J24" s="1162" t="s">
        <v>994</v>
      </c>
      <c r="K24" s="968" t="s">
        <v>995</v>
      </c>
      <c r="L24" s="543" t="s">
        <v>996</v>
      </c>
      <c r="M24" s="544" t="str">
        <f>'К-Агач'!M24</f>
        <v>Каменева Наталья Юрьевна</v>
      </c>
      <c r="N24" s="544" t="str">
        <f>'К-Агач'!N24</f>
        <v>8(38822)23722</v>
      </c>
      <c r="O24" s="544" t="s">
        <v>180</v>
      </c>
      <c r="P24" s="1050" t="s">
        <v>997</v>
      </c>
      <c r="Q24" s="544"/>
    </row>
    <row r="25" spans="1:17" ht="105.75" customHeight="1">
      <c r="A25" s="564" t="s">
        <v>492</v>
      </c>
      <c r="B25" s="577" t="s">
        <v>33</v>
      </c>
      <c r="C25" s="577" t="s">
        <v>442</v>
      </c>
      <c r="D25" s="1052">
        <v>3908</v>
      </c>
      <c r="E25" s="589">
        <v>3870</v>
      </c>
      <c r="F25" s="589">
        <v>3722</v>
      </c>
      <c r="G25" s="559">
        <f t="shared" si="2"/>
        <v>96.175710594315248</v>
      </c>
      <c r="H25" s="530">
        <f t="shared" si="3"/>
        <v>-148</v>
      </c>
      <c r="I25" s="540" t="s">
        <v>993</v>
      </c>
      <c r="J25" s="1162" t="s">
        <v>994</v>
      </c>
      <c r="K25" s="968" t="s">
        <v>998</v>
      </c>
      <c r="L25" s="543" t="s">
        <v>996</v>
      </c>
      <c r="M25" s="544" t="str">
        <f>'К-Агач'!M25</f>
        <v>Каменева Наталья Юрьевна</v>
      </c>
      <c r="N25" s="544" t="str">
        <f>'К-Агач'!N25</f>
        <v>8(38822)23722</v>
      </c>
      <c r="O25" s="544" t="s">
        <v>446</v>
      </c>
      <c r="P25" s="1050" t="s">
        <v>997</v>
      </c>
      <c r="Q25" s="544"/>
    </row>
    <row r="26" spans="1:17" ht="24.75" customHeight="1">
      <c r="A26" s="1531" t="s">
        <v>495</v>
      </c>
      <c r="B26" s="1532"/>
      <c r="C26" s="1532"/>
      <c r="D26" s="1532"/>
      <c r="E26" s="1532"/>
      <c r="F26" s="1532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3"/>
    </row>
    <row r="27" spans="1:17" ht="130.5" customHeight="1">
      <c r="A27" s="940">
        <v>8</v>
      </c>
      <c r="B27" s="940" t="s">
        <v>496</v>
      </c>
      <c r="C27" s="940" t="s">
        <v>447</v>
      </c>
      <c r="D27" s="940">
        <v>106.73</v>
      </c>
      <c r="E27" s="942">
        <f>E28/D28*100</f>
        <v>117.30115491769814</v>
      </c>
      <c r="F27" s="942">
        <f>F28/E28*100</f>
        <v>98.242738693971049</v>
      </c>
      <c r="G27" s="600">
        <f t="shared" si="2"/>
        <v>83.752575806181085</v>
      </c>
      <c r="H27" s="529">
        <f t="shared" si="3"/>
        <v>-19.058416223727093</v>
      </c>
      <c r="I27" s="601" t="s">
        <v>999</v>
      </c>
      <c r="J27" s="636">
        <v>83884823001</v>
      </c>
      <c r="K27" s="686" t="s">
        <v>1000</v>
      </c>
      <c r="L27" s="648" t="s">
        <v>744</v>
      </c>
      <c r="M27" s="601" t="str">
        <f>Справочник!D11</f>
        <v>Тойлонова Элина Васильевна</v>
      </c>
      <c r="N27" s="601" t="str">
        <f>Справочник!E11</f>
        <v>8-38822-2-43-99</v>
      </c>
      <c r="O27" s="605" t="s">
        <v>501</v>
      </c>
      <c r="P27" s="1262" t="s">
        <v>1001</v>
      </c>
      <c r="Q27" s="605"/>
    </row>
    <row r="28" spans="1:17" ht="130.5" customHeight="1">
      <c r="A28" s="955"/>
      <c r="B28" s="607" t="s">
        <v>496</v>
      </c>
      <c r="C28" s="608" t="s">
        <v>377</v>
      </c>
      <c r="D28" s="1253">
        <v>159040.76999999999</v>
      </c>
      <c r="E28" s="609">
        <v>186556.66</v>
      </c>
      <c r="F28" s="610">
        <v>183278.372</v>
      </c>
      <c r="G28" s="566">
        <f t="shared" si="2"/>
        <v>98.242738693971049</v>
      </c>
      <c r="H28" s="566">
        <f t="shared" si="3"/>
        <v>-3278.2880000000005</v>
      </c>
      <c r="I28" s="601" t="s">
        <v>999</v>
      </c>
      <c r="J28" s="636">
        <v>83884823001</v>
      </c>
      <c r="K28" s="686" t="s">
        <v>1000</v>
      </c>
      <c r="L28" s="648" t="s">
        <v>744</v>
      </c>
      <c r="M28" s="601" t="str">
        <f>M27</f>
        <v>Тойлонова Элина Васильевна</v>
      </c>
      <c r="N28" s="601" t="str">
        <f>N27</f>
        <v>8-38822-2-43-99</v>
      </c>
      <c r="O28" s="605" t="s">
        <v>501</v>
      </c>
      <c r="P28" s="1262" t="s">
        <v>1002</v>
      </c>
      <c r="Q28" s="605"/>
    </row>
    <row r="29" spans="1:17" ht="130.5" customHeight="1">
      <c r="A29" s="955"/>
      <c r="B29" s="1625" t="s">
        <v>503</v>
      </c>
      <c r="C29" s="612" t="s">
        <v>504</v>
      </c>
      <c r="D29" s="1054">
        <v>296123</v>
      </c>
      <c r="E29" s="613">
        <v>1433308.3</v>
      </c>
      <c r="F29" s="614">
        <v>1581977.6000000001</v>
      </c>
      <c r="G29" s="559">
        <f t="shared" si="2"/>
        <v>110.37245790036938</v>
      </c>
      <c r="H29" s="530">
        <f t="shared" si="3"/>
        <v>148669.30000000005</v>
      </c>
      <c r="I29" s="1272" t="s">
        <v>972</v>
      </c>
      <c r="J29" s="1273">
        <v>83884822263</v>
      </c>
      <c r="K29" s="968" t="s">
        <v>1003</v>
      </c>
      <c r="L29" s="591" t="s">
        <v>1004</v>
      </c>
      <c r="M29" s="615" t="str">
        <f>Город!M29</f>
        <v>Лощеных Елена Алексеевна</v>
      </c>
      <c r="N29" s="615" t="str">
        <f>Город!N29</f>
        <v>8 (38822) 2 95 08</v>
      </c>
      <c r="O29" s="616" t="s">
        <v>501</v>
      </c>
      <c r="P29" s="623" t="s">
        <v>1005</v>
      </c>
      <c r="Q29" s="618" t="s">
        <v>457</v>
      </c>
    </row>
    <row r="30" spans="1:17" ht="61.5" customHeight="1">
      <c r="A30" s="1627">
        <v>9</v>
      </c>
      <c r="B30" s="1627"/>
      <c r="C30" s="899" t="s">
        <v>506</v>
      </c>
      <c r="D30" s="619">
        <v>132.9</v>
      </c>
      <c r="E30" s="620">
        <v>90.2</v>
      </c>
      <c r="F30" s="1056">
        <v>100.3</v>
      </c>
      <c r="G30" s="559">
        <f t="shared" si="2"/>
        <v>111.19733924611972</v>
      </c>
      <c r="H30" s="530">
        <f t="shared" si="3"/>
        <v>10.099999999999994</v>
      </c>
      <c r="I30" s="1272" t="s">
        <v>972</v>
      </c>
      <c r="J30" s="1273">
        <v>83884822263</v>
      </c>
      <c r="K30" s="968" t="s">
        <v>1003</v>
      </c>
      <c r="L30" s="591" t="s">
        <v>1004</v>
      </c>
      <c r="M30" s="615" t="str">
        <f>Город!M30</f>
        <v>Лощеных Елена Алексеевна</v>
      </c>
      <c r="N30" s="615" t="str">
        <f>Город!N30</f>
        <v>8 (38822) 2 95 08</v>
      </c>
      <c r="O30" s="616" t="s">
        <v>501</v>
      </c>
      <c r="P30" s="623" t="s">
        <v>1005</v>
      </c>
      <c r="Q30" s="618" t="s">
        <v>457</v>
      </c>
    </row>
    <row r="31" spans="1:17" ht="80.25" customHeight="1">
      <c r="A31" s="1626"/>
      <c r="B31" s="1626"/>
      <c r="C31" s="899" t="s">
        <v>507</v>
      </c>
      <c r="D31" s="625">
        <v>18.600000000000001</v>
      </c>
      <c r="E31" s="1200">
        <v>91.17</v>
      </c>
      <c r="F31" s="1201">
        <v>101</v>
      </c>
      <c r="G31" s="559">
        <f t="shared" si="2"/>
        <v>110.78205550071296</v>
      </c>
      <c r="H31" s="530">
        <f t="shared" si="3"/>
        <v>9.8299999999999983</v>
      </c>
      <c r="I31" s="1272" t="s">
        <v>972</v>
      </c>
      <c r="J31" s="1273">
        <v>83884822263</v>
      </c>
      <c r="K31" s="968" t="s">
        <v>1003</v>
      </c>
      <c r="L31" s="591" t="s">
        <v>1004</v>
      </c>
      <c r="M31" s="615" t="str">
        <f>Город!M31</f>
        <v>Лощеных Елена Алексеевна</v>
      </c>
      <c r="N31" s="615" t="str">
        <f>Город!N31</f>
        <v>8 (38822) 2 95 08</v>
      </c>
      <c r="O31" s="616" t="s">
        <v>501</v>
      </c>
      <c r="P31" s="623" t="s">
        <v>1005</v>
      </c>
      <c r="Q31" s="618" t="s">
        <v>457</v>
      </c>
    </row>
    <row r="32" spans="1:17" ht="39.6" customHeight="1">
      <c r="A32" s="1616">
        <v>10</v>
      </c>
      <c r="B32" s="1616" t="s">
        <v>100</v>
      </c>
      <c r="C32" s="612" t="s">
        <v>508</v>
      </c>
      <c r="D32" s="1054">
        <v>2389.56</v>
      </c>
      <c r="E32" s="613">
        <v>3071.5</v>
      </c>
      <c r="F32" s="614">
        <v>2722.58</v>
      </c>
      <c r="G32" s="559">
        <f t="shared" si="2"/>
        <v>88.640078137717722</v>
      </c>
      <c r="H32" s="530">
        <f t="shared" si="3"/>
        <v>-348.92000000000007</v>
      </c>
      <c r="I32" s="543" t="s">
        <v>1006</v>
      </c>
      <c r="J32" s="1162">
        <v>83884822471</v>
      </c>
      <c r="K32" s="585" t="s">
        <v>1007</v>
      </c>
      <c r="L32" s="591" t="s">
        <v>1008</v>
      </c>
      <c r="M32" s="615" t="str">
        <f>Город!M32</f>
        <v xml:space="preserve">Федоровская Наталья Алексеевна
</v>
      </c>
      <c r="N32" s="615" t="str">
        <f>Город!N32</f>
        <v>8 (38822) 21 248</v>
      </c>
      <c r="O32" s="826" t="s">
        <v>446</v>
      </c>
      <c r="P32" s="827" t="s">
        <v>601</v>
      </c>
      <c r="Q32" s="826" t="s">
        <v>457</v>
      </c>
    </row>
    <row r="33" spans="1:17" ht="45" customHeight="1">
      <c r="A33" s="1628"/>
      <c r="B33" s="1628"/>
      <c r="C33" s="899" t="s">
        <v>390</v>
      </c>
      <c r="D33" s="1060">
        <v>97.6</v>
      </c>
      <c r="E33" s="1061">
        <v>105.3</v>
      </c>
      <c r="F33" s="1062">
        <v>93.4</v>
      </c>
      <c r="G33" s="559">
        <f t="shared" si="2"/>
        <v>88.698955365622041</v>
      </c>
      <c r="H33" s="530">
        <f t="shared" si="3"/>
        <v>-11.899999999999991</v>
      </c>
      <c r="I33" s="543" t="s">
        <v>1006</v>
      </c>
      <c r="J33" s="1162">
        <v>83884822471</v>
      </c>
      <c r="K33" s="968" t="s">
        <v>1007</v>
      </c>
      <c r="L33" s="591" t="s">
        <v>1008</v>
      </c>
      <c r="M33" s="615" t="str">
        <f>Город!M33</f>
        <v xml:space="preserve">Федоровская Наталья Алексеевна
</v>
      </c>
      <c r="N33" s="615" t="str">
        <f>Город!N33</f>
        <v>8 (38822) 21 248</v>
      </c>
      <c r="O33" s="826" t="s">
        <v>446</v>
      </c>
      <c r="P33" s="827" t="s">
        <v>601</v>
      </c>
      <c r="Q33" s="826" t="s">
        <v>457</v>
      </c>
    </row>
    <row r="34" spans="1:17" ht="54" customHeight="1">
      <c r="A34" s="1628"/>
      <c r="B34" s="1617"/>
      <c r="C34" s="899" t="s">
        <v>511</v>
      </c>
      <c r="D34" s="550">
        <v>150.02000000000001</v>
      </c>
      <c r="E34" s="1200">
        <v>195.38</v>
      </c>
      <c r="F34" s="1200">
        <v>173.83</v>
      </c>
      <c r="G34" s="559">
        <f t="shared" si="2"/>
        <v>88.970211894769179</v>
      </c>
      <c r="H34" s="530">
        <f t="shared" si="3"/>
        <v>-21.549999999999983</v>
      </c>
      <c r="I34" s="543" t="s">
        <v>1006</v>
      </c>
      <c r="J34" s="1162">
        <v>83884822471</v>
      </c>
      <c r="K34" s="968" t="s">
        <v>1007</v>
      </c>
      <c r="L34" s="591" t="s">
        <v>1008</v>
      </c>
      <c r="M34" s="615" t="str">
        <f>Город!M34</f>
        <v xml:space="preserve">Федоровская Наталья Алексеевна
</v>
      </c>
      <c r="N34" s="615" t="str">
        <f>Город!N34</f>
        <v>8 (38822) 21 248</v>
      </c>
      <c r="O34" s="826" t="s">
        <v>446</v>
      </c>
      <c r="P34" s="827" t="s">
        <v>601</v>
      </c>
      <c r="Q34" s="826" t="s">
        <v>457</v>
      </c>
    </row>
    <row r="35" spans="1:17" ht="69" customHeight="1">
      <c r="A35" s="125">
        <v>11</v>
      </c>
      <c r="B35" s="125" t="s">
        <v>513</v>
      </c>
      <c r="C35" s="125" t="s">
        <v>397</v>
      </c>
      <c r="D35" s="1063">
        <v>3.2</v>
      </c>
      <c r="E35" s="621">
        <v>1.8</v>
      </c>
      <c r="F35" s="1274">
        <v>1.8</v>
      </c>
      <c r="G35" s="559">
        <f t="shared" si="2"/>
        <v>100</v>
      </c>
      <c r="H35" s="530">
        <f t="shared" si="3"/>
        <v>0</v>
      </c>
      <c r="I35" s="1275" t="s">
        <v>972</v>
      </c>
      <c r="J35" s="1276">
        <v>83884822263</v>
      </c>
      <c r="K35" s="585" t="s">
        <v>1009</v>
      </c>
      <c r="L35" s="591" t="s">
        <v>1010</v>
      </c>
      <c r="M35" s="615" t="str">
        <f>Город!M35</f>
        <v>Кыйгасова Алина Николаевна</v>
      </c>
      <c r="N35" s="615" t="str">
        <f>Город!N35</f>
        <v xml:space="preserve">8 (38822) 2 68 70        </v>
      </c>
      <c r="O35" s="618" t="s">
        <v>446</v>
      </c>
      <c r="P35" s="617" t="s">
        <v>1011</v>
      </c>
      <c r="Q35" s="618" t="s">
        <v>457</v>
      </c>
    </row>
    <row r="36" spans="1:17" ht="56.25" customHeight="1">
      <c r="A36" s="971">
        <v>12</v>
      </c>
      <c r="B36" s="971" t="s">
        <v>516</v>
      </c>
      <c r="C36" s="633" t="s">
        <v>447</v>
      </c>
      <c r="D36" s="633" t="s">
        <v>419</v>
      </c>
      <c r="E36" s="634">
        <f>E37/D37*100</f>
        <v>114.40677966101696</v>
      </c>
      <c r="F36" s="634">
        <f>F37/E37*100</f>
        <v>105.92592592592594</v>
      </c>
      <c r="G36" s="600">
        <f t="shared" si="2"/>
        <v>92.587105624142666</v>
      </c>
      <c r="H36" s="529">
        <f t="shared" si="3"/>
        <v>-8.4808537350910171</v>
      </c>
      <c r="I36" s="1277" t="s">
        <v>973</v>
      </c>
      <c r="J36" s="1276">
        <v>83884822263</v>
      </c>
      <c r="K36" s="1278">
        <v>45456.614583333336</v>
      </c>
      <c r="L36" s="1140" t="s">
        <v>1008</v>
      </c>
      <c r="M36" s="601" t="str">
        <f>Справочник!D16</f>
        <v>Воротилова Нина Анатольевна</v>
      </c>
      <c r="N36" s="601" t="str">
        <f>Справочник!E16</f>
        <v xml:space="preserve">8 38822 2 06 25
8 923 667 45 74
</v>
      </c>
      <c r="O36" s="618" t="s">
        <v>446</v>
      </c>
      <c r="P36" s="617" t="s">
        <v>1012</v>
      </c>
      <c r="Q36" s="618" t="s">
        <v>457</v>
      </c>
    </row>
    <row r="37" spans="1:17" ht="56.25" customHeight="1">
      <c r="A37" s="971"/>
      <c r="B37" s="637" t="s">
        <v>519</v>
      </c>
      <c r="C37" s="638" t="s">
        <v>520</v>
      </c>
      <c r="D37" s="842">
        <v>118</v>
      </c>
      <c r="E37" s="1065">
        <v>135</v>
      </c>
      <c r="F37" s="843">
        <v>143</v>
      </c>
      <c r="G37" s="529">
        <f t="shared" si="2"/>
        <v>105.92592592592594</v>
      </c>
      <c r="H37" s="529">
        <f t="shared" si="3"/>
        <v>8</v>
      </c>
      <c r="I37" s="1277" t="s">
        <v>973</v>
      </c>
      <c r="J37" s="140">
        <v>83884822263</v>
      </c>
      <c r="K37" s="1278">
        <v>45456.614583333336</v>
      </c>
      <c r="L37" s="1140" t="s">
        <v>1008</v>
      </c>
      <c r="M37" s="601" t="str">
        <f>M36</f>
        <v>Воротилова Нина Анатольевна</v>
      </c>
      <c r="N37" s="601" t="str">
        <f>N36</f>
        <v xml:space="preserve">8 38822 2 06 25
8 923 667 45 74
</v>
      </c>
      <c r="O37" s="618" t="s">
        <v>446</v>
      </c>
      <c r="P37" s="623" t="s">
        <v>1012</v>
      </c>
      <c r="Q37" s="618" t="s">
        <v>457</v>
      </c>
    </row>
    <row r="38" spans="1:17" ht="126" customHeight="1">
      <c r="A38" s="1631">
        <v>13</v>
      </c>
      <c r="B38" s="979" t="s">
        <v>521</v>
      </c>
      <c r="C38" s="979" t="s">
        <v>522</v>
      </c>
      <c r="D38" s="980">
        <v>100</v>
      </c>
      <c r="E38" s="1066">
        <v>0</v>
      </c>
      <c r="F38" s="1066">
        <v>77.5</v>
      </c>
      <c r="G38" s="600" t="e">
        <f t="shared" si="2"/>
        <v>#DIV/0!</v>
      </c>
      <c r="H38" s="529">
        <f t="shared" si="3"/>
        <v>77.5</v>
      </c>
      <c r="I38" s="1277" t="s">
        <v>1013</v>
      </c>
      <c r="J38" s="140">
        <v>83884822263</v>
      </c>
      <c r="K38" s="1278">
        <v>45468.625</v>
      </c>
      <c r="L38" s="1140" t="s">
        <v>1008</v>
      </c>
      <c r="M38" s="601" t="str">
        <f>'У-Кокса'!M51</f>
        <v xml:space="preserve">  Модоров Алексей Николаевич</v>
      </c>
      <c r="N38" s="601" t="str">
        <f>'У-Кокса'!N51</f>
        <v>8 (38822) 2 32 34</v>
      </c>
      <c r="O38" s="605" t="s">
        <v>446</v>
      </c>
      <c r="P38" s="1262" t="s">
        <v>975</v>
      </c>
      <c r="Q38" s="605"/>
    </row>
    <row r="39" spans="1:17" ht="126" hidden="1" customHeight="1">
      <c r="A39" s="1632"/>
      <c r="B39" s="656" t="s">
        <v>524</v>
      </c>
      <c r="C39" s="657" t="s">
        <v>459</v>
      </c>
      <c r="D39" s="657" t="s">
        <v>559</v>
      </c>
      <c r="E39" s="659"/>
      <c r="F39" s="660"/>
      <c r="G39" s="600"/>
      <c r="H39" s="529"/>
      <c r="I39" s="1277" t="s">
        <v>1013</v>
      </c>
      <c r="J39" s="140">
        <v>83884822263</v>
      </c>
      <c r="K39" s="1278">
        <v>45469</v>
      </c>
      <c r="L39" s="1140" t="s">
        <v>1008</v>
      </c>
      <c r="M39" s="601" t="str">
        <f t="shared" ref="M39:M43" si="6">M38</f>
        <v xml:space="preserve">  Модоров Алексей Николаевич</v>
      </c>
      <c r="N39" s="601" t="str">
        <f t="shared" ref="N39:N43" si="7">N38</f>
        <v>8 (38822) 2 32 34</v>
      </c>
      <c r="O39" s="605"/>
      <c r="P39" s="655"/>
      <c r="Q39" s="605"/>
    </row>
    <row r="40" spans="1:17" ht="126" hidden="1" customHeight="1">
      <c r="A40" s="1633"/>
      <c r="B40" s="656" t="s">
        <v>525</v>
      </c>
      <c r="C40" s="657" t="s">
        <v>459</v>
      </c>
      <c r="D40" s="657" t="s">
        <v>559</v>
      </c>
      <c r="E40" s="659"/>
      <c r="F40" s="660"/>
      <c r="G40" s="600"/>
      <c r="H40" s="529"/>
      <c r="I40" s="1277" t="s">
        <v>1013</v>
      </c>
      <c r="J40" s="140">
        <v>83884822263</v>
      </c>
      <c r="K40" s="1278">
        <v>45470</v>
      </c>
      <c r="L40" s="1140" t="s">
        <v>1008</v>
      </c>
      <c r="M40" s="601" t="str">
        <f t="shared" si="6"/>
        <v xml:space="preserve">  Модоров Алексей Николаевич</v>
      </c>
      <c r="N40" s="601" t="str">
        <f t="shared" si="7"/>
        <v>8 (38822) 2 32 34</v>
      </c>
      <c r="O40" s="605"/>
      <c r="P40" s="655"/>
      <c r="Q40" s="605"/>
    </row>
    <row r="41" spans="1:17" ht="114.75" customHeight="1">
      <c r="A41" s="1634">
        <v>14</v>
      </c>
      <c r="B41" s="987" t="s">
        <v>527</v>
      </c>
      <c r="C41" s="988" t="s">
        <v>528</v>
      </c>
      <c r="D41" s="988">
        <v>100</v>
      </c>
      <c r="E41" s="989">
        <v>15.38</v>
      </c>
      <c r="F41" s="989">
        <v>31.48</v>
      </c>
      <c r="G41" s="600">
        <f t="shared" si="2"/>
        <v>204.68140442132642</v>
      </c>
      <c r="H41" s="529">
        <f t="shared" si="3"/>
        <v>16.100000000000001</v>
      </c>
      <c r="I41" s="1277" t="s">
        <v>1013</v>
      </c>
      <c r="J41" s="140">
        <v>83884822263</v>
      </c>
      <c r="K41" s="1278">
        <v>45471.625</v>
      </c>
      <c r="L41" s="1140" t="s">
        <v>1008</v>
      </c>
      <c r="M41" s="601" t="str">
        <f t="shared" si="6"/>
        <v xml:space="preserve">  Модоров Алексей Николаевич</v>
      </c>
      <c r="N41" s="601" t="str">
        <f t="shared" si="7"/>
        <v>8 (38822) 2 32 34</v>
      </c>
      <c r="O41" s="605" t="s">
        <v>446</v>
      </c>
      <c r="P41" s="1264" t="s">
        <v>975</v>
      </c>
      <c r="Q41" s="605"/>
    </row>
    <row r="42" spans="1:17" ht="114.75" hidden="1" customHeight="1">
      <c r="A42" s="1635"/>
      <c r="B42" s="656" t="s">
        <v>529</v>
      </c>
      <c r="C42" s="667" t="s">
        <v>459</v>
      </c>
      <c r="D42" s="667"/>
      <c r="E42" s="668"/>
      <c r="F42" s="669"/>
      <c r="G42" s="665"/>
      <c r="H42" s="665"/>
      <c r="I42" s="1279"/>
      <c r="J42" s="129"/>
      <c r="K42" s="686"/>
      <c r="L42" s="648"/>
      <c r="M42" s="601" t="str">
        <f t="shared" si="6"/>
        <v xml:space="preserve">  Модоров Алексей Николаевич</v>
      </c>
      <c r="N42" s="601" t="str">
        <f t="shared" si="7"/>
        <v>8 (38822) 2 32 34</v>
      </c>
      <c r="O42" s="605"/>
      <c r="P42" s="655"/>
      <c r="Q42" s="605"/>
    </row>
    <row r="43" spans="1:17" ht="114.75" hidden="1" customHeight="1">
      <c r="A43" s="1636"/>
      <c r="B43" s="656" t="s">
        <v>530</v>
      </c>
      <c r="C43" s="667" t="s">
        <v>459</v>
      </c>
      <c r="D43" s="667"/>
      <c r="E43" s="668"/>
      <c r="F43" s="669"/>
      <c r="G43" s="665"/>
      <c r="H43" s="665"/>
      <c r="I43" s="1279"/>
      <c r="J43" s="129"/>
      <c r="K43" s="686"/>
      <c r="L43" s="648"/>
      <c r="M43" s="601" t="str">
        <f t="shared" si="6"/>
        <v xml:space="preserve">  Модоров Алексей Николаевич</v>
      </c>
      <c r="N43" s="601" t="str">
        <f t="shared" si="7"/>
        <v>8 (38822) 2 32 34</v>
      </c>
      <c r="O43" s="605"/>
      <c r="P43" s="655"/>
      <c r="Q43" s="605"/>
    </row>
    <row r="44" spans="1:17" ht="47.25" customHeight="1">
      <c r="A44" s="1634">
        <v>15</v>
      </c>
      <c r="B44" s="987" t="s">
        <v>531</v>
      </c>
      <c r="C44" s="988" t="s">
        <v>532</v>
      </c>
      <c r="D44" s="1068">
        <f>D45/D46*100</f>
        <v>65.576005453306081</v>
      </c>
      <c r="E44" s="1068">
        <f>E45/E46*100</f>
        <v>65.565395095367833</v>
      </c>
      <c r="F44" s="1068">
        <f>F45/F46*100</f>
        <v>65.565395095367833</v>
      </c>
      <c r="G44" s="600">
        <f t="shared" si="2"/>
        <v>100</v>
      </c>
      <c r="H44" s="529">
        <f t="shared" si="3"/>
        <v>0</v>
      </c>
      <c r="I44" s="140" t="s">
        <v>1014</v>
      </c>
      <c r="J44" s="129">
        <v>83884822128</v>
      </c>
      <c r="K44" s="673" t="s">
        <v>1015</v>
      </c>
      <c r="L44" s="635" t="s">
        <v>980</v>
      </c>
      <c r="M44" s="601" t="str">
        <f>Справочник!D19</f>
        <v>Зейнолданов Раджан Далайканович</v>
      </c>
      <c r="N44" s="601" t="str">
        <f>Справочник!E19</f>
        <v>2-22-37</v>
      </c>
      <c r="O44" s="605" t="s">
        <v>446</v>
      </c>
      <c r="P44" s="655" t="s">
        <v>1016</v>
      </c>
      <c r="Q44" s="605"/>
    </row>
    <row r="45" spans="1:17" ht="47.25" customHeight="1">
      <c r="A45" s="1635"/>
      <c r="B45" s="675" t="s">
        <v>536</v>
      </c>
      <c r="C45" s="667" t="s">
        <v>537</v>
      </c>
      <c r="D45" s="667">
        <v>192.4</v>
      </c>
      <c r="E45" s="1011">
        <v>192.5</v>
      </c>
      <c r="F45" s="1011">
        <v>192.5</v>
      </c>
      <c r="G45" s="600">
        <v>100</v>
      </c>
      <c r="H45" s="529">
        <f t="shared" si="3"/>
        <v>0</v>
      </c>
      <c r="I45" s="140" t="s">
        <v>1014</v>
      </c>
      <c r="J45" s="129">
        <v>83884822128</v>
      </c>
      <c r="K45" s="673" t="s">
        <v>1015</v>
      </c>
      <c r="L45" s="635" t="s">
        <v>980</v>
      </c>
      <c r="M45" s="601" t="str">
        <f t="shared" ref="M45:M46" si="8">M44</f>
        <v>Зейнолданов Раджан Далайканович</v>
      </c>
      <c r="N45" s="601" t="str">
        <f t="shared" ref="N45:N46" si="9">N44</f>
        <v>2-22-37</v>
      </c>
      <c r="O45" s="605" t="s">
        <v>446</v>
      </c>
      <c r="P45" s="997" t="s">
        <v>1016</v>
      </c>
      <c r="Q45" s="605"/>
    </row>
    <row r="46" spans="1:17" ht="47.25" customHeight="1">
      <c r="A46" s="1636"/>
      <c r="B46" s="675" t="s">
        <v>539</v>
      </c>
      <c r="C46" s="667" t="s">
        <v>537</v>
      </c>
      <c r="D46" s="667">
        <v>293.39999999999998</v>
      </c>
      <c r="E46" s="1011">
        <v>293.60000000000002</v>
      </c>
      <c r="F46" s="1070">
        <v>293.60000000000002</v>
      </c>
      <c r="G46" s="600">
        <f t="shared" si="2"/>
        <v>100</v>
      </c>
      <c r="H46" s="529">
        <f t="shared" si="3"/>
        <v>0</v>
      </c>
      <c r="I46" s="140" t="s">
        <v>1014</v>
      </c>
      <c r="J46" s="129">
        <v>83884822128</v>
      </c>
      <c r="K46" s="673" t="s">
        <v>1015</v>
      </c>
      <c r="L46" s="635" t="s">
        <v>980</v>
      </c>
      <c r="M46" s="601" t="str">
        <f t="shared" si="8"/>
        <v>Зейнолданов Раджан Далайканович</v>
      </c>
      <c r="N46" s="601" t="str">
        <f t="shared" si="9"/>
        <v>2-22-37</v>
      </c>
      <c r="O46" s="605" t="s">
        <v>446</v>
      </c>
      <c r="P46" s="997" t="s">
        <v>1016</v>
      </c>
      <c r="Q46" s="605"/>
    </row>
    <row r="47" spans="1:17" ht="31.5">
      <c r="A47" s="1657">
        <v>16</v>
      </c>
      <c r="B47" s="1112" t="s">
        <v>540</v>
      </c>
      <c r="C47" s="1112" t="s">
        <v>541</v>
      </c>
      <c r="D47" s="1112">
        <v>6.4</v>
      </c>
      <c r="E47" s="1237">
        <v>7.4</v>
      </c>
      <c r="F47" s="1237">
        <v>6.3</v>
      </c>
      <c r="G47" s="600">
        <f t="shared" si="2"/>
        <v>85.13513513513513</v>
      </c>
      <c r="H47" s="529">
        <f t="shared" si="3"/>
        <v>-1.1000000000000005</v>
      </c>
      <c r="I47" s="1277" t="s">
        <v>972</v>
      </c>
      <c r="J47" s="140">
        <v>83884822263</v>
      </c>
      <c r="K47" s="686" t="s">
        <v>1017</v>
      </c>
      <c r="L47" s="1135" t="s">
        <v>1004</v>
      </c>
      <c r="M47" s="687" t="str">
        <f>Справочник!D20</f>
        <v>Кынова Александра Валерьевна</v>
      </c>
      <c r="N47" s="687" t="str">
        <f>Справочник!E20</f>
        <v xml:space="preserve">(38822) 4-77-32
</v>
      </c>
      <c r="O47" s="605" t="s">
        <v>1018</v>
      </c>
      <c r="P47" s="997" t="s">
        <v>1019</v>
      </c>
      <c r="Q47" s="689" t="s">
        <v>457</v>
      </c>
    </row>
    <row r="48" spans="1:17" ht="35.25" customHeight="1">
      <c r="A48" s="1657"/>
      <c r="B48" s="691" t="s">
        <v>540</v>
      </c>
      <c r="C48" s="692" t="s">
        <v>546</v>
      </c>
      <c r="D48" s="692">
        <v>32</v>
      </c>
      <c r="E48" s="693">
        <v>36</v>
      </c>
      <c r="F48" s="693">
        <v>30</v>
      </c>
      <c r="G48" s="600">
        <f t="shared" si="2"/>
        <v>83.333333333333343</v>
      </c>
      <c r="H48" s="529">
        <f t="shared" si="3"/>
        <v>-6</v>
      </c>
      <c r="I48" s="1277" t="s">
        <v>972</v>
      </c>
      <c r="J48" s="140">
        <v>83884822263</v>
      </c>
      <c r="K48" s="673" t="s">
        <v>1017</v>
      </c>
      <c r="L48" s="635" t="s">
        <v>1004</v>
      </c>
      <c r="M48" s="687" t="str">
        <f t="shared" ref="M48:M49" si="10">M47</f>
        <v>Кынова Александра Валерьевна</v>
      </c>
      <c r="N48" s="687" t="str">
        <f t="shared" ref="N48:N49" si="11">N47</f>
        <v xml:space="preserve">(38822) 4-77-32
</v>
      </c>
      <c r="O48" s="605" t="s">
        <v>1018</v>
      </c>
      <c r="P48" s="997" t="s">
        <v>1019</v>
      </c>
      <c r="Q48" s="689" t="s">
        <v>457</v>
      </c>
    </row>
    <row r="49" spans="1:17" ht="33" customHeight="1">
      <c r="A49" s="1657"/>
      <c r="B49" s="691" t="s">
        <v>547</v>
      </c>
      <c r="C49" s="692" t="s">
        <v>546</v>
      </c>
      <c r="D49" s="692">
        <v>5004</v>
      </c>
      <c r="E49" s="693">
        <v>4868</v>
      </c>
      <c r="F49" s="693">
        <v>4795</v>
      </c>
      <c r="G49" s="600">
        <f t="shared" si="2"/>
        <v>98.50041084634347</v>
      </c>
      <c r="H49" s="529">
        <f t="shared" si="3"/>
        <v>-73</v>
      </c>
      <c r="I49" s="1277" t="s">
        <v>972</v>
      </c>
      <c r="J49" s="140">
        <v>83884822263</v>
      </c>
      <c r="K49" s="673" t="s">
        <v>1017</v>
      </c>
      <c r="L49" s="635" t="s">
        <v>1004</v>
      </c>
      <c r="M49" s="687" t="str">
        <f t="shared" si="10"/>
        <v>Кынова Александра Валерьевна</v>
      </c>
      <c r="N49" s="687" t="str">
        <f t="shared" si="11"/>
        <v xml:space="preserve">(38822) 4-77-32
</v>
      </c>
      <c r="O49" s="605" t="s">
        <v>1018</v>
      </c>
      <c r="P49" s="997" t="s">
        <v>1019</v>
      </c>
      <c r="Q49" s="689" t="s">
        <v>457</v>
      </c>
    </row>
    <row r="50" spans="1:17" ht="48.75" customHeight="1">
      <c r="A50" s="1554" t="s">
        <v>1020</v>
      </c>
      <c r="B50" s="1554"/>
      <c r="C50" s="1554"/>
      <c r="D50" s="1554"/>
      <c r="E50" s="1554"/>
      <c r="F50" s="1554"/>
      <c r="G50" s="1554"/>
      <c r="H50" s="1554"/>
      <c r="I50" s="1554"/>
      <c r="J50" s="1554"/>
      <c r="K50" s="1554"/>
      <c r="L50" s="1554"/>
      <c r="M50" s="1554"/>
      <c r="N50" s="1554"/>
      <c r="O50" s="1554"/>
      <c r="P50" s="1554"/>
      <c r="Q50" s="1555"/>
    </row>
    <row r="51" spans="1:17" ht="51" customHeight="1">
      <c r="A51" s="557">
        <v>1</v>
      </c>
      <c r="B51" s="696" t="s">
        <v>549</v>
      </c>
      <c r="C51" s="697"/>
      <c r="D51" s="697"/>
      <c r="E51" s="697"/>
      <c r="F51" s="697"/>
      <c r="G51" s="703"/>
      <c r="H51" s="703"/>
      <c r="I51" s="543" t="s">
        <v>972</v>
      </c>
      <c r="J51" s="543" t="s">
        <v>1021</v>
      </c>
      <c r="K51" s="703"/>
      <c r="L51" s="703"/>
      <c r="M51" s="702" t="str">
        <f>Справочник!B43</f>
        <v xml:space="preserve">  Модоров Алексей Николаевич</v>
      </c>
      <c r="N51" s="702" t="str">
        <f>Справочник!C43</f>
        <v>8 (38822) 2 32 34</v>
      </c>
      <c r="O51" s="1653"/>
      <c r="P51" s="1653"/>
      <c r="Q51" s="1653"/>
    </row>
    <row r="52" spans="1:17">
      <c r="A52" s="703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703"/>
      <c r="O52" s="703"/>
      <c r="P52" s="703"/>
      <c r="Q52" s="703"/>
    </row>
    <row r="53" spans="1:17">
      <c r="A53" s="703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703"/>
      <c r="O53" s="703"/>
      <c r="P53" s="703"/>
      <c r="Q53" s="703"/>
    </row>
    <row r="54" spans="1:17">
      <c r="A54" s="703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  <c r="Q54" s="703"/>
    </row>
    <row r="55" spans="1:17">
      <c r="A55" s="703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703"/>
      <c r="O55" s="703"/>
      <c r="P55" s="703"/>
      <c r="Q55" s="703"/>
    </row>
    <row r="56" spans="1:17">
      <c r="A56" s="703"/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703"/>
      <c r="O56" s="703"/>
      <c r="P56" s="703"/>
      <c r="Q56" s="703"/>
    </row>
    <row r="57" spans="1:17">
      <c r="A57" s="703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703"/>
      <c r="O57" s="703"/>
      <c r="P57" s="703"/>
      <c r="Q57" s="703"/>
    </row>
    <row r="58" spans="1:17">
      <c r="A58" s="703"/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703"/>
      <c r="N58" s="703"/>
      <c r="O58" s="703"/>
      <c r="P58" s="703"/>
      <c r="Q58" s="703"/>
    </row>
    <row r="59" spans="1:17">
      <c r="A59" s="513"/>
      <c r="B59" s="513"/>
      <c r="C59" s="513"/>
      <c r="D59" s="513"/>
      <c r="E59" s="513"/>
      <c r="F59" s="513"/>
      <c r="G59" s="513"/>
      <c r="H59" s="513"/>
      <c r="I59" s="513"/>
      <c r="J59" s="513"/>
      <c r="K59" s="513"/>
      <c r="L59" s="513"/>
      <c r="M59" s="513"/>
      <c r="N59" s="513"/>
      <c r="O59" s="513"/>
      <c r="P59" s="513"/>
      <c r="Q59" s="513"/>
    </row>
    <row r="60" spans="1:17">
      <c r="A60" s="513"/>
      <c r="B60" s="513"/>
      <c r="C60" s="513"/>
      <c r="D60" s="513"/>
      <c r="E60" s="513"/>
      <c r="F60" s="513"/>
      <c r="G60" s="513"/>
      <c r="H60" s="513"/>
      <c r="I60" s="513"/>
      <c r="J60" s="513"/>
      <c r="K60" s="513"/>
      <c r="L60" s="513"/>
      <c r="M60" s="513"/>
      <c r="N60" s="513"/>
      <c r="O60" s="513"/>
      <c r="P60" s="513"/>
      <c r="Q60" s="513"/>
    </row>
    <row r="61" spans="1:17">
      <c r="A61" s="513"/>
      <c r="B61" s="513"/>
      <c r="C61" s="513"/>
      <c r="D61" s="513"/>
      <c r="E61" s="513"/>
      <c r="F61" s="513"/>
      <c r="G61" s="513"/>
      <c r="H61" s="513"/>
      <c r="I61" s="513"/>
      <c r="J61" s="513"/>
      <c r="K61" s="513"/>
      <c r="L61" s="513"/>
      <c r="M61" s="513"/>
      <c r="N61" s="513"/>
      <c r="O61" s="513"/>
      <c r="P61" s="513"/>
      <c r="Q61" s="513"/>
    </row>
    <row r="62" spans="1:17">
      <c r="A62" s="513"/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3"/>
      <c r="O62" s="513"/>
      <c r="P62" s="513"/>
      <c r="Q62" s="513"/>
    </row>
    <row r="63" spans="1:17">
      <c r="A63" s="513"/>
      <c r="B63" s="513"/>
      <c r="C63" s="513"/>
      <c r="D63" s="513"/>
      <c r="E63" s="513"/>
      <c r="F63" s="513"/>
      <c r="G63" s="513"/>
      <c r="H63" s="513"/>
      <c r="I63" s="513"/>
      <c r="J63" s="513"/>
      <c r="K63" s="513"/>
      <c r="L63" s="513"/>
      <c r="M63" s="513"/>
      <c r="N63" s="513"/>
      <c r="O63" s="513"/>
      <c r="P63" s="513"/>
      <c r="Q63" s="513"/>
    </row>
    <row r="64" spans="1:17">
      <c r="A64" s="513"/>
      <c r="B64" s="513"/>
      <c r="C64" s="513"/>
      <c r="D64" s="513"/>
      <c r="E64" s="513"/>
      <c r="F64" s="513"/>
      <c r="G64" s="513"/>
      <c r="H64" s="513"/>
      <c r="I64" s="513"/>
      <c r="J64" s="513"/>
      <c r="K64" s="513"/>
      <c r="L64" s="513"/>
      <c r="M64" s="513"/>
      <c r="N64" s="513"/>
      <c r="O64" s="513"/>
      <c r="P64" s="513"/>
      <c r="Q64" s="513"/>
    </row>
    <row r="65" spans="1:17">
      <c r="A65" s="513"/>
      <c r="B65" s="513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</row>
    <row r="66" spans="1:17">
      <c r="A66" s="513"/>
      <c r="B66" s="513"/>
      <c r="C66" s="513"/>
      <c r="D66" s="513"/>
      <c r="E66" s="513"/>
      <c r="F66" s="513"/>
      <c r="G66" s="513"/>
      <c r="H66" s="513"/>
      <c r="I66" s="513"/>
      <c r="J66" s="513"/>
      <c r="K66" s="513"/>
      <c r="L66" s="513"/>
      <c r="M66" s="513"/>
      <c r="N66" s="513"/>
      <c r="O66" s="513"/>
      <c r="P66" s="513"/>
      <c r="Q66" s="513"/>
    </row>
    <row r="67" spans="1:17">
      <c r="A67" s="513"/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513"/>
      <c r="O67" s="513"/>
      <c r="P67" s="513"/>
      <c r="Q67" s="513"/>
    </row>
    <row r="68" spans="1:17">
      <c r="A68" s="513"/>
      <c r="B68" s="513"/>
      <c r="C68" s="513"/>
      <c r="D68" s="513"/>
      <c r="E68" s="513"/>
      <c r="F68" s="513"/>
      <c r="G68" s="513"/>
      <c r="H68" s="513"/>
      <c r="I68" s="513"/>
      <c r="J68" s="513"/>
      <c r="K68" s="513"/>
      <c r="L68" s="513"/>
      <c r="M68" s="513"/>
      <c r="N68" s="513"/>
      <c r="O68" s="513"/>
      <c r="P68" s="513"/>
      <c r="Q68" s="513"/>
    </row>
    <row r="69" spans="1:17">
      <c r="A69" s="513"/>
      <c r="B69" s="513"/>
      <c r="C69" s="513"/>
      <c r="D69" s="513"/>
      <c r="E69" s="513"/>
      <c r="F69" s="513"/>
      <c r="G69" s="513"/>
      <c r="H69" s="513"/>
      <c r="I69" s="513"/>
      <c r="J69" s="513"/>
      <c r="K69" s="513"/>
      <c r="L69" s="513"/>
      <c r="M69" s="513"/>
      <c r="N69" s="513"/>
      <c r="O69" s="513"/>
      <c r="P69" s="513"/>
      <c r="Q69" s="513"/>
    </row>
    <row r="70" spans="1:17">
      <c r="A70" s="513"/>
      <c r="B70" s="513"/>
      <c r="C70" s="513"/>
      <c r="D70" s="513"/>
      <c r="E70" s="513"/>
      <c r="F70" s="513"/>
      <c r="G70" s="513"/>
      <c r="H70" s="513"/>
      <c r="I70" s="513"/>
      <c r="J70" s="513"/>
      <c r="K70" s="513"/>
      <c r="L70" s="513"/>
      <c r="M70" s="513"/>
      <c r="N70" s="513"/>
      <c r="O70" s="513"/>
      <c r="P70" s="513"/>
      <c r="Q70" s="513"/>
    </row>
    <row r="71" spans="1:17">
      <c r="A71" s="513"/>
      <c r="B71" s="513"/>
      <c r="C71" s="513"/>
      <c r="D71" s="513"/>
      <c r="E71" s="513"/>
      <c r="F71" s="513"/>
      <c r="G71" s="513"/>
      <c r="H71" s="513"/>
      <c r="I71" s="513"/>
      <c r="J71" s="513"/>
      <c r="K71" s="513"/>
      <c r="L71" s="513"/>
      <c r="M71" s="513"/>
      <c r="N71" s="513"/>
      <c r="O71" s="513"/>
      <c r="P71" s="513"/>
      <c r="Q71" s="513"/>
    </row>
    <row r="72" spans="1:17">
      <c r="A72" s="513"/>
      <c r="B72" s="513"/>
      <c r="C72" s="513"/>
      <c r="D72" s="513"/>
      <c r="E72" s="513"/>
      <c r="F72" s="513"/>
      <c r="G72" s="513"/>
      <c r="H72" s="513"/>
      <c r="I72" s="513"/>
      <c r="J72" s="513"/>
      <c r="K72" s="513"/>
      <c r="L72" s="513"/>
      <c r="M72" s="513"/>
      <c r="N72" s="513"/>
      <c r="O72" s="513"/>
      <c r="P72" s="513"/>
      <c r="Q72" s="513"/>
    </row>
    <row r="73" spans="1:17">
      <c r="A73" s="513"/>
      <c r="B73" s="513"/>
      <c r="C73" s="513"/>
      <c r="D73" s="513"/>
      <c r="E73" s="513"/>
      <c r="F73" s="513"/>
      <c r="G73" s="513"/>
      <c r="H73" s="513"/>
      <c r="I73" s="513"/>
      <c r="J73" s="513"/>
      <c r="K73" s="513"/>
      <c r="L73" s="513"/>
      <c r="M73" s="513"/>
      <c r="N73" s="513"/>
      <c r="O73" s="513"/>
      <c r="P73" s="513"/>
      <c r="Q73" s="513"/>
    </row>
    <row r="74" spans="1:17">
      <c r="A74" s="513"/>
      <c r="B74" s="513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513"/>
      <c r="O74" s="513"/>
      <c r="P74" s="513"/>
      <c r="Q74" s="513"/>
    </row>
    <row r="75" spans="1:17">
      <c r="A75" s="513"/>
      <c r="B75" s="513"/>
      <c r="C75" s="513"/>
      <c r="D75" s="513"/>
      <c r="E75" s="513"/>
      <c r="F75" s="513"/>
      <c r="G75" s="513"/>
      <c r="H75" s="513"/>
      <c r="I75" s="513"/>
      <c r="J75" s="513"/>
      <c r="K75" s="513"/>
      <c r="L75" s="513"/>
      <c r="M75" s="513"/>
      <c r="N75" s="513"/>
      <c r="O75" s="513"/>
      <c r="P75" s="513"/>
      <c r="Q75" s="513"/>
    </row>
    <row r="76" spans="1:17">
      <c r="A76" s="513"/>
      <c r="B76" s="513"/>
      <c r="C76" s="513"/>
      <c r="D76" s="513"/>
      <c r="E76" s="513"/>
      <c r="F76" s="513"/>
      <c r="G76" s="513"/>
      <c r="H76" s="513"/>
      <c r="I76" s="513"/>
      <c r="J76" s="513"/>
      <c r="K76" s="513"/>
      <c r="L76" s="513"/>
      <c r="M76" s="513"/>
      <c r="N76" s="513"/>
      <c r="O76" s="513"/>
      <c r="P76" s="513"/>
      <c r="Q76" s="513"/>
    </row>
    <row r="77" spans="1:17">
      <c r="A77" s="513"/>
      <c r="B77" s="513"/>
      <c r="C77" s="513"/>
      <c r="D77" s="513"/>
      <c r="E77" s="513"/>
      <c r="F77" s="513"/>
      <c r="G77" s="513"/>
      <c r="H77" s="513"/>
      <c r="I77" s="513"/>
      <c r="J77" s="513"/>
      <c r="K77" s="513"/>
      <c r="L77" s="513"/>
      <c r="M77" s="513"/>
      <c r="N77" s="513"/>
      <c r="O77" s="513"/>
      <c r="P77" s="513"/>
      <c r="Q77" s="513"/>
    </row>
    <row r="78" spans="1:17">
      <c r="A78" s="513"/>
      <c r="B78" s="513"/>
      <c r="C78" s="513"/>
      <c r="D78" s="513"/>
      <c r="E78" s="513"/>
      <c r="F78" s="513"/>
      <c r="G78" s="513"/>
      <c r="H78" s="513"/>
      <c r="I78" s="513"/>
      <c r="J78" s="513"/>
      <c r="K78" s="513"/>
      <c r="L78" s="513"/>
      <c r="M78" s="513"/>
      <c r="N78" s="513"/>
      <c r="O78" s="513"/>
      <c r="P78" s="513"/>
      <c r="Q78" s="513"/>
    </row>
    <row r="79" spans="1:17">
      <c r="A79" s="513"/>
      <c r="B79" s="513"/>
      <c r="C79" s="513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</row>
    <row r="80" spans="1:17">
      <c r="A80" s="513"/>
      <c r="B80" s="513"/>
      <c r="C80" s="513"/>
      <c r="D80" s="513"/>
      <c r="E80" s="513"/>
      <c r="F80" s="513"/>
      <c r="G80" s="513"/>
      <c r="H80" s="513"/>
      <c r="I80" s="513"/>
      <c r="J80" s="513"/>
      <c r="K80" s="513"/>
      <c r="L80" s="513"/>
      <c r="M80" s="513"/>
      <c r="N80" s="513"/>
      <c r="O80" s="513"/>
      <c r="P80" s="513"/>
      <c r="Q80" s="513"/>
    </row>
    <row r="81" spans="1:17">
      <c r="A81" s="513"/>
      <c r="B81" s="513"/>
      <c r="C81" s="513"/>
      <c r="D81" s="513"/>
      <c r="E81" s="513"/>
      <c r="F81" s="513"/>
      <c r="G81" s="513"/>
      <c r="H81" s="513"/>
      <c r="I81" s="513"/>
      <c r="J81" s="513"/>
      <c r="K81" s="513"/>
      <c r="L81" s="513"/>
      <c r="M81" s="513"/>
      <c r="N81" s="513"/>
      <c r="O81" s="513"/>
      <c r="P81" s="513"/>
      <c r="Q81" s="513"/>
    </row>
    <row r="82" spans="1:17">
      <c r="A82" s="513"/>
      <c r="B82" s="513"/>
      <c r="C82" s="513"/>
      <c r="D82" s="513"/>
      <c r="E82" s="513"/>
      <c r="F82" s="513"/>
      <c r="G82" s="513"/>
      <c r="H82" s="513"/>
      <c r="I82" s="513"/>
      <c r="J82" s="513"/>
      <c r="K82" s="513"/>
      <c r="L82" s="513"/>
      <c r="M82" s="513"/>
      <c r="N82" s="513"/>
      <c r="O82" s="513"/>
      <c r="P82" s="513"/>
      <c r="Q82" s="513"/>
    </row>
    <row r="83" spans="1:17">
      <c r="A83" s="513"/>
      <c r="B83" s="513"/>
      <c r="C83" s="513"/>
      <c r="D83" s="513"/>
      <c r="E83" s="513"/>
      <c r="F83" s="513"/>
      <c r="G83" s="513"/>
      <c r="H83" s="513"/>
      <c r="I83" s="513"/>
      <c r="J83" s="513"/>
      <c r="K83" s="513"/>
      <c r="L83" s="513"/>
      <c r="M83" s="513"/>
      <c r="N83" s="513"/>
      <c r="O83" s="513"/>
      <c r="P83" s="513"/>
      <c r="Q83" s="513"/>
    </row>
    <row r="84" spans="1:17">
      <c r="A84" s="513"/>
      <c r="B84" s="513"/>
      <c r="C84" s="513"/>
      <c r="D84" s="513"/>
      <c r="E84" s="513"/>
      <c r="F84" s="513"/>
      <c r="G84" s="513"/>
      <c r="H84" s="513"/>
      <c r="I84" s="513"/>
      <c r="J84" s="513"/>
      <c r="K84" s="513"/>
      <c r="L84" s="513"/>
      <c r="M84" s="513"/>
      <c r="N84" s="513"/>
      <c r="O84" s="513"/>
      <c r="P84" s="513"/>
      <c r="Q84" s="513"/>
    </row>
    <row r="85" spans="1:17">
      <c r="A85" s="513"/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513"/>
      <c r="Q85" s="513"/>
    </row>
    <row r="86" spans="1:17">
      <c r="A86" s="513"/>
      <c r="B86" s="513"/>
      <c r="C86" s="513"/>
      <c r="D86" s="513"/>
      <c r="E86" s="513"/>
      <c r="F86" s="513"/>
      <c r="G86" s="513"/>
      <c r="H86" s="513"/>
      <c r="I86" s="513"/>
      <c r="J86" s="513"/>
      <c r="K86" s="513"/>
      <c r="L86" s="513"/>
      <c r="M86" s="513"/>
      <c r="N86" s="513"/>
      <c r="O86" s="513"/>
      <c r="P86" s="513"/>
      <c r="Q86" s="513"/>
    </row>
    <row r="87" spans="1:17">
      <c r="A87" s="513"/>
      <c r="B87" s="513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</row>
    <row r="88" spans="1:17">
      <c r="A88" s="513"/>
      <c r="B88" s="513"/>
      <c r="C88" s="513"/>
      <c r="D88" s="513"/>
      <c r="E88" s="513"/>
      <c r="F88" s="513"/>
      <c r="G88" s="513"/>
      <c r="H88" s="513"/>
      <c r="I88" s="513"/>
      <c r="J88" s="513"/>
      <c r="K88" s="513"/>
      <c r="L88" s="513"/>
      <c r="M88" s="513"/>
      <c r="N88" s="513"/>
      <c r="O88" s="513"/>
      <c r="P88" s="513"/>
      <c r="Q88" s="513"/>
    </row>
    <row r="89" spans="1:17">
      <c r="A89" s="513"/>
      <c r="B89" s="513"/>
      <c r="C89" s="513"/>
      <c r="D89" s="513"/>
      <c r="E89" s="513"/>
      <c r="F89" s="513"/>
      <c r="G89" s="513"/>
      <c r="H89" s="513"/>
      <c r="I89" s="513"/>
      <c r="J89" s="513"/>
      <c r="K89" s="513"/>
      <c r="L89" s="513"/>
      <c r="M89" s="513"/>
      <c r="N89" s="513"/>
      <c r="O89" s="513"/>
      <c r="P89" s="513"/>
      <c r="Q89" s="513"/>
    </row>
    <row r="90" spans="1:17">
      <c r="A90" s="513"/>
      <c r="B90" s="513"/>
      <c r="C90" s="513"/>
      <c r="D90" s="513"/>
      <c r="E90" s="513"/>
      <c r="F90" s="513"/>
      <c r="G90" s="513"/>
      <c r="H90" s="513"/>
      <c r="I90" s="513"/>
      <c r="J90" s="513"/>
      <c r="K90" s="513"/>
      <c r="L90" s="513"/>
      <c r="M90" s="513"/>
      <c r="N90" s="513"/>
      <c r="O90" s="513"/>
      <c r="P90" s="513"/>
      <c r="Q90" s="513"/>
    </row>
    <row r="91" spans="1:17">
      <c r="A91" s="513"/>
      <c r="B91" s="513"/>
      <c r="C91" s="513"/>
      <c r="D91" s="513"/>
      <c r="E91" s="513"/>
      <c r="F91" s="513"/>
      <c r="G91" s="513"/>
      <c r="H91" s="513"/>
      <c r="I91" s="513"/>
      <c r="J91" s="513"/>
      <c r="K91" s="513"/>
      <c r="L91" s="513"/>
      <c r="M91" s="513"/>
      <c r="N91" s="513"/>
      <c r="O91" s="513"/>
      <c r="P91" s="513"/>
      <c r="Q91" s="513"/>
    </row>
    <row r="92" spans="1:17">
      <c r="A92" s="513"/>
      <c r="B92" s="513"/>
      <c r="C92" s="513"/>
      <c r="D92" s="513"/>
      <c r="E92" s="513"/>
      <c r="F92" s="513"/>
      <c r="G92" s="513"/>
      <c r="H92" s="513"/>
      <c r="I92" s="513"/>
      <c r="J92" s="513"/>
      <c r="K92" s="513"/>
      <c r="L92" s="513"/>
      <c r="M92" s="513"/>
      <c r="N92" s="513"/>
      <c r="O92" s="513"/>
      <c r="P92" s="513"/>
      <c r="Q92" s="513"/>
    </row>
    <row r="93" spans="1:17">
      <c r="A93" s="513"/>
      <c r="B93" s="513"/>
      <c r="C93" s="513"/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  <c r="P93" s="513"/>
      <c r="Q93" s="513"/>
    </row>
    <row r="94" spans="1:17">
      <c r="A94" s="513"/>
      <c r="B94" s="513"/>
      <c r="C94" s="513"/>
      <c r="D94" s="513"/>
      <c r="E94" s="513"/>
      <c r="F94" s="513"/>
      <c r="G94" s="513"/>
      <c r="H94" s="513"/>
      <c r="I94" s="513"/>
      <c r="J94" s="513"/>
      <c r="K94" s="513"/>
      <c r="L94" s="513"/>
      <c r="M94" s="513"/>
      <c r="N94" s="513"/>
      <c r="O94" s="513"/>
      <c r="P94" s="513"/>
      <c r="Q94" s="513"/>
    </row>
    <row r="95" spans="1:17">
      <c r="A95" s="513"/>
      <c r="B95" s="513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  <c r="P95" s="513"/>
      <c r="Q95" s="513"/>
    </row>
    <row r="96" spans="1:17">
      <c r="A96" s="513"/>
      <c r="B96" s="513"/>
      <c r="C96" s="513"/>
      <c r="D96" s="513"/>
      <c r="E96" s="513"/>
      <c r="F96" s="513"/>
      <c r="G96" s="513"/>
      <c r="H96" s="513"/>
      <c r="I96" s="513"/>
      <c r="J96" s="513"/>
      <c r="K96" s="513"/>
      <c r="L96" s="513"/>
      <c r="M96" s="513"/>
      <c r="N96" s="513"/>
      <c r="O96" s="513"/>
      <c r="P96" s="513"/>
      <c r="Q96" s="513"/>
    </row>
    <row r="97" spans="1:17">
      <c r="A97" s="513"/>
      <c r="B97" s="513"/>
      <c r="C97" s="513"/>
      <c r="D97" s="513"/>
      <c r="E97" s="513"/>
      <c r="F97" s="513"/>
      <c r="G97" s="513"/>
      <c r="H97" s="513"/>
      <c r="I97" s="513"/>
      <c r="J97" s="513"/>
      <c r="K97" s="513"/>
      <c r="L97" s="513"/>
      <c r="M97" s="513"/>
      <c r="N97" s="513"/>
      <c r="O97" s="513"/>
      <c r="P97" s="513"/>
      <c r="Q97" s="513"/>
    </row>
    <row r="98" spans="1:17">
      <c r="A98" s="513"/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3"/>
      <c r="N98" s="513"/>
      <c r="O98" s="513"/>
      <c r="P98" s="513"/>
      <c r="Q98" s="513"/>
    </row>
    <row r="99" spans="1:17">
      <c r="A99" s="513"/>
      <c r="B99" s="513"/>
      <c r="C99" s="513"/>
      <c r="D99" s="513"/>
      <c r="E99" s="513"/>
      <c r="F99" s="513"/>
      <c r="G99" s="513"/>
      <c r="H99" s="513"/>
      <c r="I99" s="513"/>
      <c r="J99" s="513"/>
      <c r="K99" s="513"/>
      <c r="L99" s="513"/>
      <c r="M99" s="513"/>
      <c r="N99" s="513"/>
      <c r="O99" s="513"/>
      <c r="P99" s="513"/>
      <c r="Q99" s="513"/>
    </row>
    <row r="100" spans="1:17">
      <c r="A100" s="513"/>
      <c r="B100" s="513"/>
      <c r="C100" s="513"/>
      <c r="D100" s="513"/>
      <c r="E100" s="513"/>
      <c r="F100" s="513"/>
      <c r="G100" s="513"/>
      <c r="H100" s="513"/>
      <c r="I100" s="513"/>
      <c r="J100" s="513"/>
      <c r="K100" s="513"/>
      <c r="L100" s="513"/>
      <c r="M100" s="513"/>
      <c r="N100" s="513"/>
      <c r="O100" s="513"/>
      <c r="P100" s="513"/>
      <c r="Q100" s="513"/>
    </row>
    <row r="101" spans="1:17">
      <c r="A101" s="513"/>
      <c r="B101" s="513"/>
      <c r="C101" s="513"/>
      <c r="D101" s="513"/>
      <c r="E101" s="513"/>
      <c r="F101" s="513"/>
      <c r="G101" s="513"/>
      <c r="H101" s="513"/>
      <c r="I101" s="513"/>
      <c r="J101" s="513"/>
      <c r="K101" s="513"/>
      <c r="L101" s="513"/>
      <c r="M101" s="513"/>
      <c r="N101" s="513"/>
      <c r="O101" s="513"/>
      <c r="P101" s="513"/>
      <c r="Q101" s="513"/>
    </row>
    <row r="102" spans="1:17">
      <c r="A102" s="513"/>
      <c r="B102" s="513"/>
      <c r="C102" s="513"/>
      <c r="D102" s="513"/>
      <c r="E102" s="513"/>
      <c r="F102" s="513"/>
      <c r="G102" s="513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</row>
    <row r="103" spans="1:17">
      <c r="A103" s="513"/>
      <c r="B103" s="513"/>
      <c r="C103" s="513"/>
      <c r="D103" s="513"/>
      <c r="E103" s="513"/>
      <c r="F103" s="513"/>
      <c r="G103" s="513"/>
      <c r="H103" s="513"/>
      <c r="I103" s="513"/>
      <c r="J103" s="513"/>
      <c r="K103" s="513"/>
      <c r="L103" s="513"/>
      <c r="M103" s="513"/>
      <c r="N103" s="513"/>
      <c r="O103" s="513"/>
      <c r="P103" s="513"/>
      <c r="Q103" s="513"/>
    </row>
    <row r="104" spans="1:17">
      <c r="A104" s="513"/>
      <c r="B104" s="513"/>
      <c r="C104" s="513"/>
      <c r="D104" s="513"/>
      <c r="E104" s="513"/>
      <c r="F104" s="513"/>
      <c r="G104" s="513"/>
      <c r="H104" s="513"/>
      <c r="I104" s="513"/>
      <c r="J104" s="513"/>
      <c r="K104" s="513"/>
      <c r="L104" s="513"/>
      <c r="M104" s="513"/>
      <c r="N104" s="513"/>
      <c r="O104" s="513"/>
      <c r="P104" s="513"/>
      <c r="Q104" s="513"/>
    </row>
    <row r="105" spans="1:17">
      <c r="A105" s="513"/>
      <c r="B105" s="513"/>
      <c r="C105" s="513"/>
      <c r="D105" s="513"/>
      <c r="E105" s="513"/>
      <c r="F105" s="513"/>
      <c r="G105" s="513"/>
      <c r="H105" s="513"/>
      <c r="I105" s="513"/>
      <c r="J105" s="513"/>
      <c r="K105" s="513"/>
      <c r="L105" s="513"/>
      <c r="M105" s="513"/>
      <c r="N105" s="513"/>
      <c r="O105" s="513"/>
      <c r="P105" s="513"/>
      <c r="Q105" s="513"/>
    </row>
    <row r="106" spans="1:17">
      <c r="A106" s="513"/>
      <c r="B106" s="513"/>
      <c r="C106" s="513"/>
      <c r="D106" s="513"/>
      <c r="E106" s="513"/>
      <c r="F106" s="513"/>
      <c r="G106" s="513"/>
      <c r="H106" s="513"/>
      <c r="I106" s="513"/>
      <c r="J106" s="513"/>
      <c r="K106" s="513"/>
      <c r="L106" s="513"/>
      <c r="M106" s="513"/>
      <c r="N106" s="513"/>
      <c r="O106" s="513"/>
      <c r="P106" s="513"/>
      <c r="Q106" s="513"/>
    </row>
    <row r="107" spans="1:17">
      <c r="A107" s="513"/>
      <c r="B107" s="513"/>
      <c r="C107" s="513"/>
      <c r="D107" s="513"/>
      <c r="E107" s="513"/>
      <c r="F107" s="513"/>
      <c r="G107" s="513"/>
      <c r="H107" s="513"/>
      <c r="I107" s="513"/>
      <c r="J107" s="513"/>
      <c r="K107" s="513"/>
      <c r="L107" s="513"/>
      <c r="M107" s="513"/>
      <c r="N107" s="513"/>
      <c r="O107" s="513"/>
      <c r="P107" s="513"/>
      <c r="Q107" s="513"/>
    </row>
    <row r="108" spans="1:17">
      <c r="A108" s="513"/>
      <c r="B108" s="513"/>
      <c r="C108" s="513"/>
      <c r="D108" s="513"/>
      <c r="E108" s="513"/>
      <c r="F108" s="513"/>
      <c r="G108" s="513"/>
      <c r="H108" s="513"/>
      <c r="I108" s="513"/>
      <c r="J108" s="513"/>
      <c r="K108" s="513"/>
      <c r="L108" s="513"/>
      <c r="M108" s="513"/>
      <c r="N108" s="513"/>
      <c r="O108" s="513"/>
      <c r="P108" s="513"/>
      <c r="Q108" s="513"/>
    </row>
    <row r="109" spans="1:17">
      <c r="A109" s="513"/>
      <c r="B109" s="513"/>
      <c r="C109" s="513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3"/>
    </row>
    <row r="110" spans="1:17">
      <c r="A110" s="513"/>
      <c r="B110" s="513"/>
      <c r="C110" s="513"/>
      <c r="D110" s="513"/>
      <c r="E110" s="513"/>
      <c r="F110" s="513"/>
      <c r="G110" s="513"/>
      <c r="H110" s="513"/>
      <c r="I110" s="513"/>
      <c r="J110" s="513"/>
      <c r="K110" s="513"/>
      <c r="L110" s="513"/>
      <c r="M110" s="513"/>
      <c r="N110" s="513"/>
      <c r="O110" s="513"/>
      <c r="P110" s="513"/>
      <c r="Q110" s="513"/>
    </row>
    <row r="111" spans="1:17">
      <c r="A111" s="513"/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3"/>
      <c r="N111" s="513"/>
      <c r="O111" s="513"/>
      <c r="P111" s="513"/>
      <c r="Q111" s="513"/>
    </row>
    <row r="112" spans="1:17">
      <c r="A112" s="513"/>
      <c r="B112" s="513"/>
      <c r="C112" s="513"/>
      <c r="D112" s="513"/>
      <c r="E112" s="513"/>
      <c r="F112" s="513"/>
      <c r="G112" s="513"/>
      <c r="H112" s="513"/>
      <c r="I112" s="513"/>
      <c r="J112" s="513"/>
      <c r="K112" s="513"/>
      <c r="L112" s="513"/>
      <c r="M112" s="513"/>
      <c r="N112" s="513"/>
      <c r="O112" s="513"/>
      <c r="P112" s="513"/>
      <c r="Q112" s="513"/>
    </row>
    <row r="113" spans="1:17">
      <c r="A113" s="513"/>
      <c r="B113" s="513"/>
      <c r="C113" s="513"/>
      <c r="D113" s="513"/>
      <c r="E113" s="513"/>
      <c r="F113" s="513"/>
      <c r="G113" s="513"/>
      <c r="H113" s="513"/>
      <c r="I113" s="513"/>
      <c r="J113" s="513"/>
      <c r="K113" s="513"/>
      <c r="L113" s="513"/>
      <c r="M113" s="513"/>
      <c r="N113" s="513"/>
      <c r="O113" s="513"/>
      <c r="P113" s="513"/>
      <c r="Q113" s="513"/>
    </row>
    <row r="114" spans="1:17">
      <c r="A114" s="513"/>
      <c r="B114" s="513"/>
      <c r="C114" s="513"/>
      <c r="D114" s="513"/>
      <c r="E114" s="513"/>
      <c r="F114" s="513"/>
      <c r="G114" s="513"/>
      <c r="H114" s="513"/>
      <c r="I114" s="513"/>
      <c r="J114" s="513"/>
      <c r="K114" s="513"/>
      <c r="L114" s="513"/>
      <c r="M114" s="513"/>
      <c r="N114" s="513"/>
      <c r="O114" s="513"/>
      <c r="P114" s="513"/>
      <c r="Q114" s="513"/>
    </row>
    <row r="115" spans="1:17">
      <c r="A115" s="513"/>
      <c r="B115" s="513"/>
      <c r="C115" s="513"/>
      <c r="D115" s="513"/>
      <c r="E115" s="513"/>
      <c r="F115" s="513"/>
      <c r="G115" s="513"/>
      <c r="H115" s="513"/>
      <c r="I115" s="513"/>
      <c r="J115" s="513"/>
      <c r="K115" s="513"/>
      <c r="L115" s="513"/>
      <c r="M115" s="513"/>
      <c r="N115" s="513"/>
      <c r="O115" s="513"/>
      <c r="P115" s="513"/>
      <c r="Q115" s="513"/>
    </row>
    <row r="116" spans="1:17">
      <c r="A116" s="513"/>
      <c r="B116" s="513"/>
      <c r="C116" s="513"/>
      <c r="D116" s="513"/>
      <c r="E116" s="513"/>
      <c r="F116" s="513"/>
      <c r="G116" s="513"/>
      <c r="H116" s="513"/>
      <c r="I116" s="513"/>
      <c r="J116" s="513"/>
      <c r="K116" s="513"/>
      <c r="L116" s="513"/>
      <c r="M116" s="513"/>
      <c r="N116" s="513"/>
      <c r="O116" s="513"/>
      <c r="P116" s="513"/>
      <c r="Q116" s="513"/>
    </row>
    <row r="117" spans="1:17">
      <c r="A117" s="513"/>
      <c r="B117" s="513"/>
      <c r="C117" s="513"/>
      <c r="D117" s="513"/>
      <c r="E117" s="513"/>
      <c r="F117" s="513"/>
      <c r="G117" s="513"/>
      <c r="H117" s="513"/>
      <c r="I117" s="513"/>
      <c r="J117" s="513"/>
      <c r="K117" s="513"/>
      <c r="L117" s="513"/>
      <c r="M117" s="513"/>
      <c r="N117" s="513"/>
      <c r="O117" s="513"/>
      <c r="P117" s="513"/>
      <c r="Q117" s="513"/>
    </row>
    <row r="118" spans="1:17">
      <c r="A118" s="513"/>
      <c r="B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3"/>
    </row>
    <row r="119" spans="1:17">
      <c r="A119" s="513"/>
      <c r="B119" s="513"/>
      <c r="C119" s="513"/>
      <c r="D119" s="513"/>
      <c r="E119" s="513"/>
      <c r="F119" s="513"/>
      <c r="G119" s="513"/>
      <c r="H119" s="513"/>
      <c r="I119" s="513"/>
      <c r="J119" s="513"/>
      <c r="K119" s="513"/>
      <c r="L119" s="513"/>
      <c r="M119" s="513"/>
      <c r="N119" s="513"/>
      <c r="O119" s="513"/>
      <c r="P119" s="513"/>
      <c r="Q119" s="513"/>
    </row>
    <row r="120" spans="1:17">
      <c r="A120" s="513"/>
      <c r="B120" s="513"/>
      <c r="C120" s="513"/>
      <c r="D120" s="513"/>
      <c r="E120" s="513"/>
      <c r="F120" s="513"/>
      <c r="G120" s="513"/>
      <c r="H120" s="513"/>
      <c r="I120" s="513"/>
      <c r="J120" s="513"/>
      <c r="K120" s="513"/>
      <c r="L120" s="513"/>
      <c r="M120" s="513"/>
      <c r="N120" s="513"/>
      <c r="O120" s="513"/>
      <c r="P120" s="513"/>
      <c r="Q120" s="513"/>
    </row>
    <row r="121" spans="1:17">
      <c r="A121" s="513"/>
      <c r="B121" s="513"/>
      <c r="C121" s="513"/>
      <c r="D121" s="513"/>
      <c r="E121" s="513"/>
      <c r="F121" s="513"/>
      <c r="G121" s="513"/>
      <c r="H121" s="513"/>
      <c r="I121" s="513"/>
      <c r="J121" s="513"/>
      <c r="K121" s="513"/>
      <c r="L121" s="513"/>
      <c r="M121" s="513"/>
      <c r="N121" s="513"/>
      <c r="O121" s="513"/>
      <c r="P121" s="513"/>
      <c r="Q121" s="513"/>
    </row>
    <row r="122" spans="1:17">
      <c r="A122" s="513"/>
      <c r="B122" s="513"/>
      <c r="C122" s="513"/>
      <c r="D122" s="513"/>
      <c r="E122" s="513"/>
      <c r="F122" s="513"/>
      <c r="G122" s="513"/>
      <c r="H122" s="513"/>
      <c r="I122" s="513"/>
      <c r="J122" s="513"/>
      <c r="K122" s="513"/>
      <c r="L122" s="513"/>
      <c r="M122" s="513"/>
      <c r="N122" s="513"/>
      <c r="O122" s="513"/>
      <c r="P122" s="513"/>
      <c r="Q122" s="513"/>
    </row>
    <row r="123" spans="1:17">
      <c r="A123" s="513"/>
      <c r="B123" s="513"/>
      <c r="C123" s="513"/>
      <c r="D123" s="513"/>
      <c r="E123" s="513"/>
      <c r="F123" s="513"/>
      <c r="G123" s="513"/>
      <c r="H123" s="513"/>
      <c r="I123" s="513"/>
      <c r="J123" s="513"/>
      <c r="K123" s="513"/>
      <c r="L123" s="513"/>
      <c r="M123" s="513"/>
      <c r="N123" s="513"/>
      <c r="O123" s="513"/>
      <c r="P123" s="513"/>
      <c r="Q123" s="513"/>
    </row>
    <row r="124" spans="1:17">
      <c r="A124" s="513"/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3"/>
      <c r="N124" s="513"/>
      <c r="O124" s="513"/>
      <c r="P124" s="513"/>
      <c r="Q124" s="513"/>
    </row>
    <row r="125" spans="1:17">
      <c r="A125" s="513"/>
      <c r="B125" s="513"/>
      <c r="C125" s="513"/>
      <c r="D125" s="513"/>
      <c r="E125" s="513"/>
      <c r="F125" s="513"/>
      <c r="G125" s="513"/>
      <c r="H125" s="513"/>
      <c r="I125" s="513"/>
      <c r="J125" s="513"/>
      <c r="K125" s="513"/>
      <c r="L125" s="513"/>
      <c r="M125" s="513"/>
      <c r="N125" s="513"/>
      <c r="O125" s="513"/>
      <c r="P125" s="513"/>
      <c r="Q125" s="513"/>
    </row>
    <row r="126" spans="1:17">
      <c r="A126" s="513"/>
      <c r="B126" s="513"/>
      <c r="C126" s="513"/>
      <c r="D126" s="513"/>
      <c r="E126" s="513"/>
      <c r="F126" s="513"/>
      <c r="G126" s="513"/>
      <c r="H126" s="513"/>
      <c r="I126" s="513"/>
      <c r="J126" s="513"/>
      <c r="K126" s="513"/>
      <c r="L126" s="513"/>
      <c r="M126" s="513"/>
      <c r="N126" s="513"/>
      <c r="O126" s="513"/>
      <c r="P126" s="513"/>
      <c r="Q126" s="513"/>
    </row>
    <row r="127" spans="1:17">
      <c r="A127" s="513"/>
      <c r="B127" s="513"/>
      <c r="C127" s="513"/>
      <c r="D127" s="513"/>
      <c r="E127" s="513"/>
      <c r="F127" s="513"/>
      <c r="G127" s="513"/>
      <c r="H127" s="513"/>
      <c r="I127" s="513"/>
      <c r="J127" s="513"/>
      <c r="K127" s="513"/>
      <c r="L127" s="513"/>
      <c r="M127" s="513"/>
      <c r="N127" s="513"/>
      <c r="O127" s="513"/>
      <c r="P127" s="513"/>
      <c r="Q127" s="513"/>
    </row>
    <row r="128" spans="1:17">
      <c r="A128" s="513"/>
      <c r="B128" s="513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M128" s="513"/>
      <c r="N128" s="513"/>
      <c r="O128" s="513"/>
      <c r="P128" s="513"/>
      <c r="Q128" s="513"/>
    </row>
    <row r="129" spans="1:17">
      <c r="A129" s="513"/>
      <c r="B129" s="513"/>
      <c r="C129" s="513"/>
      <c r="D129" s="513"/>
      <c r="E129" s="513"/>
      <c r="F129" s="513"/>
      <c r="G129" s="513"/>
      <c r="H129" s="513"/>
      <c r="I129" s="513"/>
      <c r="J129" s="513"/>
      <c r="K129" s="513"/>
      <c r="L129" s="513"/>
      <c r="M129" s="513"/>
      <c r="N129" s="513"/>
      <c r="O129" s="513"/>
      <c r="P129" s="513"/>
      <c r="Q129" s="513"/>
    </row>
    <row r="130" spans="1:17">
      <c r="A130" s="513"/>
      <c r="B130" s="513"/>
      <c r="C130" s="513"/>
      <c r="D130" s="513"/>
      <c r="E130" s="513"/>
      <c r="F130" s="513"/>
      <c r="G130" s="513"/>
      <c r="H130" s="513"/>
      <c r="I130" s="513"/>
      <c r="J130" s="513"/>
      <c r="K130" s="513"/>
      <c r="L130" s="513"/>
      <c r="M130" s="513"/>
      <c r="N130" s="513"/>
      <c r="O130" s="513"/>
      <c r="P130" s="513"/>
      <c r="Q130" s="513"/>
    </row>
    <row r="131" spans="1:17">
      <c r="A131" s="513"/>
      <c r="B131" s="513"/>
      <c r="C131" s="513"/>
      <c r="D131" s="513"/>
      <c r="E131" s="513"/>
      <c r="F131" s="513"/>
      <c r="G131" s="513"/>
      <c r="H131" s="513"/>
      <c r="I131" s="513"/>
      <c r="J131" s="513"/>
      <c r="K131" s="513"/>
      <c r="L131" s="513"/>
      <c r="M131" s="513"/>
      <c r="N131" s="513"/>
      <c r="O131" s="513"/>
      <c r="P131" s="513"/>
      <c r="Q131" s="513"/>
    </row>
    <row r="132" spans="1:17">
      <c r="A132" s="513"/>
      <c r="B132" s="513"/>
      <c r="C132" s="513"/>
      <c r="D132" s="513"/>
      <c r="E132" s="513"/>
      <c r="F132" s="513"/>
      <c r="G132" s="513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</row>
    <row r="133" spans="1:17">
      <c r="A133" s="513"/>
      <c r="B133" s="513"/>
      <c r="C133" s="513"/>
      <c r="D133" s="513"/>
      <c r="E133" s="513"/>
      <c r="F133" s="513"/>
      <c r="G133" s="513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</row>
    <row r="134" spans="1:17">
      <c r="A134" s="513"/>
      <c r="B134" s="513"/>
      <c r="C134" s="513"/>
      <c r="D134" s="513"/>
      <c r="E134" s="513"/>
      <c r="F134" s="513"/>
      <c r="G134" s="513"/>
      <c r="H134" s="513"/>
      <c r="I134" s="513"/>
      <c r="J134" s="513"/>
      <c r="K134" s="513"/>
      <c r="L134" s="513"/>
      <c r="M134" s="513"/>
      <c r="N134" s="513"/>
      <c r="O134" s="513"/>
      <c r="P134" s="513"/>
      <c r="Q134" s="513"/>
    </row>
    <row r="135" spans="1:17">
      <c r="A135" s="513"/>
      <c r="B135" s="513"/>
      <c r="C135" s="513"/>
      <c r="D135" s="513"/>
      <c r="E135" s="513"/>
      <c r="F135" s="513"/>
      <c r="G135" s="513"/>
      <c r="H135" s="513"/>
      <c r="I135" s="513"/>
      <c r="J135" s="513"/>
      <c r="K135" s="513"/>
      <c r="L135" s="513"/>
      <c r="M135" s="513"/>
      <c r="N135" s="513"/>
      <c r="O135" s="513"/>
      <c r="P135" s="513"/>
      <c r="Q135" s="513"/>
    </row>
    <row r="136" spans="1:17">
      <c r="A136" s="513"/>
      <c r="B136" s="513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</row>
    <row r="137" spans="1:17">
      <c r="A137" s="513"/>
      <c r="B137" s="513"/>
      <c r="C137" s="513"/>
      <c r="D137" s="513"/>
      <c r="E137" s="513"/>
      <c r="F137" s="513"/>
      <c r="G137" s="513"/>
      <c r="H137" s="513"/>
      <c r="I137" s="513"/>
      <c r="J137" s="513"/>
      <c r="K137" s="513"/>
      <c r="L137" s="513"/>
      <c r="M137" s="513"/>
      <c r="N137" s="513"/>
      <c r="O137" s="513"/>
      <c r="P137" s="513"/>
      <c r="Q137" s="513"/>
    </row>
    <row r="138" spans="1:17">
      <c r="A138" s="513"/>
      <c r="B138" s="513"/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M138" s="513"/>
      <c r="N138" s="513"/>
      <c r="O138" s="513"/>
      <c r="P138" s="513"/>
      <c r="Q138" s="513"/>
    </row>
    <row r="139" spans="1:17">
      <c r="A139" s="513"/>
      <c r="B139" s="513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M139" s="513"/>
      <c r="N139" s="513"/>
      <c r="O139" s="513"/>
      <c r="P139" s="513"/>
      <c r="Q139" s="513"/>
    </row>
    <row r="140" spans="1:17">
      <c r="A140" s="513"/>
      <c r="B140" s="513"/>
      <c r="C140" s="513"/>
      <c r="D140" s="513"/>
      <c r="E140" s="513"/>
      <c r="F140" s="513"/>
      <c r="G140" s="513"/>
      <c r="H140" s="513"/>
      <c r="I140" s="513"/>
      <c r="J140" s="513"/>
      <c r="K140" s="513"/>
      <c r="L140" s="513"/>
      <c r="M140" s="513"/>
      <c r="N140" s="513"/>
      <c r="O140" s="513"/>
      <c r="P140" s="513"/>
      <c r="Q140" s="513"/>
    </row>
    <row r="141" spans="1:17">
      <c r="A141" s="513"/>
      <c r="B141" s="513"/>
      <c r="C141" s="513"/>
      <c r="D141" s="513"/>
      <c r="E141" s="513"/>
      <c r="F141" s="513"/>
      <c r="G141" s="513"/>
      <c r="H141" s="513"/>
      <c r="I141" s="513"/>
      <c r="J141" s="513"/>
      <c r="K141" s="513"/>
      <c r="L141" s="513"/>
      <c r="M141" s="513"/>
      <c r="N141" s="513"/>
      <c r="O141" s="513"/>
      <c r="P141" s="513"/>
      <c r="Q141" s="513"/>
    </row>
    <row r="142" spans="1:17">
      <c r="A142" s="513"/>
      <c r="B142" s="513"/>
      <c r="C142" s="513"/>
      <c r="D142" s="513"/>
      <c r="E142" s="513"/>
      <c r="F142" s="513"/>
      <c r="G142" s="513"/>
      <c r="H142" s="513"/>
      <c r="I142" s="513"/>
      <c r="J142" s="513"/>
      <c r="K142" s="513"/>
      <c r="L142" s="513"/>
      <c r="M142" s="513"/>
      <c r="N142" s="513"/>
      <c r="O142" s="513"/>
      <c r="P142" s="513"/>
      <c r="Q142" s="513"/>
    </row>
    <row r="143" spans="1:17">
      <c r="A143" s="513"/>
      <c r="B143" s="513"/>
      <c r="C143" s="513"/>
      <c r="D143" s="513"/>
      <c r="E143" s="513"/>
      <c r="F143" s="513"/>
      <c r="G143" s="513"/>
      <c r="H143" s="513"/>
      <c r="I143" s="513"/>
      <c r="J143" s="513"/>
      <c r="K143" s="513"/>
      <c r="L143" s="513"/>
      <c r="M143" s="513"/>
      <c r="N143" s="513"/>
      <c r="O143" s="513"/>
      <c r="P143" s="513"/>
      <c r="Q143" s="513"/>
    </row>
    <row r="144" spans="1:17">
      <c r="A144" s="513"/>
      <c r="B144" s="513"/>
      <c r="C144" s="513"/>
      <c r="D144" s="513"/>
      <c r="E144" s="513"/>
      <c r="F144" s="513"/>
      <c r="G144" s="513"/>
      <c r="H144" s="513"/>
      <c r="I144" s="513"/>
      <c r="J144" s="513"/>
      <c r="K144" s="513"/>
      <c r="L144" s="513"/>
      <c r="M144" s="513"/>
      <c r="N144" s="513"/>
      <c r="O144" s="513"/>
      <c r="P144" s="513"/>
      <c r="Q144" s="513"/>
    </row>
    <row r="145" spans="1:17">
      <c r="A145" s="513"/>
      <c r="B145" s="513"/>
      <c r="C145" s="513"/>
      <c r="D145" s="513"/>
      <c r="E145" s="513"/>
      <c r="F145" s="513"/>
      <c r="G145" s="513"/>
      <c r="H145" s="513"/>
      <c r="I145" s="513"/>
      <c r="J145" s="513"/>
      <c r="K145" s="513"/>
      <c r="L145" s="513"/>
      <c r="M145" s="513"/>
      <c r="N145" s="513"/>
      <c r="O145" s="513"/>
      <c r="P145" s="513"/>
      <c r="Q145" s="513"/>
    </row>
    <row r="146" spans="1:17">
      <c r="A146" s="513"/>
      <c r="B146" s="513"/>
      <c r="C146" s="513"/>
      <c r="D146" s="513"/>
      <c r="E146" s="513"/>
      <c r="F146" s="513"/>
      <c r="G146" s="513"/>
      <c r="H146" s="513"/>
      <c r="I146" s="513"/>
      <c r="J146" s="513"/>
      <c r="K146" s="513"/>
      <c r="L146" s="513"/>
      <c r="M146" s="513"/>
      <c r="N146" s="513"/>
      <c r="O146" s="513"/>
      <c r="P146" s="513"/>
      <c r="Q146" s="513"/>
    </row>
    <row r="147" spans="1:17">
      <c r="A147" s="513"/>
      <c r="B147" s="513"/>
      <c r="C147" s="513"/>
      <c r="D147" s="513"/>
      <c r="E147" s="513"/>
      <c r="F147" s="513"/>
      <c r="G147" s="513"/>
      <c r="H147" s="513"/>
      <c r="I147" s="513"/>
      <c r="J147" s="513"/>
      <c r="K147" s="513"/>
      <c r="L147" s="513"/>
      <c r="M147" s="513"/>
      <c r="N147" s="513"/>
      <c r="O147" s="513"/>
      <c r="P147" s="513"/>
      <c r="Q147" s="513"/>
    </row>
    <row r="148" spans="1:17">
      <c r="A148" s="513"/>
      <c r="B148" s="513"/>
      <c r="C148" s="513"/>
      <c r="D148" s="513"/>
      <c r="E148" s="513"/>
      <c r="F148" s="513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</row>
    <row r="149" spans="1:17">
      <c r="A149" s="513"/>
      <c r="B149" s="513"/>
      <c r="C149" s="513"/>
      <c r="D149" s="513"/>
      <c r="E149" s="513"/>
      <c r="F149" s="513"/>
      <c r="G149" s="513"/>
      <c r="H149" s="513"/>
      <c r="I149" s="513"/>
      <c r="J149" s="513"/>
      <c r="K149" s="513"/>
      <c r="L149" s="513"/>
      <c r="M149" s="513"/>
      <c r="N149" s="513"/>
      <c r="O149" s="513"/>
      <c r="P149" s="513"/>
      <c r="Q149" s="513"/>
    </row>
    <row r="150" spans="1:17">
      <c r="A150" s="513"/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3"/>
      <c r="N150" s="513"/>
      <c r="O150" s="513"/>
      <c r="P150" s="513"/>
      <c r="Q150" s="513"/>
    </row>
    <row r="151" spans="1:17">
      <c r="A151" s="513"/>
      <c r="B151" s="513"/>
      <c r="C151" s="513"/>
      <c r="D151" s="513"/>
      <c r="E151" s="513"/>
      <c r="F151" s="513"/>
      <c r="G151" s="513"/>
      <c r="H151" s="513"/>
      <c r="I151" s="513"/>
      <c r="J151" s="513"/>
      <c r="K151" s="513"/>
      <c r="L151" s="513"/>
      <c r="M151" s="513"/>
      <c r="N151" s="513"/>
      <c r="O151" s="513"/>
      <c r="P151" s="513"/>
      <c r="Q151" s="513"/>
    </row>
    <row r="152" spans="1:17">
      <c r="A152" s="513"/>
      <c r="B152" s="513"/>
      <c r="C152" s="513"/>
      <c r="D152" s="513"/>
      <c r="E152" s="513"/>
      <c r="F152" s="513"/>
      <c r="G152" s="513"/>
      <c r="H152" s="513"/>
      <c r="I152" s="513"/>
      <c r="J152" s="513"/>
      <c r="K152" s="513"/>
      <c r="L152" s="513"/>
      <c r="M152" s="513"/>
      <c r="N152" s="513"/>
      <c r="O152" s="513"/>
      <c r="P152" s="513"/>
      <c r="Q152" s="513"/>
    </row>
    <row r="153" spans="1:17">
      <c r="A153" s="513"/>
      <c r="B153" s="513"/>
      <c r="C153" s="513"/>
      <c r="D153" s="513"/>
      <c r="E153" s="513"/>
      <c r="F153" s="513"/>
      <c r="G153" s="513"/>
      <c r="H153" s="513"/>
      <c r="I153" s="513"/>
      <c r="J153" s="513"/>
      <c r="K153" s="513"/>
      <c r="L153" s="513"/>
      <c r="M153" s="513"/>
      <c r="N153" s="513"/>
      <c r="O153" s="513"/>
      <c r="P153" s="513"/>
      <c r="Q153" s="513"/>
    </row>
    <row r="154" spans="1:17">
      <c r="A154" s="513"/>
      <c r="B154" s="513"/>
      <c r="C154" s="513"/>
      <c r="D154" s="513"/>
      <c r="E154" s="513"/>
      <c r="F154" s="513"/>
      <c r="G154" s="513"/>
      <c r="H154" s="513"/>
      <c r="I154" s="513"/>
      <c r="J154" s="513"/>
      <c r="K154" s="513"/>
      <c r="L154" s="513"/>
      <c r="M154" s="513"/>
      <c r="N154" s="513"/>
      <c r="O154" s="513"/>
      <c r="P154" s="513"/>
      <c r="Q154" s="513"/>
    </row>
    <row r="155" spans="1:17">
      <c r="A155" s="513"/>
      <c r="B155" s="513"/>
      <c r="C155" s="513"/>
      <c r="D155" s="513"/>
      <c r="E155" s="513"/>
      <c r="F155" s="513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</row>
    <row r="156" spans="1:17">
      <c r="A156" s="513"/>
      <c r="B156" s="513"/>
      <c r="C156" s="513"/>
      <c r="D156" s="513"/>
      <c r="E156" s="513"/>
      <c r="F156" s="513"/>
      <c r="G156" s="513"/>
      <c r="H156" s="513"/>
      <c r="I156" s="513"/>
      <c r="J156" s="513"/>
      <c r="K156" s="513"/>
      <c r="L156" s="513"/>
      <c r="M156" s="513"/>
      <c r="N156" s="513"/>
      <c r="O156" s="513"/>
      <c r="P156" s="513"/>
      <c r="Q156" s="513"/>
    </row>
    <row r="157" spans="1:17">
      <c r="A157" s="513"/>
      <c r="B157" s="513"/>
      <c r="C157" s="513"/>
      <c r="D157" s="513"/>
      <c r="E157" s="513"/>
      <c r="F157" s="513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</row>
    <row r="158" spans="1:17">
      <c r="A158" s="513"/>
      <c r="B158" s="513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</row>
    <row r="159" spans="1:17">
      <c r="A159" s="513"/>
      <c r="B159" s="513"/>
      <c r="C159" s="513"/>
      <c r="D159" s="513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</row>
    <row r="160" spans="1:17">
      <c r="A160" s="513"/>
      <c r="B160" s="513"/>
      <c r="C160" s="513"/>
      <c r="D160" s="513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</row>
    <row r="161" spans="1:17">
      <c r="A161" s="513"/>
      <c r="B161" s="513"/>
      <c r="C161" s="513"/>
      <c r="D161" s="513"/>
      <c r="E161" s="513"/>
      <c r="F161" s="513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</row>
    <row r="162" spans="1:17">
      <c r="A162" s="513"/>
      <c r="B162" s="513"/>
      <c r="C162" s="513"/>
      <c r="D162" s="513"/>
      <c r="E162" s="513"/>
      <c r="F162" s="513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</row>
    <row r="163" spans="1:17">
      <c r="A163" s="513"/>
      <c r="B163" s="513"/>
      <c r="C163" s="513"/>
      <c r="D163" s="513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</row>
    <row r="164" spans="1:17">
      <c r="A164" s="513"/>
      <c r="B164" s="513"/>
      <c r="C164" s="513"/>
      <c r="D164" s="513"/>
      <c r="E164" s="513"/>
      <c r="F164" s="513"/>
      <c r="G164" s="513"/>
      <c r="H164" s="513"/>
      <c r="I164" s="513"/>
      <c r="J164" s="513"/>
      <c r="K164" s="513"/>
      <c r="L164" s="513"/>
      <c r="M164" s="513"/>
      <c r="N164" s="513"/>
      <c r="O164" s="513"/>
      <c r="P164" s="513"/>
      <c r="Q164" s="513"/>
    </row>
    <row r="165" spans="1:17">
      <c r="A165" s="513"/>
      <c r="B165" s="513"/>
      <c r="C165" s="513"/>
      <c r="D165" s="513"/>
      <c r="E165" s="513"/>
      <c r="F165" s="513"/>
      <c r="G165" s="513"/>
      <c r="H165" s="513"/>
      <c r="I165" s="513"/>
      <c r="J165" s="513"/>
      <c r="K165" s="513"/>
      <c r="L165" s="513"/>
      <c r="M165" s="513"/>
      <c r="N165" s="513"/>
      <c r="O165" s="513"/>
      <c r="P165" s="513"/>
      <c r="Q165" s="513"/>
    </row>
    <row r="166" spans="1:17">
      <c r="A166" s="513"/>
      <c r="B166" s="513"/>
      <c r="C166" s="513"/>
      <c r="D166" s="513"/>
      <c r="E166" s="513"/>
      <c r="F166" s="513"/>
      <c r="G166" s="513"/>
      <c r="H166" s="513"/>
      <c r="I166" s="513"/>
      <c r="J166" s="513"/>
      <c r="K166" s="513"/>
      <c r="L166" s="513"/>
      <c r="M166" s="513"/>
      <c r="N166" s="513"/>
      <c r="O166" s="513"/>
      <c r="P166" s="513"/>
      <c r="Q166" s="513"/>
    </row>
    <row r="167" spans="1:17">
      <c r="A167" s="513"/>
      <c r="B167" s="513"/>
      <c r="C167" s="513"/>
      <c r="D167" s="513"/>
      <c r="E167" s="513"/>
      <c r="F167" s="513"/>
      <c r="G167" s="513"/>
      <c r="H167" s="513"/>
      <c r="I167" s="513"/>
      <c r="J167" s="513"/>
      <c r="K167" s="513"/>
      <c r="L167" s="513"/>
      <c r="M167" s="513"/>
      <c r="N167" s="513"/>
      <c r="O167" s="513"/>
      <c r="P167" s="513"/>
      <c r="Q167" s="513"/>
    </row>
    <row r="168" spans="1:17">
      <c r="A168" s="513"/>
      <c r="B168" s="513"/>
      <c r="C168" s="513"/>
      <c r="D168" s="513"/>
      <c r="E168" s="513"/>
      <c r="F168" s="513"/>
      <c r="G168" s="513"/>
      <c r="H168" s="513"/>
      <c r="I168" s="513"/>
      <c r="J168" s="513"/>
      <c r="K168" s="513"/>
      <c r="L168" s="513"/>
      <c r="M168" s="513"/>
      <c r="N168" s="513"/>
      <c r="O168" s="513"/>
      <c r="P168" s="513"/>
      <c r="Q168" s="513"/>
    </row>
    <row r="169" spans="1:17">
      <c r="A169" s="513"/>
      <c r="B169" s="513"/>
      <c r="C169" s="513"/>
      <c r="D169" s="513"/>
      <c r="E169" s="513"/>
      <c r="F169" s="513"/>
      <c r="G169" s="513"/>
      <c r="H169" s="513"/>
      <c r="I169" s="513"/>
      <c r="J169" s="513"/>
      <c r="K169" s="513"/>
      <c r="L169" s="513"/>
      <c r="M169" s="513"/>
      <c r="N169" s="513"/>
      <c r="O169" s="513"/>
      <c r="P169" s="513"/>
      <c r="Q169" s="513"/>
    </row>
    <row r="170" spans="1:17">
      <c r="A170" s="513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  <c r="Q170" s="513"/>
    </row>
    <row r="171" spans="1:17">
      <c r="A171" s="513"/>
      <c r="B171" s="513"/>
      <c r="C171" s="513"/>
      <c r="D171" s="513"/>
      <c r="E171" s="513"/>
      <c r="F171" s="513"/>
      <c r="G171" s="513"/>
      <c r="H171" s="513"/>
      <c r="I171" s="513"/>
      <c r="J171" s="513"/>
      <c r="K171" s="513"/>
      <c r="L171" s="513"/>
      <c r="M171" s="513"/>
      <c r="N171" s="513"/>
      <c r="O171" s="513"/>
      <c r="P171" s="513"/>
      <c r="Q171" s="513"/>
    </row>
    <row r="172" spans="1:17">
      <c r="A172" s="513"/>
      <c r="B172" s="513"/>
      <c r="C172" s="513"/>
      <c r="D172" s="513"/>
      <c r="E172" s="513"/>
      <c r="F172" s="513"/>
      <c r="G172" s="513"/>
      <c r="H172" s="513"/>
      <c r="I172" s="513"/>
      <c r="J172" s="513"/>
      <c r="K172" s="513"/>
      <c r="L172" s="513"/>
      <c r="M172" s="513"/>
      <c r="N172" s="513"/>
      <c r="O172" s="513"/>
      <c r="P172" s="513"/>
      <c r="Q172" s="513"/>
    </row>
    <row r="173" spans="1:17">
      <c r="A173" s="513"/>
      <c r="B173" s="513"/>
      <c r="C173" s="513"/>
      <c r="D173" s="513"/>
      <c r="E173" s="513"/>
      <c r="F173" s="513"/>
      <c r="G173" s="513"/>
      <c r="H173" s="513"/>
      <c r="I173" s="513"/>
      <c r="J173" s="513"/>
      <c r="K173" s="513"/>
      <c r="L173" s="513"/>
      <c r="M173" s="513"/>
      <c r="N173" s="513"/>
      <c r="O173" s="513"/>
      <c r="P173" s="513"/>
      <c r="Q173" s="513"/>
    </row>
    <row r="174" spans="1:17">
      <c r="A174" s="513"/>
      <c r="B174" s="513"/>
      <c r="C174" s="513"/>
      <c r="D174" s="513"/>
      <c r="E174" s="513"/>
      <c r="F174" s="513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</row>
    <row r="175" spans="1:17">
      <c r="A175" s="513"/>
      <c r="B175" s="513"/>
      <c r="C175" s="513"/>
      <c r="D175" s="513"/>
      <c r="E175" s="513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</row>
    <row r="176" spans="1:17">
      <c r="A176" s="513"/>
      <c r="B176" s="513"/>
      <c r="C176" s="513"/>
      <c r="D176" s="513"/>
      <c r="E176" s="513"/>
      <c r="F176" s="513"/>
      <c r="G176" s="513"/>
      <c r="H176" s="513"/>
      <c r="I176" s="513"/>
      <c r="J176" s="513"/>
      <c r="K176" s="513"/>
      <c r="L176" s="513"/>
      <c r="M176" s="513"/>
      <c r="N176" s="513"/>
      <c r="O176" s="513"/>
      <c r="P176" s="513"/>
      <c r="Q176" s="513"/>
    </row>
    <row r="177" spans="1:17">
      <c r="A177" s="513"/>
      <c r="B177" s="513"/>
      <c r="C177" s="513"/>
      <c r="D177" s="513"/>
      <c r="E177" s="513"/>
      <c r="F177" s="513"/>
      <c r="G177" s="513"/>
      <c r="H177" s="513"/>
      <c r="I177" s="513"/>
      <c r="J177" s="513"/>
      <c r="K177" s="513"/>
      <c r="L177" s="513"/>
      <c r="M177" s="513"/>
      <c r="N177" s="513"/>
      <c r="O177" s="513"/>
      <c r="P177" s="513"/>
      <c r="Q177" s="513"/>
    </row>
    <row r="178" spans="1:17">
      <c r="A178" s="513"/>
      <c r="B178" s="513"/>
      <c r="C178" s="513"/>
      <c r="D178" s="513"/>
      <c r="E178" s="513"/>
      <c r="F178" s="513"/>
      <c r="G178" s="513"/>
      <c r="H178" s="513"/>
      <c r="I178" s="513"/>
      <c r="J178" s="513"/>
      <c r="K178" s="513"/>
      <c r="L178" s="513"/>
      <c r="M178" s="513"/>
      <c r="N178" s="513"/>
      <c r="O178" s="513"/>
      <c r="P178" s="513"/>
      <c r="Q178" s="513"/>
    </row>
    <row r="179" spans="1:17">
      <c r="A179" s="513"/>
      <c r="B179" s="513"/>
      <c r="C179" s="513"/>
      <c r="D179" s="513"/>
      <c r="E179" s="513"/>
      <c r="F179" s="513"/>
      <c r="G179" s="513"/>
      <c r="H179" s="513"/>
      <c r="I179" s="513"/>
      <c r="J179" s="513"/>
      <c r="K179" s="513"/>
      <c r="L179" s="513"/>
      <c r="M179" s="513"/>
      <c r="N179" s="513"/>
      <c r="O179" s="513"/>
      <c r="P179" s="513"/>
      <c r="Q179" s="513"/>
    </row>
    <row r="180" spans="1:17">
      <c r="A180" s="513"/>
      <c r="B180" s="513"/>
      <c r="C180" s="513"/>
      <c r="D180" s="513"/>
      <c r="E180" s="513"/>
      <c r="F180" s="513"/>
      <c r="G180" s="513"/>
      <c r="H180" s="513"/>
      <c r="I180" s="513"/>
      <c r="J180" s="513"/>
      <c r="K180" s="513"/>
      <c r="L180" s="513"/>
      <c r="M180" s="513"/>
      <c r="N180" s="513"/>
      <c r="O180" s="513"/>
      <c r="P180" s="513"/>
      <c r="Q180" s="513"/>
    </row>
    <row r="181" spans="1:17">
      <c r="A181" s="513"/>
      <c r="B181" s="513"/>
      <c r="C181" s="513"/>
      <c r="D181" s="513"/>
      <c r="E181" s="513"/>
      <c r="F181" s="513"/>
      <c r="G181" s="513"/>
      <c r="H181" s="513"/>
      <c r="I181" s="513"/>
      <c r="J181" s="513"/>
      <c r="K181" s="513"/>
      <c r="L181" s="513"/>
      <c r="M181" s="513"/>
      <c r="N181" s="513"/>
      <c r="O181" s="513"/>
      <c r="P181" s="513"/>
      <c r="Q181" s="513"/>
    </row>
    <row r="182" spans="1:17">
      <c r="A182" s="513"/>
      <c r="B182" s="513"/>
      <c r="C182" s="513"/>
      <c r="D182" s="513"/>
      <c r="E182" s="513"/>
      <c r="F182" s="513"/>
      <c r="G182" s="513"/>
      <c r="H182" s="513"/>
      <c r="I182" s="513"/>
      <c r="J182" s="513"/>
      <c r="K182" s="513"/>
      <c r="L182" s="513"/>
      <c r="M182" s="513"/>
      <c r="N182" s="513"/>
      <c r="O182" s="513"/>
      <c r="P182" s="513"/>
      <c r="Q182" s="513"/>
    </row>
    <row r="183" spans="1:17">
      <c r="A183" s="513"/>
      <c r="B183" s="513"/>
      <c r="C183" s="513"/>
      <c r="D183" s="513"/>
      <c r="E183" s="513"/>
      <c r="F183" s="513"/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</row>
    <row r="184" spans="1:17">
      <c r="A184" s="513"/>
      <c r="B184" s="513"/>
      <c r="C184" s="513"/>
      <c r="D184" s="513"/>
      <c r="E184" s="513"/>
      <c r="F184" s="513"/>
      <c r="G184" s="513"/>
      <c r="H184" s="513"/>
      <c r="I184" s="513"/>
      <c r="J184" s="513"/>
      <c r="K184" s="513"/>
      <c r="L184" s="513"/>
      <c r="M184" s="513"/>
      <c r="N184" s="513"/>
      <c r="O184" s="513"/>
      <c r="P184" s="513"/>
      <c r="Q184" s="513"/>
    </row>
    <row r="185" spans="1:17">
      <c r="A185" s="513"/>
      <c r="B185" s="513"/>
      <c r="C185" s="513"/>
      <c r="D185" s="513"/>
      <c r="E185" s="513"/>
      <c r="F185" s="513"/>
      <c r="G185" s="513"/>
      <c r="H185" s="513"/>
      <c r="I185" s="513"/>
      <c r="J185" s="513"/>
      <c r="K185" s="513"/>
      <c r="L185" s="513"/>
      <c r="M185" s="513"/>
      <c r="N185" s="513"/>
      <c r="O185" s="513"/>
      <c r="P185" s="513"/>
      <c r="Q185" s="513"/>
    </row>
    <row r="186" spans="1:17">
      <c r="A186" s="513"/>
      <c r="B186" s="513"/>
      <c r="C186" s="513"/>
      <c r="D186" s="513"/>
      <c r="E186" s="513"/>
      <c r="F186" s="513"/>
      <c r="G186" s="513"/>
      <c r="H186" s="513"/>
      <c r="I186" s="513"/>
      <c r="J186" s="513"/>
      <c r="K186" s="513"/>
      <c r="L186" s="513"/>
      <c r="M186" s="513"/>
      <c r="N186" s="513"/>
      <c r="O186" s="513"/>
      <c r="P186" s="513"/>
      <c r="Q186" s="513"/>
    </row>
    <row r="187" spans="1:17">
      <c r="A187" s="513"/>
      <c r="B187" s="513"/>
      <c r="C187" s="513"/>
      <c r="D187" s="513"/>
      <c r="E187" s="513"/>
      <c r="F187" s="513"/>
      <c r="G187" s="513"/>
      <c r="H187" s="513"/>
      <c r="I187" s="513"/>
      <c r="J187" s="513"/>
      <c r="K187" s="513"/>
      <c r="L187" s="513"/>
      <c r="M187" s="513"/>
      <c r="N187" s="513"/>
      <c r="O187" s="513"/>
      <c r="P187" s="513"/>
      <c r="Q187" s="513"/>
    </row>
    <row r="188" spans="1:17">
      <c r="A188" s="513"/>
      <c r="B188" s="513"/>
      <c r="C188" s="513"/>
      <c r="D188" s="513"/>
      <c r="E188" s="513"/>
      <c r="F188" s="513"/>
      <c r="G188" s="513"/>
      <c r="H188" s="513"/>
      <c r="I188" s="513"/>
      <c r="J188" s="513"/>
      <c r="K188" s="513"/>
      <c r="L188" s="513"/>
      <c r="M188" s="513"/>
      <c r="N188" s="513"/>
      <c r="O188" s="513"/>
      <c r="P188" s="513"/>
      <c r="Q188" s="513"/>
    </row>
    <row r="189" spans="1:17">
      <c r="A189" s="513"/>
      <c r="B189" s="513"/>
      <c r="C189" s="513"/>
      <c r="D189" s="513"/>
      <c r="E189" s="513"/>
      <c r="F189" s="513"/>
      <c r="G189" s="513"/>
      <c r="H189" s="513"/>
      <c r="I189" s="513"/>
      <c r="J189" s="513"/>
      <c r="K189" s="513"/>
      <c r="L189" s="513"/>
      <c r="M189" s="513"/>
      <c r="N189" s="513"/>
      <c r="O189" s="513"/>
      <c r="P189" s="513"/>
      <c r="Q189" s="513"/>
    </row>
    <row r="190" spans="1:17">
      <c r="A190" s="513"/>
      <c r="B190" s="513"/>
      <c r="C190" s="513"/>
      <c r="D190" s="513"/>
      <c r="E190" s="513"/>
      <c r="F190" s="513"/>
      <c r="G190" s="513"/>
      <c r="H190" s="513"/>
      <c r="I190" s="513"/>
      <c r="J190" s="513"/>
      <c r="K190" s="513"/>
      <c r="L190" s="513"/>
      <c r="M190" s="513"/>
      <c r="N190" s="513"/>
      <c r="O190" s="513"/>
      <c r="P190" s="513"/>
      <c r="Q190" s="513"/>
    </row>
    <row r="191" spans="1:17">
      <c r="A191" s="513"/>
      <c r="B191" s="513"/>
      <c r="C191" s="513"/>
      <c r="D191" s="513"/>
      <c r="E191" s="513"/>
      <c r="F191" s="513"/>
      <c r="G191" s="513"/>
      <c r="H191" s="513"/>
      <c r="I191" s="513"/>
      <c r="J191" s="513"/>
      <c r="K191" s="513"/>
      <c r="L191" s="513"/>
      <c r="M191" s="513"/>
      <c r="N191" s="513"/>
      <c r="O191" s="513"/>
      <c r="P191" s="513"/>
      <c r="Q191" s="513"/>
    </row>
    <row r="192" spans="1:17">
      <c r="A192" s="513"/>
      <c r="B192" s="513"/>
      <c r="C192" s="513"/>
      <c r="D192" s="513"/>
      <c r="E192" s="513"/>
      <c r="F192" s="513"/>
      <c r="G192" s="513"/>
      <c r="H192" s="513"/>
      <c r="I192" s="513"/>
      <c r="J192" s="513"/>
      <c r="K192" s="513"/>
      <c r="L192" s="513"/>
      <c r="M192" s="513"/>
      <c r="N192" s="513"/>
      <c r="O192" s="513"/>
      <c r="P192" s="513"/>
      <c r="Q192" s="513"/>
    </row>
    <row r="193" spans="1:17">
      <c r="A193" s="513"/>
      <c r="B193" s="513"/>
      <c r="C193" s="513"/>
      <c r="D193" s="513"/>
      <c r="E193" s="513"/>
      <c r="F193" s="513"/>
      <c r="G193" s="513"/>
      <c r="H193" s="513"/>
      <c r="I193" s="513"/>
      <c r="J193" s="513"/>
      <c r="K193" s="513"/>
      <c r="L193" s="513"/>
      <c r="M193" s="513"/>
      <c r="N193" s="513"/>
      <c r="O193" s="513"/>
      <c r="P193" s="513"/>
      <c r="Q193" s="513"/>
    </row>
    <row r="194" spans="1:17">
      <c r="A194" s="513"/>
      <c r="B194" s="513"/>
      <c r="C194" s="513"/>
      <c r="D194" s="513"/>
      <c r="E194" s="513"/>
      <c r="F194" s="513"/>
      <c r="G194" s="513"/>
      <c r="H194" s="513"/>
      <c r="I194" s="513"/>
      <c r="J194" s="513"/>
      <c r="K194" s="513"/>
      <c r="L194" s="513"/>
      <c r="M194" s="513"/>
      <c r="N194" s="513"/>
      <c r="O194" s="513"/>
      <c r="P194" s="513"/>
      <c r="Q194" s="513"/>
    </row>
    <row r="195" spans="1:17">
      <c r="A195" s="513"/>
      <c r="B195" s="513"/>
      <c r="C195" s="513"/>
      <c r="D195" s="513"/>
      <c r="E195" s="513"/>
      <c r="F195" s="513"/>
      <c r="G195" s="513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</row>
    <row r="196" spans="1:17">
      <c r="A196" s="513"/>
      <c r="B196" s="513"/>
      <c r="C196" s="513"/>
      <c r="D196" s="513"/>
      <c r="E196" s="513"/>
      <c r="F196" s="513"/>
      <c r="G196" s="513"/>
      <c r="H196" s="513"/>
      <c r="I196" s="513"/>
      <c r="J196" s="513"/>
      <c r="K196" s="513"/>
      <c r="L196" s="513"/>
      <c r="M196" s="513"/>
      <c r="N196" s="513"/>
      <c r="O196" s="513"/>
      <c r="P196" s="513"/>
      <c r="Q196" s="513"/>
    </row>
    <row r="197" spans="1:17">
      <c r="A197" s="513"/>
      <c r="B197" s="513"/>
      <c r="C197" s="513"/>
      <c r="D197" s="513"/>
      <c r="E197" s="513"/>
      <c r="F197" s="513"/>
      <c r="G197" s="513"/>
      <c r="H197" s="513"/>
      <c r="I197" s="513"/>
      <c r="J197" s="513"/>
      <c r="K197" s="513"/>
      <c r="L197" s="513"/>
      <c r="M197" s="513"/>
      <c r="N197" s="513"/>
      <c r="O197" s="513"/>
      <c r="P197" s="513"/>
      <c r="Q197" s="513"/>
    </row>
    <row r="198" spans="1:17">
      <c r="A198" s="513"/>
      <c r="B198" s="513"/>
      <c r="C198" s="513"/>
      <c r="D198" s="513"/>
      <c r="E198" s="513"/>
      <c r="F198" s="513"/>
      <c r="G198" s="513"/>
      <c r="H198" s="513"/>
      <c r="I198" s="513"/>
      <c r="J198" s="513"/>
      <c r="K198" s="513"/>
      <c r="L198" s="513"/>
      <c r="M198" s="513"/>
      <c r="N198" s="513"/>
      <c r="O198" s="513"/>
      <c r="P198" s="513"/>
      <c r="Q198" s="513"/>
    </row>
    <row r="199" spans="1:17">
      <c r="A199" s="513"/>
      <c r="B199" s="513"/>
      <c r="C199" s="513"/>
      <c r="D199" s="513"/>
      <c r="E199" s="513"/>
      <c r="F199" s="513"/>
      <c r="G199" s="513"/>
      <c r="H199" s="513"/>
      <c r="I199" s="513"/>
      <c r="J199" s="513"/>
      <c r="K199" s="513"/>
      <c r="L199" s="513"/>
      <c r="M199" s="513"/>
      <c r="N199" s="513"/>
      <c r="O199" s="513"/>
      <c r="P199" s="513"/>
      <c r="Q199" s="513"/>
    </row>
    <row r="200" spans="1:17">
      <c r="A200" s="513"/>
      <c r="B200" s="513"/>
      <c r="C200" s="513"/>
      <c r="D200" s="513"/>
      <c r="E200" s="513"/>
      <c r="F200" s="513"/>
      <c r="G200" s="513"/>
      <c r="H200" s="513"/>
      <c r="I200" s="513"/>
      <c r="J200" s="513"/>
      <c r="K200" s="513"/>
      <c r="L200" s="513"/>
      <c r="M200" s="513"/>
      <c r="N200" s="513"/>
      <c r="O200" s="513"/>
      <c r="P200" s="513"/>
      <c r="Q200" s="513"/>
    </row>
    <row r="201" spans="1:17">
      <c r="A201" s="513"/>
      <c r="B201" s="513"/>
      <c r="C201" s="513"/>
      <c r="D201" s="513"/>
      <c r="E201" s="513"/>
      <c r="F201" s="513"/>
      <c r="G201" s="513"/>
      <c r="H201" s="513"/>
      <c r="I201" s="513"/>
      <c r="J201" s="513"/>
      <c r="K201" s="513"/>
      <c r="L201" s="513"/>
      <c r="M201" s="513"/>
      <c r="N201" s="513"/>
      <c r="O201" s="513"/>
      <c r="P201" s="513"/>
      <c r="Q201" s="513"/>
    </row>
    <row r="202" spans="1:17">
      <c r="A202" s="513"/>
      <c r="B202" s="513"/>
      <c r="C202" s="513"/>
      <c r="D202" s="513"/>
      <c r="E202" s="513"/>
      <c r="F202" s="513"/>
      <c r="G202" s="513"/>
      <c r="H202" s="513"/>
      <c r="I202" s="513"/>
      <c r="J202" s="513"/>
      <c r="K202" s="513"/>
      <c r="L202" s="513"/>
      <c r="M202" s="513"/>
      <c r="N202" s="513"/>
      <c r="O202" s="513"/>
      <c r="P202" s="513"/>
      <c r="Q202" s="513"/>
    </row>
    <row r="203" spans="1:17">
      <c r="A203" s="513"/>
      <c r="B203" s="513"/>
      <c r="C203" s="513"/>
      <c r="D203" s="513"/>
      <c r="E203" s="513"/>
      <c r="F203" s="513"/>
      <c r="G203" s="513"/>
      <c r="H203" s="513"/>
      <c r="I203" s="513"/>
      <c r="J203" s="513"/>
      <c r="K203" s="513"/>
      <c r="L203" s="513"/>
      <c r="M203" s="513"/>
      <c r="N203" s="513"/>
      <c r="O203" s="513"/>
      <c r="P203" s="513"/>
      <c r="Q203" s="513"/>
    </row>
    <row r="204" spans="1:17">
      <c r="A204" s="513"/>
      <c r="B204" s="513"/>
      <c r="C204" s="513"/>
      <c r="D204" s="513"/>
      <c r="E204" s="513"/>
      <c r="F204" s="513"/>
      <c r="G204" s="513"/>
      <c r="H204" s="513"/>
      <c r="I204" s="513"/>
      <c r="J204" s="513"/>
      <c r="K204" s="513"/>
      <c r="L204" s="513"/>
      <c r="M204" s="513"/>
      <c r="N204" s="513"/>
      <c r="O204" s="513"/>
      <c r="P204" s="513"/>
      <c r="Q204" s="513"/>
    </row>
    <row r="205" spans="1:17">
      <c r="A205" s="513"/>
      <c r="B205" s="513"/>
      <c r="C205" s="513"/>
      <c r="D205" s="513"/>
      <c r="E205" s="513"/>
      <c r="F205" s="513"/>
      <c r="G205" s="513"/>
      <c r="H205" s="513"/>
      <c r="I205" s="513"/>
      <c r="J205" s="513"/>
      <c r="K205" s="513"/>
      <c r="L205" s="513"/>
      <c r="M205" s="513"/>
      <c r="N205" s="513"/>
      <c r="O205" s="513"/>
      <c r="P205" s="513"/>
      <c r="Q205" s="513"/>
    </row>
    <row r="206" spans="1:17">
      <c r="A206" s="513"/>
      <c r="B206" s="513"/>
      <c r="C206" s="513"/>
      <c r="D206" s="513"/>
      <c r="E206" s="513"/>
      <c r="F206" s="513"/>
      <c r="G206" s="513"/>
      <c r="H206" s="513"/>
      <c r="I206" s="513"/>
      <c r="J206" s="513"/>
      <c r="K206" s="513"/>
      <c r="L206" s="513"/>
      <c r="M206" s="513"/>
      <c r="N206" s="513"/>
      <c r="O206" s="513"/>
      <c r="P206" s="513"/>
      <c r="Q206" s="513"/>
    </row>
    <row r="207" spans="1:17">
      <c r="A207" s="513"/>
      <c r="B207" s="513"/>
      <c r="C207" s="513"/>
      <c r="D207" s="513"/>
      <c r="E207" s="513"/>
      <c r="F207" s="513"/>
      <c r="G207" s="513"/>
      <c r="H207" s="513"/>
      <c r="I207" s="513"/>
      <c r="J207" s="513"/>
      <c r="K207" s="513"/>
      <c r="L207" s="513"/>
      <c r="M207" s="513"/>
      <c r="N207" s="513"/>
      <c r="O207" s="513"/>
      <c r="P207" s="513"/>
      <c r="Q207" s="513"/>
    </row>
    <row r="208" spans="1:17">
      <c r="A208" s="513"/>
      <c r="B208" s="513"/>
      <c r="C208" s="513"/>
      <c r="D208" s="513"/>
      <c r="E208" s="513"/>
      <c r="F208" s="513"/>
      <c r="G208" s="513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</row>
    <row r="209" spans="1:17">
      <c r="A209" s="513"/>
      <c r="B209" s="513"/>
      <c r="C209" s="513"/>
      <c r="D209" s="513"/>
      <c r="E209" s="513"/>
      <c r="F209" s="513"/>
      <c r="G209" s="513"/>
      <c r="H209" s="513"/>
      <c r="I209" s="513"/>
      <c r="J209" s="513"/>
      <c r="K209" s="513"/>
      <c r="L209" s="513"/>
      <c r="M209" s="513"/>
      <c r="N209" s="513"/>
      <c r="O209" s="513"/>
      <c r="P209" s="513"/>
      <c r="Q209" s="513"/>
    </row>
    <row r="210" spans="1:17">
      <c r="A210" s="513"/>
      <c r="B210" s="513"/>
      <c r="C210" s="513"/>
      <c r="D210" s="513"/>
      <c r="E210" s="513"/>
      <c r="F210" s="513"/>
      <c r="G210" s="513"/>
      <c r="H210" s="513"/>
      <c r="I210" s="513"/>
      <c r="J210" s="513"/>
      <c r="K210" s="513"/>
      <c r="L210" s="513"/>
      <c r="M210" s="513"/>
      <c r="N210" s="513"/>
      <c r="O210" s="513"/>
      <c r="P210" s="513"/>
      <c r="Q210" s="513"/>
    </row>
    <row r="211" spans="1:17">
      <c r="A211" s="513"/>
      <c r="B211" s="513"/>
      <c r="C211" s="513"/>
      <c r="D211" s="513"/>
      <c r="E211" s="513"/>
      <c r="F211" s="513"/>
      <c r="G211" s="513"/>
      <c r="H211" s="513"/>
      <c r="I211" s="513"/>
      <c r="J211" s="513"/>
      <c r="K211" s="513"/>
      <c r="L211" s="513"/>
      <c r="M211" s="513"/>
      <c r="N211" s="513"/>
      <c r="O211" s="513"/>
      <c r="P211" s="513"/>
      <c r="Q211" s="513"/>
    </row>
    <row r="212" spans="1:17">
      <c r="A212" s="513"/>
      <c r="B212" s="513"/>
      <c r="C212" s="513"/>
      <c r="D212" s="513"/>
      <c r="E212" s="513"/>
      <c r="F212" s="513"/>
      <c r="G212" s="513"/>
      <c r="H212" s="513"/>
      <c r="I212" s="513"/>
      <c r="J212" s="513"/>
      <c r="K212" s="513"/>
      <c r="L212" s="513"/>
      <c r="M212" s="513"/>
      <c r="N212" s="513"/>
      <c r="O212" s="513"/>
      <c r="P212" s="513"/>
      <c r="Q212" s="513"/>
    </row>
    <row r="213" spans="1:17">
      <c r="A213" s="513"/>
      <c r="B213" s="513"/>
      <c r="C213" s="51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513"/>
      <c r="O213" s="513"/>
      <c r="P213" s="513"/>
      <c r="Q213" s="513"/>
    </row>
    <row r="214" spans="1:17">
      <c r="A214" s="513"/>
      <c r="B214" s="513"/>
      <c r="C214" s="513"/>
      <c r="D214" s="513"/>
      <c r="E214" s="513"/>
      <c r="F214" s="513"/>
      <c r="G214" s="513"/>
      <c r="H214" s="513"/>
      <c r="I214" s="513"/>
      <c r="J214" s="513"/>
      <c r="K214" s="513"/>
      <c r="L214" s="513"/>
      <c r="M214" s="513"/>
      <c r="N214" s="513"/>
      <c r="O214" s="513"/>
      <c r="P214" s="513"/>
      <c r="Q214" s="513"/>
    </row>
    <row r="215" spans="1:17">
      <c r="A215" s="513"/>
      <c r="B215" s="513"/>
      <c r="C215" s="513"/>
      <c r="D215" s="513"/>
      <c r="E215" s="513"/>
      <c r="F215" s="513"/>
      <c r="G215" s="513"/>
      <c r="H215" s="513"/>
      <c r="I215" s="513"/>
      <c r="J215" s="513"/>
      <c r="K215" s="513"/>
      <c r="L215" s="513"/>
      <c r="M215" s="513"/>
      <c r="N215" s="513"/>
      <c r="O215" s="513"/>
      <c r="P215" s="513"/>
      <c r="Q215" s="513"/>
    </row>
    <row r="216" spans="1:17">
      <c r="A216" s="513"/>
      <c r="B216" s="513"/>
      <c r="C216" s="513"/>
      <c r="D216" s="513"/>
      <c r="E216" s="513"/>
      <c r="F216" s="513"/>
      <c r="G216" s="513"/>
      <c r="H216" s="513"/>
      <c r="I216" s="513"/>
      <c r="J216" s="513"/>
      <c r="K216" s="513"/>
      <c r="L216" s="513"/>
      <c r="M216" s="513"/>
      <c r="N216" s="513"/>
      <c r="O216" s="513"/>
      <c r="P216" s="513"/>
      <c r="Q216" s="513"/>
    </row>
    <row r="217" spans="1:17">
      <c r="A217" s="513"/>
      <c r="B217" s="513"/>
      <c r="C217" s="513"/>
      <c r="D217" s="513"/>
      <c r="E217" s="513"/>
      <c r="F217" s="513"/>
      <c r="G217" s="513"/>
      <c r="H217" s="513"/>
      <c r="I217" s="513"/>
      <c r="J217" s="513"/>
      <c r="K217" s="513"/>
      <c r="L217" s="513"/>
      <c r="M217" s="513"/>
      <c r="N217" s="513"/>
      <c r="O217" s="513"/>
      <c r="P217" s="513"/>
      <c r="Q217" s="513"/>
    </row>
    <row r="218" spans="1:17">
      <c r="A218" s="513"/>
      <c r="B218" s="513"/>
      <c r="C218" s="513"/>
      <c r="D218" s="513"/>
      <c r="E218" s="513"/>
      <c r="F218" s="513"/>
      <c r="G218" s="513"/>
      <c r="H218" s="513"/>
      <c r="I218" s="513"/>
      <c r="J218" s="513"/>
      <c r="K218" s="513"/>
      <c r="L218" s="513"/>
      <c r="M218" s="513"/>
      <c r="N218" s="513"/>
      <c r="O218" s="513"/>
      <c r="P218" s="513"/>
      <c r="Q218" s="513"/>
    </row>
    <row r="219" spans="1:17">
      <c r="A219" s="513"/>
      <c r="B219" s="513"/>
      <c r="C219" s="513"/>
      <c r="D219" s="513"/>
      <c r="E219" s="513"/>
      <c r="F219" s="513"/>
      <c r="G219" s="513"/>
      <c r="H219" s="513"/>
      <c r="I219" s="513"/>
      <c r="J219" s="513"/>
      <c r="K219" s="513"/>
      <c r="L219" s="513"/>
      <c r="M219" s="513"/>
      <c r="N219" s="513"/>
      <c r="O219" s="513"/>
      <c r="P219" s="513"/>
      <c r="Q219" s="513"/>
    </row>
    <row r="220" spans="1:17">
      <c r="A220" s="513"/>
      <c r="B220" s="513"/>
      <c r="C220" s="513"/>
      <c r="D220" s="513"/>
      <c r="E220" s="513"/>
      <c r="F220" s="513"/>
      <c r="G220" s="513"/>
      <c r="H220" s="513"/>
      <c r="I220" s="513"/>
      <c r="J220" s="513"/>
      <c r="K220" s="513"/>
      <c r="L220" s="513"/>
      <c r="M220" s="513"/>
      <c r="N220" s="513"/>
      <c r="O220" s="513"/>
      <c r="P220" s="513"/>
      <c r="Q220" s="513"/>
    </row>
    <row r="221" spans="1:17">
      <c r="A221" s="513"/>
      <c r="B221" s="513"/>
      <c r="C221" s="513"/>
      <c r="D221" s="513"/>
      <c r="E221" s="513"/>
      <c r="F221" s="513"/>
      <c r="G221" s="513"/>
      <c r="H221" s="513"/>
      <c r="I221" s="513"/>
      <c r="J221" s="513"/>
      <c r="K221" s="513"/>
      <c r="L221" s="513"/>
      <c r="M221" s="513"/>
      <c r="N221" s="513"/>
      <c r="O221" s="513"/>
      <c r="P221" s="513"/>
      <c r="Q221" s="513"/>
    </row>
    <row r="222" spans="1:17">
      <c r="A222" s="513"/>
      <c r="B222" s="513"/>
      <c r="C222" s="513"/>
      <c r="D222" s="513"/>
      <c r="E222" s="513"/>
      <c r="F222" s="513"/>
      <c r="G222" s="513"/>
      <c r="H222" s="513"/>
      <c r="I222" s="513"/>
      <c r="J222" s="513"/>
      <c r="K222" s="513"/>
      <c r="L222" s="513"/>
      <c r="M222" s="513"/>
      <c r="N222" s="513"/>
      <c r="O222" s="513"/>
      <c r="P222" s="513"/>
      <c r="Q222" s="513"/>
    </row>
    <row r="223" spans="1:17">
      <c r="A223" s="513"/>
      <c r="B223" s="513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</row>
    <row r="224" spans="1:17">
      <c r="A224" s="513"/>
      <c r="B224" s="513"/>
      <c r="C224" s="51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</row>
    <row r="225" spans="1:17">
      <c r="A225" s="513"/>
      <c r="B225" s="513"/>
      <c r="C225" s="513"/>
      <c r="D225" s="513"/>
      <c r="E225" s="513"/>
      <c r="F225" s="513"/>
      <c r="G225" s="513"/>
      <c r="H225" s="513"/>
      <c r="I225" s="513"/>
      <c r="J225" s="513"/>
      <c r="K225" s="513"/>
      <c r="L225" s="513"/>
      <c r="M225" s="513"/>
      <c r="N225" s="513"/>
      <c r="O225" s="513"/>
      <c r="P225" s="513"/>
      <c r="Q225" s="513"/>
    </row>
    <row r="226" spans="1:17">
      <c r="A226" s="513"/>
      <c r="B226" s="513"/>
      <c r="C226" s="513"/>
      <c r="D226" s="513"/>
      <c r="E226" s="513"/>
      <c r="F226" s="513"/>
      <c r="G226" s="513"/>
      <c r="H226" s="513"/>
      <c r="I226" s="513"/>
      <c r="J226" s="513"/>
      <c r="K226" s="513"/>
      <c r="L226" s="513"/>
      <c r="M226" s="513"/>
      <c r="N226" s="513"/>
      <c r="O226" s="513"/>
      <c r="P226" s="513"/>
      <c r="Q226" s="513"/>
    </row>
    <row r="227" spans="1:17">
      <c r="A227" s="513"/>
      <c r="B227" s="513"/>
      <c r="C227" s="51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3"/>
      <c r="P227" s="513"/>
      <c r="Q227" s="513"/>
    </row>
    <row r="228" spans="1:17">
      <c r="A228" s="513"/>
      <c r="B228" s="513"/>
      <c r="C228" s="513"/>
      <c r="D228" s="513"/>
      <c r="E228" s="513"/>
      <c r="F228" s="513"/>
      <c r="G228" s="513"/>
      <c r="H228" s="513"/>
      <c r="I228" s="513"/>
      <c r="J228" s="513"/>
      <c r="K228" s="513"/>
      <c r="L228" s="513"/>
      <c r="M228" s="513"/>
      <c r="N228" s="513"/>
      <c r="O228" s="513"/>
      <c r="P228" s="513"/>
      <c r="Q228" s="513"/>
    </row>
    <row r="229" spans="1:17">
      <c r="A229" s="513"/>
      <c r="B229" s="513"/>
      <c r="C229" s="513"/>
      <c r="D229" s="513"/>
      <c r="E229" s="513"/>
      <c r="F229" s="513"/>
      <c r="G229" s="513"/>
      <c r="H229" s="513"/>
      <c r="I229" s="513"/>
      <c r="J229" s="513"/>
      <c r="K229" s="513"/>
      <c r="L229" s="513"/>
      <c r="M229" s="513"/>
      <c r="N229" s="513"/>
      <c r="O229" s="513"/>
      <c r="P229" s="513"/>
      <c r="Q229" s="513"/>
    </row>
    <row r="230" spans="1:17">
      <c r="A230" s="513"/>
      <c r="B230" s="513"/>
      <c r="C230" s="513"/>
      <c r="D230" s="513"/>
      <c r="E230" s="513"/>
      <c r="F230" s="513"/>
      <c r="G230" s="513"/>
      <c r="H230" s="513"/>
      <c r="I230" s="513"/>
      <c r="J230" s="513"/>
      <c r="K230" s="513"/>
      <c r="L230" s="513"/>
      <c r="M230" s="513"/>
      <c r="N230" s="513"/>
      <c r="O230" s="513"/>
      <c r="P230" s="513"/>
      <c r="Q230" s="513"/>
    </row>
    <row r="231" spans="1:17">
      <c r="A231" s="513"/>
      <c r="B231" s="513"/>
      <c r="C231" s="513"/>
      <c r="D231" s="513"/>
      <c r="E231" s="513"/>
      <c r="F231" s="513"/>
      <c r="G231" s="513"/>
      <c r="H231" s="513"/>
      <c r="I231" s="513"/>
      <c r="J231" s="513"/>
      <c r="K231" s="513"/>
      <c r="L231" s="513"/>
      <c r="M231" s="513"/>
      <c r="N231" s="513"/>
      <c r="O231" s="513"/>
      <c r="P231" s="513"/>
      <c r="Q231" s="513"/>
    </row>
    <row r="232" spans="1:17">
      <c r="A232" s="513"/>
      <c r="B232" s="513"/>
      <c r="C232" s="513"/>
      <c r="D232" s="513"/>
      <c r="E232" s="513"/>
      <c r="F232" s="513"/>
      <c r="G232" s="513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</row>
    <row r="233" spans="1:17">
      <c r="A233" s="513"/>
      <c r="B233" s="513"/>
      <c r="C233" s="513"/>
      <c r="D233" s="513"/>
      <c r="E233" s="513"/>
      <c r="F233" s="513"/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</row>
    <row r="234" spans="1:17">
      <c r="A234" s="513"/>
      <c r="B234" s="513"/>
      <c r="C234" s="513"/>
      <c r="D234" s="513"/>
      <c r="E234" s="513"/>
      <c r="F234" s="513"/>
      <c r="G234" s="513"/>
      <c r="H234" s="513"/>
      <c r="I234" s="513"/>
      <c r="J234" s="513"/>
      <c r="K234" s="513"/>
      <c r="L234" s="513"/>
      <c r="M234" s="513"/>
      <c r="N234" s="513"/>
      <c r="O234" s="513"/>
      <c r="P234" s="513"/>
      <c r="Q234" s="513"/>
    </row>
    <row r="235" spans="1:17">
      <c r="A235" s="513"/>
      <c r="B235" s="513"/>
      <c r="C235" s="513"/>
      <c r="D235" s="513"/>
      <c r="E235" s="513"/>
      <c r="F235" s="513"/>
      <c r="G235" s="513"/>
      <c r="H235" s="513"/>
      <c r="I235" s="513"/>
      <c r="J235" s="513"/>
      <c r="K235" s="513"/>
      <c r="L235" s="513"/>
      <c r="M235" s="513"/>
      <c r="N235" s="513"/>
      <c r="O235" s="513"/>
      <c r="P235" s="513"/>
      <c r="Q235" s="513"/>
    </row>
    <row r="236" spans="1:17">
      <c r="A236" s="513"/>
      <c r="B236" s="513"/>
      <c r="C236" s="513"/>
      <c r="D236" s="513"/>
      <c r="E236" s="513"/>
      <c r="F236" s="513"/>
      <c r="G236" s="513"/>
      <c r="H236" s="513"/>
      <c r="I236" s="513"/>
      <c r="J236" s="513"/>
      <c r="K236" s="513"/>
      <c r="L236" s="513"/>
      <c r="M236" s="513"/>
      <c r="N236" s="513"/>
      <c r="O236" s="513"/>
      <c r="P236" s="513"/>
      <c r="Q236" s="513"/>
    </row>
    <row r="237" spans="1:17">
      <c r="A237" s="513"/>
      <c r="B237" s="513"/>
      <c r="C237" s="513"/>
      <c r="D237" s="513"/>
      <c r="E237" s="513"/>
      <c r="F237" s="513"/>
      <c r="G237" s="513"/>
      <c r="H237" s="513"/>
      <c r="I237" s="513"/>
      <c r="J237" s="513"/>
      <c r="K237" s="513"/>
      <c r="L237" s="513"/>
      <c r="M237" s="513"/>
      <c r="N237" s="513"/>
      <c r="O237" s="513"/>
      <c r="P237" s="513"/>
      <c r="Q237" s="513"/>
    </row>
    <row r="238" spans="1:17">
      <c r="A238" s="513"/>
      <c r="B238" s="513"/>
      <c r="C238" s="513"/>
      <c r="D238" s="513"/>
      <c r="E238" s="513"/>
      <c r="F238" s="513"/>
      <c r="G238" s="513"/>
      <c r="H238" s="513"/>
      <c r="I238" s="513"/>
      <c r="J238" s="513"/>
      <c r="K238" s="513"/>
      <c r="L238" s="513"/>
      <c r="M238" s="513"/>
      <c r="N238" s="513"/>
      <c r="O238" s="513"/>
      <c r="P238" s="513"/>
      <c r="Q238" s="513"/>
    </row>
    <row r="239" spans="1:17">
      <c r="A239" s="513"/>
      <c r="B239" s="513"/>
      <c r="C239" s="513"/>
      <c r="D239" s="513"/>
      <c r="E239" s="513"/>
      <c r="F239" s="513"/>
      <c r="G239" s="513"/>
      <c r="H239" s="513"/>
      <c r="I239" s="513"/>
      <c r="J239" s="513"/>
      <c r="K239" s="513"/>
      <c r="L239" s="513"/>
      <c r="M239" s="513"/>
      <c r="N239" s="513"/>
      <c r="O239" s="513"/>
      <c r="P239" s="513"/>
      <c r="Q239" s="513"/>
    </row>
    <row r="240" spans="1:17">
      <c r="A240" s="513"/>
      <c r="B240" s="513"/>
      <c r="C240" s="513"/>
      <c r="D240" s="513"/>
      <c r="E240" s="513"/>
      <c r="F240" s="513"/>
      <c r="G240" s="513"/>
      <c r="H240" s="513"/>
      <c r="I240" s="513"/>
      <c r="J240" s="513"/>
      <c r="K240" s="513"/>
      <c r="L240" s="513"/>
      <c r="M240" s="513"/>
      <c r="N240" s="513"/>
      <c r="O240" s="513"/>
      <c r="P240" s="513"/>
      <c r="Q240" s="513"/>
    </row>
    <row r="241" spans="1:17">
      <c r="A241" s="513"/>
      <c r="B241" s="513"/>
      <c r="C241" s="513"/>
      <c r="D241" s="513"/>
      <c r="E241" s="513"/>
      <c r="F241" s="513"/>
      <c r="G241" s="513"/>
      <c r="H241" s="513"/>
      <c r="I241" s="513"/>
      <c r="J241" s="513"/>
      <c r="K241" s="513"/>
      <c r="L241" s="513"/>
      <c r="M241" s="513"/>
      <c r="N241" s="513"/>
      <c r="O241" s="513"/>
      <c r="P241" s="513"/>
      <c r="Q241" s="513"/>
    </row>
    <row r="242" spans="1:17">
      <c r="A242" s="513"/>
      <c r="B242" s="513"/>
      <c r="C242" s="513"/>
      <c r="D242" s="513"/>
      <c r="E242" s="513"/>
      <c r="F242" s="513"/>
      <c r="G242" s="513"/>
      <c r="H242" s="513"/>
      <c r="I242" s="513"/>
      <c r="J242" s="513"/>
      <c r="K242" s="513"/>
      <c r="L242" s="513"/>
      <c r="M242" s="513"/>
      <c r="N242" s="513"/>
      <c r="O242" s="513"/>
      <c r="P242" s="513"/>
      <c r="Q242" s="513"/>
    </row>
    <row r="243" spans="1:17">
      <c r="A243" s="513"/>
      <c r="B243" s="513"/>
      <c r="C243" s="513"/>
      <c r="D243" s="513"/>
      <c r="E243" s="513"/>
      <c r="F243" s="513"/>
      <c r="G243" s="513"/>
      <c r="H243" s="513"/>
      <c r="I243" s="513"/>
      <c r="J243" s="513"/>
      <c r="K243" s="513"/>
      <c r="L243" s="513"/>
      <c r="M243" s="513"/>
      <c r="N243" s="513"/>
      <c r="O243" s="513"/>
      <c r="P243" s="513"/>
      <c r="Q243" s="513"/>
    </row>
    <row r="244" spans="1:17">
      <c r="A244" s="513"/>
      <c r="B244" s="513"/>
      <c r="C244" s="513"/>
      <c r="D244" s="513"/>
      <c r="E244" s="513"/>
      <c r="F244" s="513"/>
      <c r="G244" s="513"/>
      <c r="H244" s="513"/>
      <c r="I244" s="513"/>
      <c r="J244" s="513"/>
      <c r="K244" s="513"/>
      <c r="L244" s="513"/>
      <c r="M244" s="513"/>
      <c r="N244" s="513"/>
      <c r="O244" s="513"/>
      <c r="P244" s="513"/>
      <c r="Q244" s="513"/>
    </row>
    <row r="245" spans="1:17">
      <c r="A245" s="513"/>
      <c r="B245" s="513"/>
      <c r="C245" s="513"/>
      <c r="D245" s="513"/>
      <c r="E245" s="513"/>
      <c r="F245" s="513"/>
      <c r="G245" s="513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</row>
    <row r="246" spans="1:17">
      <c r="A246" s="513"/>
      <c r="B246" s="513"/>
      <c r="C246" s="513"/>
      <c r="D246" s="513"/>
      <c r="E246" s="513"/>
      <c r="F246" s="513"/>
      <c r="G246" s="513"/>
      <c r="H246" s="513"/>
      <c r="I246" s="513"/>
      <c r="J246" s="513"/>
      <c r="K246" s="513"/>
      <c r="L246" s="513"/>
      <c r="M246" s="513"/>
      <c r="N246" s="513"/>
      <c r="O246" s="513"/>
      <c r="P246" s="513"/>
      <c r="Q246" s="513"/>
    </row>
    <row r="247" spans="1:17">
      <c r="A247" s="513"/>
      <c r="B247" s="513"/>
      <c r="C247" s="513"/>
      <c r="D247" s="513"/>
      <c r="E247" s="513"/>
      <c r="F247" s="513"/>
      <c r="G247" s="513"/>
      <c r="H247" s="513"/>
      <c r="I247" s="513"/>
      <c r="J247" s="513"/>
      <c r="K247" s="513"/>
      <c r="L247" s="513"/>
      <c r="M247" s="513"/>
      <c r="N247" s="513"/>
      <c r="O247" s="513"/>
      <c r="P247" s="513"/>
      <c r="Q247" s="513"/>
    </row>
    <row r="248" spans="1:17">
      <c r="A248" s="513"/>
      <c r="B248" s="513"/>
      <c r="C248" s="513"/>
      <c r="D248" s="513"/>
      <c r="E248" s="513"/>
      <c r="F248" s="513"/>
      <c r="G248" s="513"/>
      <c r="H248" s="513"/>
      <c r="I248" s="513"/>
      <c r="J248" s="513"/>
      <c r="K248" s="513"/>
      <c r="L248" s="513"/>
      <c r="M248" s="513"/>
      <c r="N248" s="513"/>
      <c r="O248" s="513"/>
      <c r="P248" s="513"/>
      <c r="Q248" s="513"/>
    </row>
    <row r="249" spans="1:17">
      <c r="A249" s="513"/>
      <c r="B249" s="513"/>
      <c r="C249" s="513"/>
      <c r="D249" s="513"/>
      <c r="E249" s="513"/>
      <c r="F249" s="513"/>
      <c r="G249" s="513"/>
      <c r="H249" s="513"/>
      <c r="I249" s="513"/>
      <c r="J249" s="513"/>
      <c r="K249" s="513"/>
      <c r="L249" s="513"/>
      <c r="M249" s="513"/>
      <c r="N249" s="513"/>
      <c r="O249" s="513"/>
      <c r="P249" s="513"/>
      <c r="Q249" s="513"/>
    </row>
    <row r="250" spans="1:17">
      <c r="A250" s="513"/>
      <c r="B250" s="513"/>
      <c r="C250" s="513"/>
      <c r="D250" s="513"/>
      <c r="E250" s="513"/>
      <c r="F250" s="513"/>
      <c r="G250" s="513"/>
      <c r="H250" s="513"/>
      <c r="I250" s="513"/>
      <c r="J250" s="513"/>
      <c r="K250" s="513"/>
      <c r="L250" s="513"/>
      <c r="M250" s="513"/>
      <c r="N250" s="513"/>
      <c r="O250" s="513"/>
      <c r="P250" s="513"/>
      <c r="Q250" s="513"/>
    </row>
    <row r="251" spans="1:17">
      <c r="A251" s="513"/>
      <c r="B251" s="513"/>
      <c r="C251" s="513"/>
      <c r="D251" s="513"/>
      <c r="E251" s="513"/>
      <c r="F251" s="513"/>
      <c r="G251" s="513"/>
      <c r="H251" s="513"/>
      <c r="I251" s="513"/>
      <c r="J251" s="513"/>
      <c r="K251" s="513"/>
      <c r="L251" s="513"/>
      <c r="M251" s="513"/>
      <c r="N251" s="513"/>
      <c r="O251" s="513"/>
      <c r="P251" s="513"/>
      <c r="Q251" s="513"/>
    </row>
    <row r="252" spans="1:17">
      <c r="A252" s="513"/>
      <c r="B252" s="513"/>
      <c r="C252" s="513"/>
      <c r="D252" s="513"/>
      <c r="E252" s="513"/>
      <c r="F252" s="513"/>
      <c r="G252" s="513"/>
      <c r="H252" s="513"/>
      <c r="I252" s="513"/>
      <c r="J252" s="513"/>
      <c r="K252" s="513"/>
      <c r="L252" s="513"/>
      <c r="M252" s="513"/>
      <c r="N252" s="513"/>
      <c r="O252" s="513"/>
      <c r="P252" s="513"/>
      <c r="Q252" s="513"/>
    </row>
    <row r="253" spans="1:17">
      <c r="A253" s="513"/>
      <c r="B253" s="513"/>
      <c r="C253" s="513"/>
      <c r="D253" s="513"/>
      <c r="E253" s="513"/>
      <c r="F253" s="513"/>
      <c r="G253" s="513"/>
      <c r="H253" s="513"/>
      <c r="I253" s="513"/>
      <c r="J253" s="513"/>
      <c r="K253" s="513"/>
      <c r="L253" s="513"/>
      <c r="M253" s="513"/>
      <c r="N253" s="513"/>
      <c r="O253" s="513"/>
      <c r="P253" s="513"/>
      <c r="Q253" s="513"/>
    </row>
    <row r="254" spans="1:17">
      <c r="A254" s="513"/>
      <c r="B254" s="513"/>
      <c r="C254" s="513"/>
      <c r="D254" s="513"/>
      <c r="E254" s="513"/>
      <c r="F254" s="513"/>
      <c r="G254" s="513"/>
      <c r="H254" s="513"/>
      <c r="I254" s="513"/>
      <c r="J254" s="513"/>
      <c r="K254" s="513"/>
      <c r="L254" s="513"/>
      <c r="M254" s="513"/>
      <c r="N254" s="513"/>
      <c r="O254" s="513"/>
      <c r="P254" s="513"/>
      <c r="Q254" s="513"/>
    </row>
    <row r="255" spans="1:17">
      <c r="A255" s="513"/>
      <c r="B255" s="513"/>
      <c r="C255" s="513"/>
      <c r="D255" s="513"/>
      <c r="E255" s="513"/>
      <c r="F255" s="513"/>
      <c r="G255" s="513"/>
      <c r="H255" s="513"/>
      <c r="I255" s="513"/>
      <c r="J255" s="513"/>
      <c r="K255" s="513"/>
      <c r="L255" s="513"/>
      <c r="M255" s="513"/>
      <c r="N255" s="513"/>
      <c r="O255" s="513"/>
      <c r="P255" s="513"/>
      <c r="Q255" s="513"/>
    </row>
    <row r="256" spans="1:17">
      <c r="A256" s="513"/>
      <c r="B256" s="513"/>
      <c r="C256" s="513"/>
      <c r="D256" s="513"/>
      <c r="E256" s="513"/>
      <c r="F256" s="513"/>
      <c r="G256" s="513"/>
      <c r="H256" s="513"/>
      <c r="I256" s="513"/>
      <c r="J256" s="513"/>
      <c r="K256" s="513"/>
      <c r="L256" s="513"/>
      <c r="M256" s="513"/>
      <c r="N256" s="513"/>
      <c r="O256" s="513"/>
      <c r="P256" s="513"/>
      <c r="Q256" s="513"/>
    </row>
    <row r="257" spans="1:17">
      <c r="A257" s="513"/>
      <c r="B257" s="513"/>
      <c r="C257" s="513"/>
      <c r="D257" s="513"/>
      <c r="E257" s="513"/>
      <c r="F257" s="513"/>
      <c r="G257" s="513"/>
      <c r="H257" s="513"/>
      <c r="I257" s="513"/>
      <c r="J257" s="513"/>
      <c r="K257" s="513"/>
      <c r="L257" s="513"/>
      <c r="M257" s="513"/>
      <c r="N257" s="513"/>
      <c r="O257" s="513"/>
      <c r="P257" s="513"/>
      <c r="Q257" s="513"/>
    </row>
    <row r="258" spans="1:17">
      <c r="A258" s="513"/>
      <c r="B258" s="513"/>
      <c r="C258" s="513"/>
      <c r="D258" s="513"/>
      <c r="E258" s="513"/>
      <c r="F258" s="513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</row>
    <row r="259" spans="1:17">
      <c r="A259" s="513"/>
      <c r="B259" s="513"/>
      <c r="C259" s="513"/>
      <c r="D259" s="513"/>
      <c r="E259" s="513"/>
      <c r="F259" s="513"/>
      <c r="G259" s="513"/>
      <c r="H259" s="513"/>
      <c r="I259" s="513"/>
      <c r="J259" s="513"/>
      <c r="K259" s="513"/>
      <c r="L259" s="513"/>
      <c r="M259" s="513"/>
      <c r="N259" s="513"/>
      <c r="O259" s="513"/>
      <c r="P259" s="513"/>
      <c r="Q259" s="513"/>
    </row>
    <row r="260" spans="1:17">
      <c r="A260" s="513"/>
      <c r="B260" s="513"/>
      <c r="C260" s="513"/>
      <c r="D260" s="513"/>
      <c r="E260" s="513"/>
      <c r="F260" s="513"/>
      <c r="G260" s="513"/>
      <c r="H260" s="513"/>
      <c r="I260" s="513"/>
      <c r="J260" s="513"/>
      <c r="K260" s="513"/>
      <c r="L260" s="513"/>
      <c r="M260" s="513"/>
      <c r="N260" s="513"/>
      <c r="O260" s="513"/>
      <c r="P260" s="513"/>
      <c r="Q260" s="513"/>
    </row>
    <row r="261" spans="1:17">
      <c r="A261" s="513"/>
      <c r="B261" s="513"/>
      <c r="C261" s="513"/>
      <c r="D261" s="513"/>
      <c r="E261" s="513"/>
      <c r="F261" s="513"/>
      <c r="G261" s="513"/>
      <c r="H261" s="513"/>
      <c r="I261" s="513"/>
      <c r="J261" s="513"/>
      <c r="K261" s="513"/>
      <c r="L261" s="513"/>
      <c r="M261" s="513"/>
      <c r="N261" s="513"/>
      <c r="O261" s="513"/>
      <c r="P261" s="513"/>
      <c r="Q261" s="513"/>
    </row>
    <row r="262" spans="1:17">
      <c r="A262" s="513"/>
      <c r="B262" s="513"/>
      <c r="C262" s="513"/>
      <c r="D262" s="513"/>
      <c r="E262" s="513"/>
      <c r="F262" s="513"/>
      <c r="G262" s="513"/>
      <c r="H262" s="513"/>
      <c r="I262" s="513"/>
      <c r="J262" s="513"/>
      <c r="K262" s="513"/>
      <c r="L262" s="513"/>
      <c r="M262" s="513"/>
      <c r="N262" s="513"/>
      <c r="O262" s="513"/>
      <c r="P262" s="513"/>
      <c r="Q262" s="513"/>
    </row>
    <row r="263" spans="1:17">
      <c r="A263" s="513"/>
      <c r="B263" s="513"/>
      <c r="C263" s="513"/>
      <c r="D263" s="513"/>
      <c r="E263" s="513"/>
      <c r="F263" s="513"/>
      <c r="G263" s="513"/>
      <c r="H263" s="513"/>
      <c r="I263" s="513"/>
      <c r="J263" s="513"/>
      <c r="K263" s="513"/>
      <c r="L263" s="513"/>
      <c r="M263" s="513"/>
      <c r="N263" s="513"/>
      <c r="O263" s="513"/>
      <c r="P263" s="513"/>
      <c r="Q263" s="513"/>
    </row>
    <row r="264" spans="1:17">
      <c r="A264" s="513"/>
      <c r="B264" s="513"/>
      <c r="C264" s="513"/>
      <c r="D264" s="513"/>
      <c r="E264" s="513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</row>
    <row r="265" spans="1:17">
      <c r="A265" s="513"/>
      <c r="B265" s="513"/>
      <c r="C265" s="513"/>
      <c r="D265" s="513"/>
      <c r="E265" s="513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</row>
    <row r="266" spans="1:17">
      <c r="A266" s="513"/>
      <c r="B266" s="513"/>
      <c r="C266" s="513"/>
      <c r="D266" s="513"/>
      <c r="E266" s="513"/>
      <c r="F266" s="513"/>
      <c r="G266" s="513"/>
      <c r="H266" s="513"/>
      <c r="I266" s="513"/>
      <c r="J266" s="513"/>
      <c r="K266" s="513"/>
      <c r="L266" s="513"/>
      <c r="M266" s="513"/>
      <c r="N266" s="513"/>
      <c r="O266" s="513"/>
      <c r="P266" s="513"/>
      <c r="Q266" s="513"/>
    </row>
    <row r="267" spans="1:17">
      <c r="A267" s="513"/>
      <c r="B267" s="513"/>
      <c r="C267" s="513"/>
      <c r="D267" s="513"/>
      <c r="E267" s="513"/>
      <c r="F267" s="513"/>
      <c r="G267" s="513"/>
      <c r="H267" s="513"/>
      <c r="I267" s="513"/>
      <c r="J267" s="513"/>
      <c r="K267" s="513"/>
      <c r="L267" s="513"/>
      <c r="M267" s="513"/>
      <c r="N267" s="513"/>
      <c r="O267" s="513"/>
      <c r="P267" s="513"/>
      <c r="Q267" s="513"/>
    </row>
    <row r="268" spans="1:17">
      <c r="A268" s="513"/>
      <c r="B268" s="513"/>
      <c r="C268" s="513"/>
      <c r="D268" s="513"/>
      <c r="E268" s="513"/>
      <c r="F268" s="513"/>
      <c r="G268" s="513"/>
      <c r="H268" s="513"/>
      <c r="I268" s="513"/>
      <c r="J268" s="513"/>
      <c r="K268" s="513"/>
      <c r="L268" s="513"/>
      <c r="M268" s="513"/>
      <c r="N268" s="513"/>
      <c r="O268" s="513"/>
      <c r="P268" s="513"/>
      <c r="Q268" s="513"/>
    </row>
    <row r="269" spans="1:17">
      <c r="A269" s="513"/>
      <c r="B269" s="513"/>
      <c r="C269" s="513"/>
      <c r="D269" s="513"/>
      <c r="E269" s="513"/>
      <c r="F269" s="513"/>
      <c r="G269" s="513"/>
      <c r="H269" s="513"/>
      <c r="I269" s="513"/>
      <c r="J269" s="513"/>
      <c r="K269" s="513"/>
      <c r="L269" s="513"/>
      <c r="M269" s="513"/>
      <c r="N269" s="513"/>
      <c r="O269" s="513"/>
      <c r="P269" s="513"/>
      <c r="Q269" s="513"/>
    </row>
    <row r="270" spans="1:17">
      <c r="A270" s="513"/>
      <c r="B270" s="513"/>
      <c r="C270" s="513"/>
      <c r="D270" s="513"/>
      <c r="E270" s="513"/>
      <c r="F270" s="513"/>
      <c r="G270" s="513"/>
      <c r="H270" s="513"/>
      <c r="I270" s="513"/>
      <c r="J270" s="513"/>
      <c r="K270" s="513"/>
      <c r="L270" s="513"/>
      <c r="M270" s="513"/>
      <c r="N270" s="513"/>
      <c r="O270" s="513"/>
      <c r="P270" s="513"/>
      <c r="Q270" s="513"/>
    </row>
    <row r="271" spans="1:17">
      <c r="A271" s="513"/>
      <c r="B271" s="513"/>
      <c r="C271" s="51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3"/>
      <c r="P271" s="513"/>
      <c r="Q271" s="513"/>
    </row>
    <row r="272" spans="1:17">
      <c r="A272" s="513"/>
      <c r="B272" s="513"/>
      <c r="C272" s="51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3"/>
      <c r="P272" s="513"/>
      <c r="Q272" s="513"/>
    </row>
    <row r="273" spans="1:17">
      <c r="A273" s="513"/>
      <c r="B273" s="513"/>
      <c r="C273" s="51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3"/>
      <c r="P273" s="513"/>
      <c r="Q273" s="513"/>
    </row>
    <row r="274" spans="1:17">
      <c r="A274" s="513"/>
      <c r="B274" s="513"/>
      <c r="C274" s="51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3"/>
      <c r="P274" s="513"/>
      <c r="Q274" s="513"/>
    </row>
    <row r="275" spans="1:17">
      <c r="A275" s="513"/>
      <c r="B275" s="513"/>
      <c r="C275" s="513"/>
      <c r="D275" s="513"/>
      <c r="E275" s="513"/>
      <c r="F275" s="513"/>
      <c r="G275" s="513"/>
      <c r="H275" s="513"/>
      <c r="I275" s="513"/>
      <c r="J275" s="513"/>
      <c r="K275" s="513"/>
      <c r="L275" s="513"/>
      <c r="M275" s="513"/>
      <c r="N275" s="513"/>
      <c r="O275" s="513"/>
      <c r="P275" s="513"/>
      <c r="Q275" s="513"/>
    </row>
    <row r="276" spans="1:17">
      <c r="A276" s="513"/>
      <c r="B276" s="513"/>
      <c r="C276" s="51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3"/>
      <c r="P276" s="513"/>
      <c r="Q276" s="513"/>
    </row>
    <row r="277" spans="1:17">
      <c r="A277" s="513"/>
      <c r="B277" s="513"/>
      <c r="C277" s="51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3"/>
      <c r="P277" s="513"/>
      <c r="Q277" s="513"/>
    </row>
    <row r="278" spans="1:17">
      <c r="A278" s="513"/>
      <c r="B278" s="513"/>
      <c r="C278" s="51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3"/>
      <c r="P278" s="513"/>
      <c r="Q278" s="513"/>
    </row>
    <row r="279" spans="1:17">
      <c r="A279" s="513"/>
      <c r="B279" s="513"/>
      <c r="C279" s="51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3"/>
      <c r="P279" s="513"/>
      <c r="Q279" s="513"/>
    </row>
    <row r="280" spans="1:17">
      <c r="A280" s="513"/>
      <c r="B280" s="513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</row>
    <row r="281" spans="1:17">
      <c r="A281" s="513"/>
      <c r="B281" s="513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</row>
    <row r="282" spans="1:17">
      <c r="A282" s="513"/>
      <c r="B282" s="513"/>
      <c r="C282" s="51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3"/>
      <c r="P282" s="513"/>
      <c r="Q282" s="513"/>
    </row>
    <row r="283" spans="1:17">
      <c r="A283" s="513"/>
      <c r="B283" s="513"/>
      <c r="C283" s="51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</row>
    <row r="284" spans="1:17">
      <c r="A284" s="513"/>
      <c r="B284" s="513"/>
      <c r="C284" s="51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3"/>
      <c r="P284" s="513"/>
      <c r="Q284" s="513"/>
    </row>
    <row r="285" spans="1:17">
      <c r="A285" s="513"/>
      <c r="B285" s="513"/>
      <c r="C285" s="51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3"/>
      <c r="P285" s="513"/>
      <c r="Q285" s="513"/>
    </row>
    <row r="286" spans="1:17">
      <c r="A286" s="513"/>
      <c r="B286" s="513"/>
      <c r="C286" s="513"/>
      <c r="D286" s="513"/>
      <c r="E286" s="513"/>
      <c r="F286" s="513"/>
      <c r="G286" s="513"/>
      <c r="H286" s="513"/>
      <c r="I286" s="513"/>
      <c r="J286" s="513"/>
      <c r="K286" s="513"/>
      <c r="L286" s="513"/>
      <c r="M286" s="513"/>
      <c r="N286" s="513"/>
      <c r="O286" s="513"/>
      <c r="P286" s="513"/>
      <c r="Q286" s="513"/>
    </row>
    <row r="287" spans="1:17">
      <c r="A287" s="513"/>
      <c r="B287" s="513"/>
      <c r="C287" s="513"/>
      <c r="D287" s="513"/>
      <c r="E287" s="513"/>
      <c r="F287" s="513"/>
      <c r="G287" s="513"/>
      <c r="H287" s="513"/>
      <c r="I287" s="513"/>
      <c r="J287" s="513"/>
      <c r="K287" s="513"/>
      <c r="L287" s="513"/>
      <c r="M287" s="513"/>
      <c r="N287" s="513"/>
      <c r="O287" s="513"/>
      <c r="P287" s="513"/>
      <c r="Q287" s="513"/>
    </row>
    <row r="288" spans="1:17">
      <c r="A288" s="513"/>
      <c r="B288" s="513"/>
      <c r="C288" s="513"/>
      <c r="D288" s="513"/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513"/>
    </row>
    <row r="289" spans="1:17">
      <c r="A289" s="513"/>
      <c r="B289" s="513"/>
      <c r="C289" s="513"/>
      <c r="D289" s="513"/>
      <c r="E289" s="513"/>
      <c r="F289" s="513"/>
      <c r="G289" s="513"/>
      <c r="H289" s="513"/>
      <c r="I289" s="513"/>
      <c r="J289" s="513"/>
      <c r="K289" s="513"/>
      <c r="L289" s="513"/>
      <c r="M289" s="513"/>
      <c r="N289" s="513"/>
      <c r="O289" s="513"/>
      <c r="P289" s="513"/>
      <c r="Q289" s="513"/>
    </row>
    <row r="290" spans="1:17">
      <c r="A290" s="513"/>
      <c r="B290" s="513"/>
      <c r="C290" s="513"/>
      <c r="D290" s="513"/>
      <c r="E290" s="513"/>
      <c r="F290" s="513"/>
      <c r="G290" s="513"/>
      <c r="H290" s="513"/>
      <c r="I290" s="513"/>
      <c r="J290" s="513"/>
      <c r="K290" s="513"/>
      <c r="L290" s="513"/>
      <c r="M290" s="513"/>
      <c r="N290" s="513"/>
      <c r="O290" s="513"/>
      <c r="P290" s="513"/>
      <c r="Q290" s="513"/>
    </row>
    <row r="291" spans="1:17">
      <c r="A291" s="513"/>
      <c r="B291" s="513"/>
      <c r="C291" s="513"/>
      <c r="D291" s="513"/>
      <c r="E291" s="513"/>
      <c r="F291" s="513"/>
      <c r="G291" s="513"/>
      <c r="H291" s="513"/>
      <c r="I291" s="513"/>
      <c r="J291" s="513"/>
      <c r="K291" s="513"/>
      <c r="L291" s="513"/>
      <c r="M291" s="513"/>
      <c r="N291" s="513"/>
      <c r="O291" s="513"/>
      <c r="P291" s="513"/>
      <c r="Q291" s="513"/>
    </row>
    <row r="292" spans="1:17">
      <c r="A292" s="513"/>
      <c r="B292" s="513"/>
      <c r="C292" s="513"/>
      <c r="D292" s="513"/>
      <c r="E292" s="513"/>
      <c r="F292" s="513"/>
      <c r="G292" s="513"/>
      <c r="H292" s="513"/>
      <c r="I292" s="513"/>
      <c r="J292" s="513"/>
      <c r="K292" s="513"/>
      <c r="L292" s="513"/>
      <c r="M292" s="513"/>
      <c r="N292" s="513"/>
      <c r="O292" s="513"/>
      <c r="P292" s="513"/>
      <c r="Q292" s="513"/>
    </row>
    <row r="293" spans="1:17">
      <c r="A293" s="513"/>
      <c r="B293" s="513"/>
      <c r="C293" s="513"/>
      <c r="D293" s="513"/>
      <c r="E293" s="513"/>
      <c r="F293" s="513"/>
      <c r="G293" s="513"/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</row>
    <row r="294" spans="1:17">
      <c r="A294" s="513"/>
      <c r="B294" s="513"/>
      <c r="C294" s="513"/>
      <c r="D294" s="513"/>
      <c r="E294" s="513"/>
      <c r="F294" s="513"/>
      <c r="G294" s="513"/>
      <c r="H294" s="513"/>
      <c r="I294" s="513"/>
      <c r="J294" s="513"/>
      <c r="K294" s="513"/>
      <c r="L294" s="513"/>
      <c r="M294" s="513"/>
      <c r="N294" s="513"/>
      <c r="O294" s="513"/>
      <c r="P294" s="513"/>
      <c r="Q294" s="513"/>
    </row>
    <row r="295" spans="1:17">
      <c r="A295" s="513"/>
      <c r="B295" s="513"/>
      <c r="C295" s="513"/>
      <c r="D295" s="513"/>
      <c r="E295" s="513"/>
      <c r="F295" s="513"/>
      <c r="G295" s="513"/>
      <c r="H295" s="513"/>
      <c r="I295" s="513"/>
      <c r="J295" s="513"/>
      <c r="K295" s="513"/>
      <c r="L295" s="513"/>
      <c r="M295" s="513"/>
      <c r="N295" s="513"/>
      <c r="O295" s="513"/>
      <c r="P295" s="513"/>
      <c r="Q295" s="513"/>
    </row>
    <row r="296" spans="1:17">
      <c r="A296" s="513"/>
      <c r="B296" s="513"/>
      <c r="C296" s="513"/>
      <c r="D296" s="513"/>
      <c r="E296" s="513"/>
      <c r="F296" s="513"/>
      <c r="G296" s="513"/>
      <c r="H296" s="513"/>
      <c r="I296" s="513"/>
      <c r="J296" s="513"/>
      <c r="K296" s="513"/>
      <c r="L296" s="513"/>
      <c r="M296" s="513"/>
      <c r="N296" s="513"/>
      <c r="O296" s="513"/>
      <c r="P296" s="513"/>
      <c r="Q296" s="513"/>
    </row>
    <row r="297" spans="1:17">
      <c r="A297" s="513"/>
      <c r="B297" s="513"/>
      <c r="C297" s="513"/>
      <c r="D297" s="513"/>
      <c r="E297" s="513"/>
      <c r="F297" s="513"/>
      <c r="G297" s="513"/>
      <c r="H297" s="513"/>
      <c r="I297" s="513"/>
      <c r="J297" s="513"/>
      <c r="K297" s="513"/>
      <c r="L297" s="513"/>
      <c r="M297" s="513"/>
      <c r="N297" s="513"/>
      <c r="O297" s="513"/>
      <c r="P297" s="513"/>
      <c r="Q297" s="513"/>
    </row>
    <row r="298" spans="1:17">
      <c r="A298" s="513"/>
      <c r="B298" s="513"/>
      <c r="C298" s="513"/>
      <c r="D298" s="513"/>
      <c r="E298" s="513"/>
      <c r="F298" s="513"/>
      <c r="G298" s="513"/>
      <c r="H298" s="513"/>
      <c r="I298" s="513"/>
      <c r="J298" s="513"/>
      <c r="K298" s="513"/>
      <c r="L298" s="513"/>
      <c r="M298" s="513"/>
      <c r="N298" s="513"/>
      <c r="O298" s="513"/>
      <c r="P298" s="513"/>
      <c r="Q298" s="513"/>
    </row>
    <row r="299" spans="1:17">
      <c r="A299" s="513"/>
      <c r="B299" s="513"/>
      <c r="C299" s="513"/>
      <c r="D299" s="513"/>
      <c r="E299" s="513"/>
      <c r="F299" s="513"/>
      <c r="G299" s="513"/>
      <c r="H299" s="513"/>
      <c r="I299" s="513"/>
      <c r="J299" s="513"/>
      <c r="K299" s="513"/>
      <c r="L299" s="513"/>
      <c r="M299" s="513"/>
      <c r="N299" s="513"/>
      <c r="O299" s="513"/>
      <c r="P299" s="513"/>
      <c r="Q299" s="513"/>
    </row>
    <row r="300" spans="1:17">
      <c r="A300" s="513"/>
      <c r="B300" s="513"/>
      <c r="C300" s="513"/>
      <c r="D300" s="513"/>
      <c r="E300" s="513"/>
      <c r="F300" s="513"/>
      <c r="G300" s="513"/>
      <c r="H300" s="513"/>
      <c r="I300" s="513"/>
      <c r="J300" s="513"/>
      <c r="K300" s="513"/>
      <c r="L300" s="513"/>
      <c r="M300" s="513"/>
      <c r="N300" s="513"/>
      <c r="O300" s="513"/>
      <c r="P300" s="513"/>
      <c r="Q300" s="513"/>
    </row>
    <row r="301" spans="1:17">
      <c r="A301" s="513"/>
      <c r="B301" s="513"/>
      <c r="C301" s="513"/>
      <c r="D301" s="513"/>
      <c r="E301" s="513"/>
      <c r="F301" s="513"/>
      <c r="G301" s="513"/>
      <c r="H301" s="513"/>
      <c r="I301" s="513"/>
      <c r="J301" s="513"/>
      <c r="K301" s="513"/>
      <c r="L301" s="513"/>
      <c r="M301" s="513"/>
      <c r="N301" s="513"/>
      <c r="O301" s="513"/>
      <c r="P301" s="513"/>
      <c r="Q301" s="513"/>
    </row>
    <row r="302" spans="1:17">
      <c r="A302" s="513"/>
      <c r="B302" s="513"/>
      <c r="C302" s="513"/>
      <c r="D302" s="513"/>
      <c r="E302" s="513"/>
      <c r="F302" s="513"/>
      <c r="G302" s="513"/>
      <c r="H302" s="513"/>
      <c r="I302" s="513"/>
      <c r="J302" s="513"/>
      <c r="K302" s="513"/>
      <c r="L302" s="513"/>
      <c r="M302" s="513"/>
      <c r="N302" s="513"/>
      <c r="O302" s="513"/>
      <c r="P302" s="513"/>
      <c r="Q302" s="513"/>
    </row>
    <row r="303" spans="1:17">
      <c r="A303" s="513"/>
      <c r="B303" s="513"/>
      <c r="C303" s="513"/>
      <c r="D303" s="513"/>
      <c r="E303" s="513"/>
      <c r="F303" s="513"/>
      <c r="G303" s="513"/>
      <c r="H303" s="513"/>
      <c r="I303" s="513"/>
      <c r="J303" s="513"/>
      <c r="K303" s="513"/>
      <c r="L303" s="513"/>
      <c r="M303" s="513"/>
      <c r="N303" s="513"/>
      <c r="O303" s="513"/>
      <c r="P303" s="513"/>
      <c r="Q303" s="513"/>
    </row>
    <row r="304" spans="1:17">
      <c r="A304" s="513"/>
      <c r="B304" s="513"/>
      <c r="C304" s="513"/>
      <c r="D304" s="513"/>
      <c r="E304" s="513"/>
      <c r="F304" s="513"/>
      <c r="G304" s="513"/>
      <c r="H304" s="513"/>
      <c r="I304" s="513"/>
      <c r="J304" s="513"/>
      <c r="K304" s="513"/>
      <c r="L304" s="513"/>
      <c r="M304" s="513"/>
      <c r="N304" s="513"/>
      <c r="O304" s="513"/>
      <c r="P304" s="513"/>
      <c r="Q304" s="513"/>
    </row>
    <row r="305" spans="1:17">
      <c r="A305" s="513"/>
      <c r="B305" s="513"/>
      <c r="C305" s="513"/>
      <c r="D305" s="513"/>
      <c r="E305" s="513"/>
      <c r="F305" s="513"/>
      <c r="G305" s="513"/>
      <c r="H305" s="513"/>
      <c r="I305" s="513"/>
      <c r="J305" s="513"/>
      <c r="K305" s="513"/>
      <c r="L305" s="513"/>
      <c r="M305" s="513"/>
      <c r="N305" s="513"/>
      <c r="O305" s="513"/>
      <c r="P305" s="513"/>
      <c r="Q305" s="513"/>
    </row>
    <row r="306" spans="1:17">
      <c r="A306" s="513"/>
      <c r="B306" s="513"/>
      <c r="C306" s="513"/>
      <c r="D306" s="513"/>
      <c r="E306" s="513"/>
      <c r="F306" s="513"/>
      <c r="G306" s="513"/>
      <c r="H306" s="513"/>
      <c r="I306" s="513"/>
      <c r="J306" s="513"/>
      <c r="K306" s="513"/>
      <c r="L306" s="513"/>
      <c r="M306" s="513"/>
      <c r="N306" s="513"/>
      <c r="O306" s="513"/>
      <c r="P306" s="513"/>
      <c r="Q306" s="513"/>
    </row>
    <row r="307" spans="1:17">
      <c r="A307" s="513"/>
      <c r="B307" s="513"/>
      <c r="C307" s="513"/>
      <c r="D307" s="513"/>
      <c r="E307" s="513"/>
      <c r="F307" s="513"/>
      <c r="G307" s="513"/>
      <c r="H307" s="513"/>
      <c r="I307" s="513"/>
      <c r="J307" s="513"/>
      <c r="K307" s="513"/>
      <c r="L307" s="513"/>
      <c r="M307" s="513"/>
      <c r="N307" s="513"/>
      <c r="O307" s="513"/>
      <c r="P307" s="513"/>
      <c r="Q307" s="513"/>
    </row>
    <row r="308" spans="1:17">
      <c r="A308" s="513"/>
      <c r="B308" s="513"/>
      <c r="C308" s="513"/>
      <c r="D308" s="513"/>
      <c r="E308" s="513"/>
      <c r="F308" s="513"/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</row>
    <row r="309" spans="1:17">
      <c r="A309" s="513"/>
      <c r="B309" s="513"/>
      <c r="C309" s="513"/>
      <c r="D309" s="513"/>
      <c r="E309" s="513"/>
      <c r="F309" s="513"/>
      <c r="G309" s="513"/>
      <c r="H309" s="513"/>
      <c r="I309" s="513"/>
      <c r="J309" s="513"/>
      <c r="K309" s="513"/>
      <c r="L309" s="513"/>
      <c r="M309" s="513"/>
      <c r="N309" s="513"/>
      <c r="O309" s="513"/>
      <c r="P309" s="513"/>
      <c r="Q309" s="513"/>
    </row>
    <row r="310" spans="1:17">
      <c r="A310" s="513"/>
      <c r="B310" s="513"/>
      <c r="C310" s="513"/>
      <c r="D310" s="513"/>
      <c r="E310" s="513"/>
      <c r="F310" s="513"/>
      <c r="G310" s="513"/>
      <c r="H310" s="513"/>
      <c r="I310" s="513"/>
      <c r="J310" s="513"/>
      <c r="K310" s="513"/>
      <c r="L310" s="513"/>
      <c r="M310" s="513"/>
      <c r="N310" s="513"/>
      <c r="O310" s="513"/>
      <c r="P310" s="513"/>
      <c r="Q310" s="513"/>
    </row>
    <row r="311" spans="1:17">
      <c r="A311" s="513"/>
      <c r="B311" s="513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513"/>
      <c r="O311" s="513"/>
      <c r="P311" s="513"/>
      <c r="Q311" s="513"/>
    </row>
    <row r="312" spans="1:17">
      <c r="A312" s="513"/>
      <c r="B312" s="513"/>
      <c r="C312" s="513"/>
      <c r="D312" s="513"/>
      <c r="E312" s="513"/>
      <c r="F312" s="513"/>
      <c r="G312" s="513"/>
      <c r="H312" s="513"/>
      <c r="I312" s="513"/>
      <c r="J312" s="513"/>
      <c r="K312" s="513"/>
      <c r="L312" s="513"/>
      <c r="M312" s="513"/>
      <c r="N312" s="513"/>
      <c r="O312" s="513"/>
      <c r="P312" s="513"/>
      <c r="Q312" s="513"/>
    </row>
    <row r="313" spans="1:17">
      <c r="A313" s="513"/>
      <c r="B313" s="513"/>
      <c r="C313" s="513"/>
      <c r="D313" s="513"/>
      <c r="E313" s="513"/>
      <c r="F313" s="513"/>
      <c r="G313" s="513"/>
      <c r="H313" s="513"/>
      <c r="I313" s="513"/>
      <c r="J313" s="513"/>
      <c r="K313" s="513"/>
      <c r="L313" s="513"/>
      <c r="M313" s="513"/>
      <c r="N313" s="513"/>
      <c r="O313" s="513"/>
      <c r="P313" s="513"/>
      <c r="Q313" s="513"/>
    </row>
    <row r="314" spans="1:17">
      <c r="A314" s="513"/>
      <c r="B314" s="513"/>
      <c r="C314" s="513"/>
      <c r="D314" s="513"/>
      <c r="E314" s="513"/>
      <c r="F314" s="513"/>
      <c r="G314" s="513"/>
      <c r="H314" s="513"/>
      <c r="I314" s="513"/>
      <c r="J314" s="513"/>
      <c r="K314" s="513"/>
      <c r="L314" s="513"/>
      <c r="M314" s="513"/>
      <c r="N314" s="513"/>
      <c r="O314" s="513"/>
      <c r="P314" s="513"/>
      <c r="Q314" s="513"/>
    </row>
    <row r="315" spans="1:17">
      <c r="A315" s="513"/>
      <c r="B315" s="513"/>
      <c r="C315" s="513"/>
      <c r="D315" s="513"/>
      <c r="E315" s="513"/>
      <c r="F315" s="513"/>
      <c r="G315" s="513"/>
      <c r="H315" s="513"/>
      <c r="I315" s="513"/>
      <c r="J315" s="513"/>
      <c r="K315" s="513"/>
      <c r="L315" s="513"/>
      <c r="M315" s="513"/>
      <c r="N315" s="513"/>
      <c r="O315" s="513"/>
      <c r="P315" s="513"/>
      <c r="Q315" s="513"/>
    </row>
    <row r="316" spans="1:17">
      <c r="A316" s="513"/>
      <c r="B316" s="513"/>
      <c r="C316" s="513"/>
      <c r="D316" s="513"/>
      <c r="E316" s="513"/>
      <c r="F316" s="513"/>
      <c r="G316" s="513"/>
      <c r="H316" s="513"/>
      <c r="I316" s="513"/>
      <c r="J316" s="513"/>
      <c r="K316" s="513"/>
      <c r="L316" s="513"/>
      <c r="M316" s="513"/>
      <c r="N316" s="513"/>
      <c r="O316" s="513"/>
      <c r="P316" s="513"/>
      <c r="Q316" s="513"/>
    </row>
    <row r="317" spans="1:17">
      <c r="A317" s="513"/>
      <c r="B317" s="513"/>
      <c r="C317" s="513"/>
      <c r="D317" s="513"/>
      <c r="E317" s="513"/>
      <c r="F317" s="513"/>
      <c r="G317" s="513"/>
      <c r="H317" s="513"/>
      <c r="I317" s="513"/>
      <c r="J317" s="513"/>
      <c r="K317" s="513"/>
      <c r="L317" s="513"/>
      <c r="M317" s="513"/>
      <c r="N317" s="513"/>
      <c r="O317" s="513"/>
      <c r="P317" s="513"/>
      <c r="Q317" s="513"/>
    </row>
    <row r="318" spans="1:17">
      <c r="A318" s="513"/>
      <c r="B318" s="513"/>
      <c r="C318" s="513"/>
      <c r="D318" s="513"/>
      <c r="E318" s="513"/>
      <c r="F318" s="513"/>
      <c r="G318" s="513"/>
      <c r="H318" s="513"/>
      <c r="I318" s="513"/>
      <c r="J318" s="513"/>
      <c r="K318" s="513"/>
      <c r="L318" s="513"/>
      <c r="M318" s="513"/>
      <c r="N318" s="513"/>
      <c r="O318" s="513"/>
      <c r="P318" s="513"/>
      <c r="Q318" s="513"/>
    </row>
    <row r="319" spans="1:17">
      <c r="A319" s="513"/>
      <c r="B319" s="513"/>
      <c r="C319" s="513"/>
      <c r="D319" s="513"/>
      <c r="E319" s="513"/>
      <c r="F319" s="513"/>
      <c r="G319" s="513"/>
      <c r="H319" s="513"/>
      <c r="I319" s="513"/>
      <c r="J319" s="513"/>
      <c r="K319" s="513"/>
      <c r="L319" s="513"/>
      <c r="M319" s="513"/>
      <c r="N319" s="513"/>
      <c r="O319" s="513"/>
      <c r="P319" s="513"/>
      <c r="Q319" s="513"/>
    </row>
    <row r="320" spans="1:17">
      <c r="A320" s="513"/>
      <c r="B320" s="513"/>
      <c r="C320" s="513"/>
      <c r="D320" s="513"/>
      <c r="E320" s="513"/>
      <c r="F320" s="513"/>
      <c r="G320" s="513"/>
      <c r="H320" s="513"/>
      <c r="I320" s="513"/>
      <c r="J320" s="513"/>
      <c r="K320" s="513"/>
      <c r="L320" s="513"/>
      <c r="M320" s="513"/>
      <c r="N320" s="513"/>
      <c r="O320" s="513"/>
      <c r="P320" s="513"/>
      <c r="Q320" s="513"/>
    </row>
    <row r="321" spans="1:17">
      <c r="A321" s="513"/>
      <c r="B321" s="513"/>
      <c r="C321" s="513"/>
      <c r="D321" s="513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</row>
    <row r="322" spans="1:17">
      <c r="A322" s="513"/>
      <c r="B322" s="513"/>
      <c r="C322" s="513"/>
      <c r="D322" s="513"/>
      <c r="E322" s="513"/>
      <c r="F322" s="513"/>
      <c r="G322" s="513"/>
      <c r="H322" s="513"/>
      <c r="I322" s="513"/>
      <c r="J322" s="513"/>
      <c r="K322" s="513"/>
      <c r="L322" s="513"/>
      <c r="M322" s="513"/>
      <c r="N322" s="513"/>
      <c r="O322" s="513"/>
      <c r="P322" s="513"/>
      <c r="Q322" s="513"/>
    </row>
    <row r="323" spans="1:17">
      <c r="A323" s="513"/>
      <c r="B323" s="513"/>
      <c r="C323" s="513"/>
      <c r="D323" s="513"/>
      <c r="E323" s="513"/>
      <c r="F323" s="513"/>
      <c r="G323" s="513"/>
      <c r="H323" s="513"/>
      <c r="I323" s="513"/>
      <c r="J323" s="513"/>
      <c r="K323" s="513"/>
      <c r="L323" s="513"/>
      <c r="M323" s="513"/>
      <c r="N323" s="513"/>
      <c r="O323" s="513"/>
      <c r="P323" s="513"/>
      <c r="Q323" s="513"/>
    </row>
    <row r="324" spans="1:17">
      <c r="A324" s="513"/>
      <c r="B324" s="513"/>
      <c r="C324" s="513"/>
      <c r="D324" s="513"/>
      <c r="E324" s="513"/>
      <c r="F324" s="513"/>
      <c r="G324" s="513"/>
      <c r="H324" s="513"/>
      <c r="I324" s="513"/>
      <c r="J324" s="513"/>
      <c r="K324" s="513"/>
      <c r="L324" s="513"/>
      <c r="M324" s="513"/>
      <c r="N324" s="513"/>
      <c r="O324" s="513"/>
      <c r="P324" s="513"/>
      <c r="Q324" s="513"/>
    </row>
    <row r="325" spans="1:17">
      <c r="A325" s="513"/>
      <c r="B325" s="513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</row>
    <row r="326" spans="1:17">
      <c r="A326" s="513"/>
      <c r="B326" s="513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</row>
    <row r="327" spans="1:17">
      <c r="A327" s="513"/>
      <c r="B327" s="513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</row>
    <row r="328" spans="1:17">
      <c r="A328" s="513"/>
      <c r="B328" s="513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</row>
    <row r="329" spans="1:17">
      <c r="A329" s="513"/>
      <c r="B329" s="513"/>
      <c r="C329" s="51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3"/>
      <c r="P329" s="513"/>
      <c r="Q329" s="513"/>
    </row>
    <row r="330" spans="1:17">
      <c r="A330" s="513"/>
      <c r="B330" s="513"/>
      <c r="C330" s="51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3"/>
      <c r="P330" s="513"/>
      <c r="Q330" s="513"/>
    </row>
    <row r="331" spans="1:17">
      <c r="A331" s="513"/>
      <c r="B331" s="513"/>
      <c r="C331" s="51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3"/>
      <c r="P331" s="513"/>
      <c r="Q331" s="513"/>
    </row>
    <row r="332" spans="1:17">
      <c r="A332" s="513"/>
      <c r="B332" s="513"/>
      <c r="C332" s="51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3"/>
      <c r="P332" s="513"/>
      <c r="Q332" s="513"/>
    </row>
    <row r="333" spans="1:17">
      <c r="A333" s="513"/>
      <c r="B333" s="513"/>
      <c r="C333" s="51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</row>
    <row r="334" spans="1:17">
      <c r="A334" s="513"/>
      <c r="B334" s="513"/>
      <c r="C334" s="51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3"/>
      <c r="P334" s="513"/>
      <c r="Q334" s="513"/>
    </row>
    <row r="335" spans="1:17">
      <c r="A335" s="513"/>
      <c r="B335" s="513"/>
      <c r="C335" s="51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3"/>
      <c r="P335" s="513"/>
      <c r="Q335" s="513"/>
    </row>
    <row r="336" spans="1:17">
      <c r="A336" s="513"/>
      <c r="B336" s="513"/>
      <c r="C336" s="51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3"/>
      <c r="P336" s="513"/>
      <c r="Q336" s="513"/>
    </row>
    <row r="337" spans="1:17">
      <c r="A337" s="513"/>
      <c r="B337" s="513"/>
      <c r="C337" s="51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3"/>
      <c r="P337" s="513"/>
      <c r="Q337" s="513"/>
    </row>
    <row r="338" spans="1:17">
      <c r="A338" s="513"/>
      <c r="B338" s="513"/>
      <c r="C338" s="51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3"/>
      <c r="P338" s="513"/>
      <c r="Q338" s="513"/>
    </row>
    <row r="339" spans="1:17">
      <c r="A339" s="513"/>
      <c r="B339" s="513"/>
      <c r="C339" s="51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3"/>
      <c r="P339" s="513"/>
      <c r="Q339" s="513"/>
    </row>
    <row r="340" spans="1:17">
      <c r="A340" s="513"/>
      <c r="B340" s="513"/>
      <c r="C340" s="51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3"/>
      <c r="P340" s="513"/>
      <c r="Q340" s="513"/>
    </row>
    <row r="341" spans="1:17">
      <c r="A341" s="513"/>
      <c r="B341" s="513"/>
      <c r="C341" s="51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3"/>
      <c r="P341" s="513"/>
      <c r="Q341" s="513"/>
    </row>
    <row r="342" spans="1:17">
      <c r="A342" s="513"/>
      <c r="B342" s="513"/>
      <c r="C342" s="51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3"/>
      <c r="P342" s="513"/>
      <c r="Q342" s="513"/>
    </row>
    <row r="343" spans="1:17">
      <c r="A343" s="513"/>
      <c r="B343" s="513"/>
      <c r="C343" s="51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3"/>
      <c r="P343" s="513"/>
      <c r="Q343" s="513"/>
    </row>
    <row r="344" spans="1:17">
      <c r="A344" s="513"/>
      <c r="B344" s="513"/>
      <c r="C344" s="513"/>
      <c r="D344" s="513"/>
      <c r="E344" s="513"/>
      <c r="F344" s="513"/>
      <c r="G344" s="513"/>
      <c r="H344" s="513"/>
      <c r="I344" s="513"/>
      <c r="J344" s="513"/>
      <c r="K344" s="513"/>
      <c r="L344" s="513"/>
      <c r="M344" s="513"/>
      <c r="N344" s="513"/>
      <c r="O344" s="513"/>
      <c r="P344" s="513"/>
      <c r="Q344" s="513"/>
    </row>
    <row r="345" spans="1:17">
      <c r="A345" s="513"/>
      <c r="B345" s="513"/>
      <c r="C345" s="513"/>
      <c r="D345" s="513"/>
      <c r="E345" s="513"/>
      <c r="F345" s="513"/>
      <c r="G345" s="513"/>
      <c r="H345" s="513"/>
      <c r="I345" s="513"/>
      <c r="J345" s="513"/>
      <c r="K345" s="513"/>
      <c r="L345" s="513"/>
      <c r="M345" s="513"/>
      <c r="N345" s="513"/>
      <c r="O345" s="513"/>
      <c r="P345" s="513"/>
      <c r="Q345" s="513"/>
    </row>
    <row r="346" spans="1:17">
      <c r="A346" s="513"/>
      <c r="B346" s="513"/>
      <c r="C346" s="513"/>
      <c r="D346" s="513"/>
      <c r="E346" s="513"/>
      <c r="F346" s="513"/>
      <c r="G346" s="513"/>
      <c r="H346" s="513"/>
      <c r="I346" s="513"/>
      <c r="J346" s="513"/>
      <c r="K346" s="513"/>
      <c r="L346" s="513"/>
      <c r="M346" s="513"/>
      <c r="N346" s="513"/>
      <c r="O346" s="513"/>
      <c r="P346" s="513"/>
      <c r="Q346" s="513"/>
    </row>
    <row r="347" spans="1:17">
      <c r="A347" s="513"/>
      <c r="B347" s="513"/>
      <c r="C347" s="513"/>
      <c r="D347" s="513"/>
      <c r="E347" s="513"/>
      <c r="F347" s="513"/>
      <c r="G347" s="513"/>
      <c r="H347" s="513"/>
      <c r="I347" s="513"/>
      <c r="J347" s="513"/>
      <c r="K347" s="513"/>
      <c r="L347" s="513"/>
      <c r="M347" s="513"/>
      <c r="N347" s="513"/>
      <c r="O347" s="513"/>
      <c r="P347" s="513"/>
      <c r="Q347" s="513"/>
    </row>
    <row r="348" spans="1:17">
      <c r="A348" s="513"/>
      <c r="B348" s="513"/>
      <c r="C348" s="513"/>
      <c r="D348" s="513"/>
      <c r="E348" s="513"/>
      <c r="F348" s="513"/>
      <c r="G348" s="513"/>
      <c r="H348" s="513"/>
      <c r="I348" s="513"/>
      <c r="J348" s="513"/>
      <c r="K348" s="513"/>
      <c r="L348" s="513"/>
      <c r="M348" s="513"/>
      <c r="N348" s="513"/>
      <c r="O348" s="513"/>
      <c r="P348" s="513"/>
      <c r="Q348" s="513"/>
    </row>
    <row r="349" spans="1:17">
      <c r="A349" s="513"/>
      <c r="B349" s="513"/>
      <c r="C349" s="513"/>
      <c r="D349" s="513"/>
      <c r="E349" s="513"/>
      <c r="F349" s="513"/>
      <c r="G349" s="513"/>
      <c r="H349" s="513"/>
      <c r="I349" s="513"/>
      <c r="J349" s="513"/>
      <c r="K349" s="513"/>
      <c r="L349" s="513"/>
      <c r="M349" s="513"/>
      <c r="N349" s="513"/>
      <c r="O349" s="513"/>
      <c r="P349" s="513"/>
      <c r="Q349" s="513"/>
    </row>
    <row r="350" spans="1:17">
      <c r="A350" s="513"/>
      <c r="B350" s="513"/>
      <c r="C350" s="513"/>
      <c r="D350" s="513"/>
      <c r="E350" s="513"/>
      <c r="F350" s="513"/>
      <c r="G350" s="513"/>
      <c r="H350" s="513"/>
      <c r="I350" s="513"/>
      <c r="J350" s="513"/>
      <c r="K350" s="513"/>
      <c r="L350" s="513"/>
      <c r="M350" s="513"/>
      <c r="N350" s="513"/>
      <c r="O350" s="513"/>
      <c r="P350" s="513"/>
      <c r="Q350" s="513"/>
    </row>
    <row r="351" spans="1:17">
      <c r="A351" s="513"/>
      <c r="B351" s="513"/>
      <c r="C351" s="513"/>
      <c r="D351" s="513"/>
      <c r="E351" s="513"/>
      <c r="F351" s="513"/>
      <c r="G351" s="513"/>
      <c r="H351" s="513"/>
      <c r="I351" s="513"/>
      <c r="J351" s="513"/>
      <c r="K351" s="513"/>
      <c r="L351" s="513"/>
      <c r="M351" s="513"/>
      <c r="N351" s="513"/>
      <c r="O351" s="513"/>
      <c r="P351" s="513"/>
      <c r="Q351" s="513"/>
    </row>
    <row r="352" spans="1:17">
      <c r="A352" s="513"/>
      <c r="B352" s="513"/>
      <c r="C352" s="513"/>
      <c r="D352" s="513"/>
      <c r="E352" s="513"/>
      <c r="F352" s="513"/>
      <c r="G352" s="513"/>
      <c r="H352" s="513"/>
      <c r="I352" s="513"/>
      <c r="J352" s="513"/>
      <c r="K352" s="513"/>
      <c r="L352" s="513"/>
      <c r="M352" s="513"/>
      <c r="N352" s="513"/>
      <c r="O352" s="513"/>
      <c r="P352" s="513"/>
      <c r="Q352" s="513"/>
    </row>
    <row r="353" spans="1:17">
      <c r="A353" s="513"/>
      <c r="B353" s="513"/>
      <c r="C353" s="513"/>
      <c r="D353" s="513"/>
      <c r="E353" s="513"/>
      <c r="F353" s="513"/>
      <c r="G353" s="513"/>
      <c r="H353" s="513"/>
      <c r="I353" s="513"/>
      <c r="J353" s="513"/>
      <c r="K353" s="513"/>
      <c r="L353" s="513"/>
      <c r="M353" s="513"/>
      <c r="N353" s="513"/>
      <c r="O353" s="513"/>
      <c r="P353" s="513"/>
      <c r="Q353" s="513"/>
    </row>
    <row r="354" spans="1:17">
      <c r="A354" s="513"/>
      <c r="B354" s="513"/>
      <c r="C354" s="513"/>
      <c r="D354" s="513"/>
      <c r="E354" s="513"/>
      <c r="F354" s="513"/>
      <c r="G354" s="513"/>
      <c r="H354" s="513"/>
      <c r="I354" s="513"/>
      <c r="J354" s="513"/>
      <c r="K354" s="513"/>
      <c r="L354" s="513"/>
      <c r="M354" s="513"/>
      <c r="N354" s="513"/>
      <c r="O354" s="513"/>
      <c r="P354" s="513"/>
      <c r="Q354" s="513"/>
    </row>
    <row r="355" spans="1:17">
      <c r="A355" s="513"/>
      <c r="B355" s="513"/>
      <c r="C355" s="513"/>
      <c r="D355" s="513"/>
      <c r="E355" s="513"/>
      <c r="F355" s="513"/>
      <c r="G355" s="513"/>
      <c r="H355" s="513"/>
      <c r="I355" s="513"/>
      <c r="J355" s="513"/>
      <c r="K355" s="513"/>
      <c r="L355" s="513"/>
      <c r="M355" s="513"/>
      <c r="N355" s="513"/>
      <c r="O355" s="513"/>
      <c r="P355" s="513"/>
      <c r="Q355" s="513"/>
    </row>
    <row r="356" spans="1:17">
      <c r="A356" s="513"/>
      <c r="B356" s="513"/>
      <c r="C356" s="513"/>
      <c r="D356" s="513"/>
      <c r="E356" s="513"/>
      <c r="F356" s="513"/>
      <c r="G356" s="513"/>
      <c r="H356" s="513"/>
      <c r="I356" s="513"/>
      <c r="J356" s="513"/>
      <c r="K356" s="513"/>
      <c r="L356" s="513"/>
      <c r="M356" s="513"/>
      <c r="N356" s="513"/>
      <c r="O356" s="513"/>
      <c r="P356" s="513"/>
      <c r="Q356" s="513"/>
    </row>
    <row r="357" spans="1:17">
      <c r="A357" s="513"/>
      <c r="B357" s="513"/>
      <c r="C357" s="513"/>
      <c r="D357" s="513"/>
      <c r="E357" s="513"/>
      <c r="F357" s="513"/>
      <c r="G357" s="513"/>
      <c r="H357" s="513"/>
      <c r="I357" s="513"/>
      <c r="J357" s="513"/>
      <c r="K357" s="513"/>
      <c r="L357" s="513"/>
      <c r="M357" s="513"/>
      <c r="N357" s="513"/>
      <c r="O357" s="513"/>
      <c r="P357" s="513"/>
      <c r="Q357" s="513"/>
    </row>
    <row r="358" spans="1:17">
      <c r="A358" s="513"/>
      <c r="B358" s="513"/>
      <c r="C358" s="513"/>
      <c r="D358" s="513"/>
      <c r="E358" s="513"/>
      <c r="F358" s="513"/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</row>
    <row r="359" spans="1:17">
      <c r="A359" s="513"/>
      <c r="B359" s="513"/>
      <c r="C359" s="513"/>
      <c r="D359" s="513"/>
      <c r="E359" s="513"/>
      <c r="F359" s="513"/>
      <c r="G359" s="513"/>
      <c r="H359" s="513"/>
      <c r="I359" s="513"/>
      <c r="J359" s="513"/>
      <c r="K359" s="513"/>
      <c r="L359" s="513"/>
      <c r="M359" s="513"/>
      <c r="N359" s="513"/>
      <c r="O359" s="513"/>
      <c r="P359" s="513"/>
      <c r="Q359" s="513"/>
    </row>
    <row r="360" spans="1:17">
      <c r="A360" s="513"/>
      <c r="B360" s="513"/>
      <c r="C360" s="513"/>
      <c r="D360" s="513"/>
      <c r="E360" s="513"/>
      <c r="F360" s="513"/>
      <c r="G360" s="513"/>
      <c r="H360" s="513"/>
      <c r="I360" s="513"/>
      <c r="J360" s="513"/>
      <c r="K360" s="513"/>
      <c r="L360" s="513"/>
      <c r="M360" s="513"/>
      <c r="N360" s="513"/>
      <c r="O360" s="513"/>
      <c r="P360" s="513"/>
      <c r="Q360" s="513"/>
    </row>
    <row r="361" spans="1:17">
      <c r="A361" s="513"/>
      <c r="B361" s="513"/>
      <c r="C361" s="513"/>
      <c r="D361" s="513"/>
      <c r="E361" s="513"/>
      <c r="F361" s="513"/>
      <c r="G361" s="513"/>
      <c r="H361" s="513"/>
      <c r="I361" s="513"/>
      <c r="J361" s="513"/>
      <c r="K361" s="513"/>
      <c r="L361" s="513"/>
      <c r="M361" s="513"/>
      <c r="N361" s="513"/>
      <c r="O361" s="513"/>
      <c r="P361" s="513"/>
      <c r="Q361" s="513"/>
    </row>
    <row r="362" spans="1:17">
      <c r="A362" s="513"/>
      <c r="B362" s="513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513"/>
      <c r="O362" s="513"/>
      <c r="P362" s="513"/>
      <c r="Q362" s="513"/>
    </row>
    <row r="363" spans="1:17">
      <c r="A363" s="513"/>
      <c r="B363" s="513"/>
      <c r="C363" s="513"/>
      <c r="D363" s="513"/>
      <c r="E363" s="513"/>
      <c r="F363" s="513"/>
      <c r="G363" s="513"/>
      <c r="H363" s="513"/>
      <c r="I363" s="513"/>
      <c r="J363" s="513"/>
      <c r="K363" s="513"/>
      <c r="L363" s="513"/>
      <c r="M363" s="513"/>
      <c r="N363" s="513"/>
      <c r="O363" s="513"/>
      <c r="P363" s="513"/>
      <c r="Q363" s="513"/>
    </row>
    <row r="364" spans="1:17">
      <c r="A364" s="513"/>
      <c r="B364" s="513"/>
      <c r="C364" s="513"/>
      <c r="D364" s="513"/>
      <c r="E364" s="513"/>
      <c r="F364" s="513"/>
      <c r="G364" s="513"/>
      <c r="H364" s="513"/>
      <c r="I364" s="513"/>
      <c r="J364" s="513"/>
      <c r="K364" s="513"/>
      <c r="L364" s="513"/>
      <c r="M364" s="513"/>
      <c r="N364" s="513"/>
      <c r="O364" s="513"/>
      <c r="P364" s="513"/>
      <c r="Q364" s="513"/>
    </row>
    <row r="365" spans="1:17">
      <c r="A365" s="513"/>
      <c r="B365" s="513"/>
      <c r="C365" s="513"/>
      <c r="D365" s="513"/>
      <c r="E365" s="513"/>
      <c r="F365" s="513"/>
      <c r="G365" s="513"/>
      <c r="H365" s="513"/>
      <c r="I365" s="513"/>
      <c r="J365" s="513"/>
      <c r="K365" s="513"/>
      <c r="L365" s="513"/>
      <c r="M365" s="513"/>
      <c r="N365" s="513"/>
      <c r="O365" s="513"/>
      <c r="P365" s="513"/>
      <c r="Q365" s="513"/>
    </row>
    <row r="366" spans="1:17">
      <c r="A366" s="513"/>
      <c r="B366" s="513"/>
      <c r="C366" s="513"/>
      <c r="D366" s="513"/>
      <c r="E366" s="513"/>
      <c r="F366" s="513"/>
      <c r="G366" s="513"/>
      <c r="H366" s="513"/>
      <c r="I366" s="513"/>
      <c r="J366" s="513"/>
      <c r="K366" s="513"/>
      <c r="L366" s="513"/>
      <c r="M366" s="513"/>
      <c r="N366" s="513"/>
      <c r="O366" s="513"/>
      <c r="P366" s="513"/>
      <c r="Q366" s="513"/>
    </row>
    <row r="367" spans="1:17">
      <c r="A367" s="513"/>
      <c r="B367" s="513"/>
      <c r="C367" s="513"/>
      <c r="D367" s="513"/>
      <c r="E367" s="513"/>
      <c r="F367" s="513"/>
      <c r="G367" s="513"/>
      <c r="H367" s="513"/>
      <c r="I367" s="513"/>
      <c r="J367" s="513"/>
      <c r="K367" s="513"/>
      <c r="L367" s="513"/>
      <c r="M367" s="513"/>
      <c r="N367" s="513"/>
      <c r="O367" s="513"/>
      <c r="P367" s="513"/>
      <c r="Q367" s="513"/>
    </row>
    <row r="368" spans="1:17">
      <c r="A368" s="513"/>
      <c r="B368" s="513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13"/>
      <c r="O368" s="513"/>
      <c r="P368" s="513"/>
      <c r="Q368" s="513"/>
    </row>
    <row r="369" spans="1:17">
      <c r="A369" s="513"/>
      <c r="B369" s="513"/>
      <c r="C369" s="513"/>
      <c r="D369" s="513"/>
      <c r="E369" s="513"/>
      <c r="F369" s="513"/>
      <c r="G369" s="513"/>
      <c r="H369" s="513"/>
      <c r="I369" s="513"/>
      <c r="J369" s="513"/>
      <c r="K369" s="513"/>
      <c r="L369" s="513"/>
      <c r="M369" s="513"/>
      <c r="N369" s="513"/>
      <c r="O369" s="513"/>
      <c r="P369" s="513"/>
      <c r="Q369" s="513"/>
    </row>
    <row r="370" spans="1:17">
      <c r="A370" s="513"/>
      <c r="B370" s="513"/>
      <c r="C370" s="513"/>
      <c r="D370" s="513"/>
      <c r="E370" s="513"/>
      <c r="F370" s="513"/>
      <c r="G370" s="513"/>
      <c r="H370" s="513"/>
      <c r="I370" s="513"/>
      <c r="J370" s="513"/>
      <c r="K370" s="513"/>
      <c r="L370" s="513"/>
      <c r="M370" s="513"/>
      <c r="N370" s="513"/>
      <c r="O370" s="513"/>
      <c r="P370" s="513"/>
      <c r="Q370" s="513"/>
    </row>
    <row r="371" spans="1:17">
      <c r="A371" s="513"/>
      <c r="B371" s="513"/>
      <c r="C371" s="513"/>
      <c r="D371" s="513"/>
      <c r="E371" s="513"/>
      <c r="F371" s="513"/>
      <c r="G371" s="513"/>
      <c r="H371" s="513"/>
      <c r="I371" s="513"/>
      <c r="J371" s="513"/>
      <c r="K371" s="513"/>
      <c r="L371" s="513"/>
      <c r="M371" s="513"/>
      <c r="N371" s="513"/>
      <c r="O371" s="513"/>
      <c r="P371" s="513"/>
      <c r="Q371" s="513"/>
    </row>
    <row r="372" spans="1:17">
      <c r="A372" s="513"/>
      <c r="B372" s="513"/>
      <c r="C372" s="513"/>
      <c r="D372" s="513"/>
      <c r="E372" s="513"/>
      <c r="F372" s="513"/>
      <c r="G372" s="513"/>
      <c r="H372" s="513"/>
      <c r="I372" s="513"/>
      <c r="J372" s="513"/>
      <c r="K372" s="513"/>
      <c r="L372" s="513"/>
      <c r="M372" s="513"/>
      <c r="N372" s="513"/>
      <c r="O372" s="513"/>
      <c r="P372" s="513"/>
      <c r="Q372" s="513"/>
    </row>
    <row r="373" spans="1:17">
      <c r="A373" s="513"/>
      <c r="B373" s="513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</row>
    <row r="374" spans="1:17">
      <c r="A374" s="513"/>
      <c r="B374" s="513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</row>
    <row r="375" spans="1:17">
      <c r="A375" s="513"/>
      <c r="B375" s="513"/>
      <c r="C375" s="513"/>
      <c r="D375" s="513"/>
      <c r="E375" s="513"/>
      <c r="F375" s="513"/>
      <c r="G375" s="513"/>
      <c r="H375" s="513"/>
      <c r="I375" s="513"/>
      <c r="J375" s="513"/>
      <c r="K375" s="513"/>
      <c r="L375" s="513"/>
      <c r="M375" s="513"/>
      <c r="N375" s="513"/>
      <c r="O375" s="513"/>
      <c r="P375" s="513"/>
      <c r="Q375" s="513"/>
    </row>
    <row r="376" spans="1:17">
      <c r="A376" s="513"/>
      <c r="B376" s="513"/>
      <c r="C376" s="513"/>
      <c r="D376" s="513"/>
      <c r="E376" s="513"/>
      <c r="F376" s="513"/>
      <c r="G376" s="513"/>
      <c r="H376" s="513"/>
      <c r="I376" s="513"/>
      <c r="J376" s="513"/>
      <c r="K376" s="513"/>
      <c r="L376" s="513"/>
      <c r="M376" s="513"/>
      <c r="N376" s="513"/>
      <c r="O376" s="513"/>
      <c r="P376" s="513"/>
      <c r="Q376" s="513"/>
    </row>
    <row r="377" spans="1:17">
      <c r="A377" s="513"/>
      <c r="B377" s="513"/>
      <c r="C377" s="513"/>
      <c r="D377" s="513"/>
      <c r="E377" s="513"/>
      <c r="F377" s="513"/>
      <c r="G377" s="513"/>
      <c r="H377" s="513"/>
      <c r="I377" s="513"/>
      <c r="J377" s="513"/>
      <c r="K377" s="513"/>
      <c r="L377" s="513"/>
      <c r="M377" s="513"/>
      <c r="N377" s="513"/>
      <c r="O377" s="513"/>
      <c r="P377" s="513"/>
      <c r="Q377" s="513"/>
    </row>
    <row r="378" spans="1:17">
      <c r="A378" s="513"/>
      <c r="B378" s="513"/>
      <c r="C378" s="513"/>
      <c r="D378" s="513"/>
      <c r="E378" s="513"/>
      <c r="F378" s="513"/>
      <c r="G378" s="513"/>
      <c r="H378" s="513"/>
      <c r="I378" s="513"/>
      <c r="J378" s="513"/>
      <c r="K378" s="513"/>
      <c r="L378" s="513"/>
      <c r="M378" s="513"/>
      <c r="N378" s="513"/>
      <c r="O378" s="513"/>
      <c r="P378" s="513"/>
      <c r="Q378" s="513"/>
    </row>
    <row r="379" spans="1:17">
      <c r="A379" s="513"/>
      <c r="B379" s="513"/>
      <c r="C379" s="513"/>
      <c r="D379" s="513"/>
      <c r="E379" s="513"/>
      <c r="F379" s="513"/>
      <c r="G379" s="513"/>
      <c r="H379" s="513"/>
      <c r="I379" s="513"/>
      <c r="J379" s="513"/>
      <c r="K379" s="513"/>
      <c r="L379" s="513"/>
      <c r="M379" s="513"/>
      <c r="N379" s="513"/>
      <c r="O379" s="513"/>
      <c r="P379" s="513"/>
      <c r="Q379" s="513"/>
    </row>
    <row r="380" spans="1:17">
      <c r="A380" s="513"/>
      <c r="B380" s="513"/>
      <c r="C380" s="513"/>
      <c r="D380" s="513"/>
      <c r="E380" s="513"/>
      <c r="F380" s="513"/>
      <c r="G380" s="513"/>
      <c r="H380" s="513"/>
      <c r="I380" s="513"/>
      <c r="J380" s="513"/>
      <c r="K380" s="513"/>
      <c r="L380" s="513"/>
      <c r="M380" s="513"/>
      <c r="N380" s="513"/>
      <c r="O380" s="513"/>
      <c r="P380" s="513"/>
      <c r="Q380" s="513"/>
    </row>
    <row r="381" spans="1:17">
      <c r="A381" s="513"/>
      <c r="B381" s="513"/>
      <c r="C381" s="513"/>
      <c r="D381" s="513"/>
      <c r="E381" s="513"/>
      <c r="F381" s="513"/>
      <c r="G381" s="513"/>
      <c r="H381" s="513"/>
      <c r="I381" s="513"/>
      <c r="J381" s="513"/>
      <c r="K381" s="513"/>
      <c r="L381" s="513"/>
      <c r="M381" s="513"/>
      <c r="N381" s="513"/>
      <c r="O381" s="513"/>
      <c r="P381" s="513"/>
      <c r="Q381" s="513"/>
    </row>
    <row r="382" spans="1:17">
      <c r="A382" s="513"/>
      <c r="B382" s="513"/>
      <c r="C382" s="513"/>
      <c r="D382" s="513"/>
      <c r="E382" s="513"/>
      <c r="F382" s="513"/>
      <c r="G382" s="513"/>
      <c r="H382" s="513"/>
      <c r="I382" s="513"/>
      <c r="J382" s="513"/>
      <c r="K382" s="513"/>
      <c r="L382" s="513"/>
      <c r="M382" s="513"/>
      <c r="N382" s="513"/>
      <c r="O382" s="513"/>
      <c r="P382" s="513"/>
      <c r="Q382" s="513"/>
    </row>
    <row r="383" spans="1:17">
      <c r="A383" s="513"/>
      <c r="B383" s="513"/>
      <c r="C383" s="513"/>
      <c r="D383" s="513"/>
      <c r="E383" s="513"/>
      <c r="F383" s="513"/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</row>
    <row r="384" spans="1:17">
      <c r="A384" s="513"/>
      <c r="B384" s="513"/>
      <c r="C384" s="51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</row>
    <row r="385" spans="1:17">
      <c r="A385" s="513"/>
      <c r="B385" s="513"/>
      <c r="C385" s="51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3"/>
      <c r="P385" s="513"/>
      <c r="Q385" s="513"/>
    </row>
    <row r="386" spans="1:17">
      <c r="A386" s="513"/>
      <c r="B386" s="513"/>
      <c r="C386" s="51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3"/>
      <c r="P386" s="513"/>
      <c r="Q386" s="513"/>
    </row>
    <row r="387" spans="1:17">
      <c r="A387" s="513"/>
      <c r="B387" s="513"/>
      <c r="C387" s="513"/>
      <c r="D387" s="513"/>
      <c r="E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3"/>
      <c r="P387" s="513"/>
      <c r="Q387" s="513"/>
    </row>
    <row r="388" spans="1:17">
      <c r="A388" s="513"/>
      <c r="B388" s="513"/>
      <c r="C388" s="51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3"/>
      <c r="P388" s="513"/>
      <c r="Q388" s="513"/>
    </row>
    <row r="389" spans="1:17">
      <c r="A389" s="513"/>
      <c r="B389" s="513"/>
      <c r="C389" s="51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3"/>
      <c r="P389" s="513"/>
      <c r="Q389" s="513"/>
    </row>
    <row r="390" spans="1:17">
      <c r="A390" s="513"/>
      <c r="B390" s="513"/>
      <c r="C390" s="51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3"/>
      <c r="P390" s="513"/>
      <c r="Q390" s="513"/>
    </row>
    <row r="391" spans="1:17">
      <c r="A391" s="513"/>
      <c r="B391" s="513"/>
      <c r="C391" s="51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3"/>
      <c r="P391" s="513"/>
      <c r="Q391" s="513"/>
    </row>
    <row r="392" spans="1:17">
      <c r="A392" s="513"/>
      <c r="B392" s="513"/>
      <c r="C392" s="51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3"/>
      <c r="P392" s="513"/>
      <c r="Q392" s="513"/>
    </row>
    <row r="393" spans="1:17">
      <c r="A393" s="513"/>
      <c r="B393" s="513"/>
      <c r="C393" s="51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3"/>
      <c r="P393" s="513"/>
      <c r="Q393" s="513"/>
    </row>
    <row r="394" spans="1:17">
      <c r="A394" s="513"/>
      <c r="B394" s="513"/>
      <c r="C394" s="51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3"/>
      <c r="P394" s="513"/>
      <c r="Q394" s="513"/>
    </row>
    <row r="395" spans="1:17">
      <c r="A395" s="513"/>
      <c r="B395" s="513"/>
      <c r="C395" s="51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3"/>
      <c r="P395" s="513"/>
      <c r="Q395" s="513"/>
    </row>
    <row r="396" spans="1:17">
      <c r="A396" s="513"/>
      <c r="B396" s="513"/>
      <c r="C396" s="51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3"/>
      <c r="P396" s="513"/>
      <c r="Q396" s="513"/>
    </row>
    <row r="397" spans="1:17">
      <c r="A397" s="513"/>
      <c r="B397" s="513"/>
      <c r="C397" s="51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3"/>
      <c r="P397" s="513"/>
      <c r="Q397" s="513"/>
    </row>
    <row r="398" spans="1:17">
      <c r="A398" s="513"/>
      <c r="B398" s="513"/>
      <c r="C398" s="51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3"/>
      <c r="P398" s="513"/>
      <c r="Q398" s="513"/>
    </row>
    <row r="399" spans="1:17">
      <c r="A399" s="513"/>
      <c r="B399" s="513"/>
      <c r="C399" s="513"/>
      <c r="D399" s="513"/>
      <c r="E399" s="513"/>
      <c r="F399" s="513"/>
      <c r="G399" s="513"/>
      <c r="H399" s="513"/>
      <c r="I399" s="513"/>
      <c r="J399" s="513"/>
      <c r="K399" s="513"/>
      <c r="L399" s="513"/>
      <c r="M399" s="513"/>
      <c r="N399" s="513"/>
      <c r="O399" s="513"/>
      <c r="P399" s="513"/>
      <c r="Q399" s="513"/>
    </row>
    <row r="400" spans="1:17">
      <c r="A400" s="513"/>
      <c r="B400" s="513"/>
      <c r="C400" s="513"/>
      <c r="D400" s="513"/>
      <c r="E400" s="513"/>
      <c r="F400" s="513"/>
      <c r="G400" s="513"/>
      <c r="H400" s="513"/>
      <c r="I400" s="513"/>
      <c r="J400" s="513"/>
      <c r="K400" s="513"/>
      <c r="L400" s="513"/>
      <c r="M400" s="513"/>
      <c r="N400" s="513"/>
      <c r="O400" s="513"/>
      <c r="P400" s="513"/>
      <c r="Q400" s="513"/>
    </row>
    <row r="401" spans="1:17">
      <c r="A401" s="513"/>
      <c r="B401" s="513"/>
      <c r="C401" s="513"/>
      <c r="D401" s="513"/>
      <c r="E401" s="513"/>
      <c r="F401" s="513"/>
      <c r="G401" s="513"/>
      <c r="H401" s="513"/>
      <c r="I401" s="513"/>
      <c r="J401" s="513"/>
      <c r="K401" s="513"/>
      <c r="L401" s="513"/>
      <c r="M401" s="513"/>
      <c r="N401" s="513"/>
      <c r="O401" s="513"/>
      <c r="P401" s="513"/>
      <c r="Q401" s="513"/>
    </row>
    <row r="402" spans="1:17">
      <c r="A402" s="513"/>
      <c r="B402" s="513"/>
      <c r="C402" s="513"/>
      <c r="D402" s="513"/>
      <c r="E402" s="513"/>
      <c r="F402" s="513"/>
      <c r="G402" s="513"/>
      <c r="H402" s="513"/>
      <c r="I402" s="513"/>
      <c r="J402" s="513"/>
      <c r="K402" s="513"/>
      <c r="L402" s="513"/>
      <c r="M402" s="513"/>
      <c r="N402" s="513"/>
      <c r="O402" s="513"/>
      <c r="P402" s="513"/>
      <c r="Q402" s="513"/>
    </row>
    <row r="403" spans="1:17">
      <c r="A403" s="513"/>
      <c r="B403" s="513"/>
      <c r="C403" s="513"/>
      <c r="D403" s="513"/>
      <c r="E403" s="513"/>
      <c r="F403" s="513"/>
      <c r="G403" s="513"/>
      <c r="H403" s="513"/>
      <c r="I403" s="513"/>
      <c r="J403" s="513"/>
      <c r="K403" s="513"/>
      <c r="L403" s="513"/>
      <c r="M403" s="513"/>
      <c r="N403" s="513"/>
      <c r="O403" s="513"/>
      <c r="P403" s="513"/>
      <c r="Q403" s="513"/>
    </row>
    <row r="404" spans="1:17">
      <c r="A404" s="513"/>
      <c r="B404" s="513"/>
      <c r="C404" s="513"/>
      <c r="D404" s="513"/>
      <c r="E404" s="513"/>
      <c r="F404" s="513"/>
      <c r="G404" s="513"/>
      <c r="H404" s="513"/>
      <c r="I404" s="513"/>
      <c r="J404" s="513"/>
      <c r="K404" s="513"/>
      <c r="L404" s="513"/>
      <c r="M404" s="513"/>
      <c r="N404" s="513"/>
      <c r="O404" s="513"/>
      <c r="P404" s="513"/>
      <c r="Q404" s="513"/>
    </row>
    <row r="405" spans="1:17">
      <c r="A405" s="513"/>
      <c r="B405" s="513"/>
      <c r="C405" s="513"/>
      <c r="D405" s="513"/>
      <c r="E405" s="513"/>
      <c r="F405" s="513"/>
      <c r="G405" s="513"/>
      <c r="H405" s="513"/>
      <c r="I405" s="513"/>
      <c r="J405" s="513"/>
      <c r="K405" s="513"/>
      <c r="L405" s="513"/>
      <c r="M405" s="513"/>
      <c r="N405" s="513"/>
      <c r="O405" s="513"/>
      <c r="P405" s="513"/>
      <c r="Q405" s="513"/>
    </row>
    <row r="406" spans="1:17">
      <c r="A406" s="513"/>
      <c r="B406" s="513"/>
      <c r="C406" s="513"/>
      <c r="D406" s="513"/>
      <c r="E406" s="513"/>
      <c r="F406" s="513"/>
      <c r="G406" s="513"/>
      <c r="H406" s="513"/>
      <c r="I406" s="513"/>
      <c r="J406" s="513"/>
      <c r="K406" s="513"/>
      <c r="L406" s="513"/>
      <c r="M406" s="513"/>
      <c r="N406" s="513"/>
      <c r="O406" s="513"/>
      <c r="P406" s="513"/>
      <c r="Q406" s="513"/>
    </row>
    <row r="407" spans="1:17">
      <c r="A407" s="513"/>
      <c r="B407" s="513"/>
      <c r="C407" s="513"/>
      <c r="D407" s="513"/>
      <c r="E407" s="513"/>
      <c r="F407" s="513"/>
      <c r="G407" s="513"/>
      <c r="H407" s="513"/>
      <c r="I407" s="513"/>
      <c r="J407" s="513"/>
      <c r="K407" s="513"/>
      <c r="L407" s="513"/>
      <c r="M407" s="513"/>
      <c r="N407" s="513"/>
      <c r="O407" s="513"/>
      <c r="P407" s="513"/>
      <c r="Q407" s="513"/>
    </row>
    <row r="408" spans="1:17">
      <c r="A408" s="513"/>
      <c r="B408" s="513"/>
      <c r="C408" s="513"/>
      <c r="D408" s="513"/>
      <c r="E408" s="513"/>
      <c r="F408" s="513"/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</row>
    <row r="409" spans="1:17">
      <c r="A409" s="513"/>
      <c r="B409" s="513"/>
      <c r="C409" s="513"/>
      <c r="D409" s="513"/>
      <c r="E409" s="513"/>
      <c r="F409" s="513"/>
      <c r="G409" s="513"/>
      <c r="H409" s="513"/>
      <c r="I409" s="513"/>
      <c r="J409" s="513"/>
      <c r="K409" s="513"/>
      <c r="L409" s="513"/>
      <c r="M409" s="513"/>
      <c r="N409" s="513"/>
      <c r="O409" s="513"/>
      <c r="P409" s="513"/>
      <c r="Q409" s="513"/>
    </row>
    <row r="410" spans="1:17">
      <c r="A410" s="513"/>
      <c r="B410" s="513"/>
      <c r="C410" s="513"/>
      <c r="D410" s="513"/>
      <c r="E410" s="513"/>
      <c r="F410" s="513"/>
      <c r="G410" s="513"/>
      <c r="H410" s="513"/>
      <c r="I410" s="513"/>
      <c r="J410" s="513"/>
      <c r="K410" s="513"/>
      <c r="L410" s="513"/>
      <c r="M410" s="513"/>
      <c r="N410" s="513"/>
      <c r="O410" s="513"/>
      <c r="P410" s="513"/>
      <c r="Q410" s="513"/>
    </row>
    <row r="411" spans="1:17">
      <c r="A411" s="513"/>
      <c r="B411" s="513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513"/>
      <c r="O411" s="513"/>
      <c r="P411" s="513"/>
      <c r="Q411" s="513"/>
    </row>
    <row r="412" spans="1:17">
      <c r="A412" s="513"/>
      <c r="B412" s="513"/>
      <c r="C412" s="513"/>
      <c r="D412" s="513"/>
      <c r="E412" s="513"/>
      <c r="F412" s="513"/>
      <c r="G412" s="513"/>
      <c r="H412" s="513"/>
      <c r="I412" s="513"/>
      <c r="J412" s="513"/>
      <c r="K412" s="513"/>
      <c r="L412" s="513"/>
      <c r="M412" s="513"/>
      <c r="N412" s="513"/>
      <c r="O412" s="513"/>
      <c r="P412" s="513"/>
      <c r="Q412" s="513"/>
    </row>
    <row r="413" spans="1:17">
      <c r="A413" s="513"/>
      <c r="B413" s="513"/>
      <c r="C413" s="513"/>
      <c r="D413" s="513"/>
      <c r="E413" s="513"/>
      <c r="F413" s="513"/>
      <c r="G413" s="513"/>
      <c r="H413" s="513"/>
      <c r="I413" s="513"/>
      <c r="J413" s="513"/>
      <c r="K413" s="513"/>
      <c r="L413" s="513"/>
      <c r="M413" s="513"/>
      <c r="N413" s="513"/>
      <c r="O413" s="513"/>
      <c r="P413" s="513"/>
      <c r="Q413" s="513"/>
    </row>
    <row r="414" spans="1:17">
      <c r="A414" s="513"/>
      <c r="B414" s="513"/>
      <c r="C414" s="513"/>
      <c r="D414" s="513"/>
      <c r="E414" s="513"/>
      <c r="F414" s="513"/>
      <c r="G414" s="513"/>
      <c r="H414" s="513"/>
      <c r="I414" s="513"/>
      <c r="J414" s="513"/>
      <c r="K414" s="513"/>
      <c r="L414" s="513"/>
      <c r="M414" s="513"/>
      <c r="N414" s="513"/>
      <c r="O414" s="513"/>
      <c r="P414" s="513"/>
      <c r="Q414" s="513"/>
    </row>
    <row r="415" spans="1:17">
      <c r="A415" s="513"/>
      <c r="B415" s="513"/>
      <c r="C415" s="513"/>
      <c r="D415" s="513"/>
      <c r="E415" s="513"/>
      <c r="F415" s="513"/>
      <c r="G415" s="513"/>
      <c r="H415" s="513"/>
      <c r="I415" s="513"/>
      <c r="J415" s="513"/>
      <c r="K415" s="513"/>
      <c r="L415" s="513"/>
      <c r="M415" s="513"/>
      <c r="N415" s="513"/>
      <c r="O415" s="513"/>
      <c r="P415" s="513"/>
      <c r="Q415" s="513"/>
    </row>
    <row r="416" spans="1:17">
      <c r="A416" s="513"/>
      <c r="B416" s="513"/>
      <c r="C416" s="513"/>
      <c r="D416" s="513"/>
      <c r="E416" s="513"/>
      <c r="F416" s="513"/>
      <c r="G416" s="513"/>
      <c r="H416" s="513"/>
      <c r="I416" s="513"/>
      <c r="J416" s="513"/>
      <c r="K416" s="513"/>
      <c r="L416" s="513"/>
      <c r="M416" s="513"/>
      <c r="N416" s="513"/>
      <c r="O416" s="513"/>
      <c r="P416" s="513"/>
      <c r="Q416" s="513"/>
    </row>
    <row r="417" spans="1:17">
      <c r="A417" s="513"/>
      <c r="B417" s="513"/>
      <c r="C417" s="513"/>
      <c r="D417" s="513"/>
      <c r="E417" s="513"/>
      <c r="F417" s="513"/>
      <c r="G417" s="513"/>
      <c r="H417" s="513"/>
      <c r="I417" s="513"/>
      <c r="J417" s="513"/>
      <c r="K417" s="513"/>
      <c r="L417" s="513"/>
      <c r="M417" s="513"/>
      <c r="N417" s="513"/>
      <c r="O417" s="513"/>
      <c r="P417" s="513"/>
      <c r="Q417" s="513"/>
    </row>
    <row r="418" spans="1:17">
      <c r="A418" s="513"/>
      <c r="B418" s="513"/>
      <c r="C418" s="513"/>
      <c r="D418" s="513"/>
      <c r="E418" s="513"/>
      <c r="F418" s="513"/>
      <c r="G418" s="513"/>
      <c r="H418" s="513"/>
      <c r="I418" s="513"/>
      <c r="J418" s="513"/>
      <c r="K418" s="513"/>
      <c r="L418" s="513"/>
      <c r="M418" s="513"/>
      <c r="N418" s="513"/>
      <c r="O418" s="513"/>
      <c r="P418" s="513"/>
      <c r="Q418" s="513"/>
    </row>
    <row r="419" spans="1:17">
      <c r="A419" s="513"/>
      <c r="B419" s="513"/>
      <c r="C419" s="513"/>
      <c r="D419" s="513"/>
      <c r="E419" s="513"/>
      <c r="F419" s="513"/>
      <c r="G419" s="513"/>
      <c r="H419" s="513"/>
      <c r="I419" s="513"/>
      <c r="J419" s="513"/>
      <c r="K419" s="513"/>
      <c r="L419" s="513"/>
      <c r="M419" s="513"/>
      <c r="N419" s="513"/>
      <c r="O419" s="513"/>
      <c r="P419" s="513"/>
      <c r="Q419" s="513"/>
    </row>
    <row r="420" spans="1:17">
      <c r="A420" s="513"/>
      <c r="B420" s="513"/>
      <c r="C420" s="513"/>
      <c r="D420" s="513"/>
      <c r="E420" s="513"/>
      <c r="F420" s="513"/>
      <c r="G420" s="513"/>
      <c r="H420" s="513"/>
      <c r="I420" s="513"/>
      <c r="J420" s="513"/>
      <c r="K420" s="513"/>
      <c r="L420" s="513"/>
      <c r="M420" s="513"/>
      <c r="N420" s="513"/>
      <c r="O420" s="513"/>
      <c r="P420" s="513"/>
      <c r="Q420" s="513"/>
    </row>
    <row r="421" spans="1:17">
      <c r="A421" s="513"/>
      <c r="B421" s="513"/>
      <c r="C421" s="513"/>
      <c r="D421" s="513"/>
      <c r="E421" s="513"/>
      <c r="F421" s="513"/>
      <c r="G421" s="513"/>
      <c r="H421" s="513"/>
      <c r="I421" s="513"/>
      <c r="J421" s="513"/>
      <c r="K421" s="513"/>
      <c r="L421" s="513"/>
      <c r="M421" s="513"/>
      <c r="N421" s="513"/>
      <c r="O421" s="513"/>
      <c r="P421" s="513"/>
      <c r="Q421" s="513"/>
    </row>
    <row r="422" spans="1:17">
      <c r="A422" s="513"/>
      <c r="B422" s="513"/>
      <c r="C422" s="513"/>
      <c r="D422" s="513"/>
      <c r="E422" s="513"/>
      <c r="F422" s="513"/>
      <c r="G422" s="513"/>
      <c r="H422" s="513"/>
      <c r="I422" s="513"/>
      <c r="J422" s="513"/>
      <c r="K422" s="513"/>
      <c r="L422" s="513"/>
      <c r="M422" s="513"/>
      <c r="N422" s="513"/>
      <c r="O422" s="513"/>
      <c r="P422" s="513"/>
      <c r="Q422" s="513"/>
    </row>
    <row r="423" spans="1:17">
      <c r="A423" s="513"/>
      <c r="B423" s="513"/>
      <c r="C423" s="513"/>
      <c r="D423" s="513"/>
      <c r="E423" s="513"/>
      <c r="F423" s="513"/>
      <c r="G423" s="513"/>
      <c r="H423" s="513"/>
      <c r="I423" s="513"/>
      <c r="J423" s="513"/>
      <c r="K423" s="513"/>
      <c r="L423" s="513"/>
      <c r="M423" s="513"/>
      <c r="N423" s="513"/>
      <c r="O423" s="513"/>
      <c r="P423" s="513"/>
      <c r="Q423" s="513"/>
    </row>
    <row r="424" spans="1:17">
      <c r="A424" s="513"/>
      <c r="B424" s="513"/>
      <c r="C424" s="513"/>
      <c r="D424" s="513"/>
      <c r="E424" s="513"/>
      <c r="F424" s="513"/>
      <c r="G424" s="513"/>
      <c r="H424" s="513"/>
      <c r="I424" s="513"/>
      <c r="J424" s="513"/>
      <c r="K424" s="513"/>
      <c r="L424" s="513"/>
      <c r="M424" s="513"/>
      <c r="N424" s="513"/>
      <c r="O424" s="513"/>
      <c r="P424" s="513"/>
      <c r="Q424" s="513"/>
    </row>
    <row r="425" spans="1:17">
      <c r="A425" s="513"/>
      <c r="B425" s="513"/>
      <c r="C425" s="513"/>
      <c r="D425" s="513"/>
      <c r="E425" s="513"/>
      <c r="F425" s="513"/>
      <c r="G425" s="513"/>
      <c r="H425" s="513"/>
      <c r="I425" s="513"/>
      <c r="J425" s="513"/>
      <c r="K425" s="513"/>
      <c r="L425" s="513"/>
      <c r="M425" s="513"/>
      <c r="N425" s="513"/>
      <c r="O425" s="513"/>
      <c r="P425" s="513"/>
      <c r="Q425" s="513"/>
    </row>
    <row r="426" spans="1:17">
      <c r="A426" s="513"/>
      <c r="B426" s="513"/>
      <c r="C426" s="513"/>
      <c r="D426" s="513"/>
      <c r="E426" s="513"/>
      <c r="F426" s="513"/>
      <c r="G426" s="513"/>
      <c r="H426" s="513"/>
      <c r="I426" s="513"/>
      <c r="J426" s="513"/>
      <c r="K426" s="513"/>
      <c r="L426" s="513"/>
      <c r="M426" s="513"/>
      <c r="N426" s="513"/>
      <c r="O426" s="513"/>
      <c r="P426" s="513"/>
      <c r="Q426" s="513"/>
    </row>
    <row r="427" spans="1:17">
      <c r="A427" s="513"/>
      <c r="B427" s="513"/>
      <c r="C427" s="513"/>
      <c r="D427" s="513"/>
      <c r="E427" s="513"/>
      <c r="F427" s="513"/>
      <c r="G427" s="513"/>
      <c r="H427" s="513"/>
      <c r="I427" s="513"/>
      <c r="J427" s="513"/>
      <c r="K427" s="513"/>
      <c r="L427" s="513"/>
      <c r="M427" s="513"/>
      <c r="N427" s="513"/>
      <c r="O427" s="513"/>
      <c r="P427" s="513"/>
      <c r="Q427" s="513"/>
    </row>
    <row r="428" spans="1:17">
      <c r="A428" s="513"/>
      <c r="B428" s="513"/>
      <c r="C428" s="513"/>
      <c r="D428" s="513"/>
      <c r="E428" s="513"/>
      <c r="F428" s="513"/>
      <c r="G428" s="513"/>
      <c r="H428" s="513"/>
      <c r="I428" s="513"/>
      <c r="J428" s="513"/>
      <c r="K428" s="513"/>
      <c r="L428" s="513"/>
      <c r="M428" s="513"/>
      <c r="N428" s="513"/>
      <c r="O428" s="513"/>
      <c r="P428" s="513"/>
      <c r="Q428" s="513"/>
    </row>
    <row r="429" spans="1:17">
      <c r="A429" s="513"/>
      <c r="B429" s="513"/>
      <c r="C429" s="513"/>
      <c r="D429" s="513"/>
      <c r="E429" s="513"/>
      <c r="F429" s="513"/>
      <c r="G429" s="513"/>
      <c r="H429" s="513"/>
      <c r="I429" s="513"/>
      <c r="J429" s="513"/>
      <c r="K429" s="513"/>
      <c r="L429" s="513"/>
      <c r="M429" s="513"/>
      <c r="N429" s="513"/>
      <c r="O429" s="513"/>
      <c r="P429" s="513"/>
      <c r="Q429" s="513"/>
    </row>
    <row r="430" spans="1:17">
      <c r="A430" s="513"/>
      <c r="B430" s="513"/>
      <c r="C430" s="513"/>
      <c r="D430" s="513"/>
      <c r="E430" s="513"/>
      <c r="F430" s="513"/>
      <c r="G430" s="513"/>
      <c r="H430" s="513"/>
      <c r="I430" s="513"/>
      <c r="J430" s="513"/>
      <c r="K430" s="513"/>
      <c r="L430" s="513"/>
      <c r="M430" s="513"/>
      <c r="N430" s="513"/>
      <c r="O430" s="513"/>
      <c r="P430" s="513"/>
      <c r="Q430" s="513"/>
    </row>
    <row r="431" spans="1:17">
      <c r="A431" s="513"/>
      <c r="B431" s="513"/>
      <c r="C431" s="513"/>
      <c r="D431" s="513"/>
      <c r="E431" s="513"/>
      <c r="F431" s="513"/>
      <c r="G431" s="513"/>
      <c r="H431" s="513"/>
      <c r="I431" s="513"/>
      <c r="J431" s="513"/>
      <c r="K431" s="513"/>
      <c r="L431" s="513"/>
      <c r="M431" s="513"/>
      <c r="N431" s="513"/>
      <c r="O431" s="513"/>
      <c r="P431" s="513"/>
      <c r="Q431" s="513"/>
    </row>
    <row r="432" spans="1:17">
      <c r="A432" s="513"/>
      <c r="B432" s="513"/>
      <c r="C432" s="513"/>
      <c r="D432" s="513"/>
      <c r="E432" s="513"/>
      <c r="F432" s="513"/>
      <c r="G432" s="513"/>
      <c r="H432" s="513"/>
      <c r="I432" s="513"/>
      <c r="J432" s="513"/>
      <c r="K432" s="513"/>
      <c r="L432" s="513"/>
      <c r="M432" s="513"/>
      <c r="N432" s="513"/>
      <c r="O432" s="513"/>
      <c r="P432" s="513"/>
      <c r="Q432" s="513"/>
    </row>
    <row r="433" spans="1:17">
      <c r="A433" s="513"/>
      <c r="B433" s="513"/>
      <c r="C433" s="513"/>
      <c r="D433" s="513"/>
      <c r="E433" s="513"/>
      <c r="F433" s="513"/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</row>
    <row r="434" spans="1:17">
      <c r="A434" s="513"/>
      <c r="B434" s="513"/>
      <c r="C434" s="513"/>
      <c r="D434" s="513"/>
      <c r="E434" s="513"/>
      <c r="F434" s="513"/>
      <c r="G434" s="513"/>
      <c r="H434" s="513"/>
      <c r="I434" s="513"/>
      <c r="J434" s="513"/>
      <c r="K434" s="513"/>
      <c r="L434" s="513"/>
      <c r="M434" s="513"/>
      <c r="N434" s="513"/>
      <c r="O434" s="513"/>
      <c r="P434" s="513"/>
      <c r="Q434" s="513"/>
    </row>
    <row r="435" spans="1:17">
      <c r="A435" s="513"/>
      <c r="B435" s="513"/>
      <c r="C435" s="513"/>
      <c r="D435" s="513"/>
      <c r="E435" s="513"/>
      <c r="F435" s="513"/>
      <c r="G435" s="513"/>
      <c r="H435" s="513"/>
      <c r="I435" s="513"/>
      <c r="J435" s="513"/>
      <c r="K435" s="513"/>
      <c r="L435" s="513"/>
      <c r="M435" s="513"/>
      <c r="N435" s="513"/>
      <c r="O435" s="513"/>
      <c r="P435" s="513"/>
      <c r="Q435" s="513"/>
    </row>
    <row r="436" spans="1:17">
      <c r="A436" s="513"/>
      <c r="B436" s="513"/>
      <c r="C436" s="513"/>
      <c r="D436" s="513"/>
      <c r="E436" s="513"/>
      <c r="F436" s="513"/>
      <c r="G436" s="513"/>
      <c r="H436" s="513"/>
      <c r="I436" s="513"/>
      <c r="J436" s="513"/>
      <c r="K436" s="513"/>
      <c r="L436" s="513"/>
      <c r="M436" s="513"/>
      <c r="N436" s="513"/>
      <c r="O436" s="513"/>
      <c r="P436" s="513"/>
      <c r="Q436" s="513"/>
    </row>
    <row r="437" spans="1:17">
      <c r="A437" s="513"/>
      <c r="B437" s="513"/>
      <c r="C437" s="513"/>
      <c r="D437" s="513"/>
      <c r="E437" s="513"/>
      <c r="F437" s="513"/>
      <c r="G437" s="513"/>
      <c r="H437" s="513"/>
      <c r="I437" s="513"/>
      <c r="J437" s="513"/>
      <c r="K437" s="513"/>
      <c r="L437" s="513"/>
      <c r="M437" s="513"/>
      <c r="N437" s="513"/>
      <c r="O437" s="513"/>
      <c r="P437" s="513"/>
      <c r="Q437" s="513"/>
    </row>
    <row r="438" spans="1:17">
      <c r="A438" s="513"/>
      <c r="B438" s="513"/>
      <c r="C438" s="513"/>
      <c r="D438" s="513"/>
      <c r="E438" s="513"/>
      <c r="F438" s="513"/>
      <c r="G438" s="513"/>
      <c r="H438" s="513"/>
      <c r="I438" s="513"/>
      <c r="J438" s="513"/>
      <c r="K438" s="513"/>
      <c r="L438" s="513"/>
      <c r="M438" s="513"/>
      <c r="N438" s="513"/>
      <c r="O438" s="513"/>
      <c r="P438" s="513"/>
      <c r="Q438" s="513"/>
    </row>
    <row r="439" spans="1:17">
      <c r="A439" s="513"/>
      <c r="B439" s="513"/>
      <c r="C439" s="513"/>
      <c r="D439" s="513"/>
      <c r="E439" s="513"/>
      <c r="F439" s="513"/>
      <c r="G439" s="513"/>
      <c r="H439" s="513"/>
      <c r="I439" s="513"/>
      <c r="J439" s="513"/>
      <c r="K439" s="513"/>
      <c r="L439" s="513"/>
      <c r="M439" s="513"/>
      <c r="N439" s="513"/>
      <c r="O439" s="513"/>
      <c r="P439" s="513"/>
      <c r="Q439" s="513"/>
    </row>
    <row r="440" spans="1:17">
      <c r="A440" s="513"/>
      <c r="B440" s="513"/>
      <c r="C440" s="513"/>
      <c r="D440" s="513"/>
      <c r="E440" s="513"/>
      <c r="F440" s="513"/>
      <c r="G440" s="513"/>
      <c r="H440" s="513"/>
      <c r="I440" s="513"/>
      <c r="J440" s="513"/>
      <c r="K440" s="513"/>
      <c r="L440" s="513"/>
      <c r="M440" s="513"/>
      <c r="N440" s="513"/>
      <c r="O440" s="513"/>
      <c r="P440" s="513"/>
      <c r="Q440" s="513"/>
    </row>
    <row r="441" spans="1:17">
      <c r="A441" s="513"/>
      <c r="B441" s="513"/>
      <c r="C441" s="513"/>
      <c r="D441" s="513"/>
      <c r="E441" s="513"/>
      <c r="F441" s="513"/>
      <c r="G441" s="513"/>
      <c r="H441" s="513"/>
      <c r="I441" s="513"/>
      <c r="J441" s="513"/>
      <c r="K441" s="513"/>
      <c r="L441" s="513"/>
      <c r="M441" s="513"/>
      <c r="N441" s="513"/>
      <c r="O441" s="513"/>
      <c r="P441" s="513"/>
      <c r="Q441" s="513"/>
    </row>
    <row r="442" spans="1:17">
      <c r="A442" s="513"/>
      <c r="B442" s="513"/>
      <c r="C442" s="51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3"/>
      <c r="P442" s="513"/>
      <c r="Q442" s="513"/>
    </row>
    <row r="443" spans="1:17">
      <c r="A443" s="513"/>
      <c r="B443" s="513"/>
      <c r="C443" s="51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3"/>
      <c r="P443" s="513"/>
      <c r="Q443" s="513"/>
    </row>
    <row r="444" spans="1:17">
      <c r="A444" s="513"/>
      <c r="B444" s="513"/>
      <c r="C444" s="51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3"/>
      <c r="P444" s="513"/>
      <c r="Q444" s="513"/>
    </row>
    <row r="445" spans="1:17">
      <c r="A445" s="513"/>
      <c r="B445" s="513"/>
      <c r="C445" s="51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3"/>
      <c r="P445" s="513"/>
      <c r="Q445" s="513"/>
    </row>
    <row r="446" spans="1:17">
      <c r="A446" s="513"/>
      <c r="B446" s="513"/>
      <c r="C446" s="51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3"/>
      <c r="P446" s="513"/>
      <c r="Q446" s="513"/>
    </row>
    <row r="447" spans="1:17">
      <c r="A447" s="513"/>
      <c r="B447" s="513"/>
      <c r="C447" s="51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</row>
    <row r="448" spans="1:17">
      <c r="A448" s="513"/>
      <c r="B448" s="513"/>
      <c r="C448" s="51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3"/>
      <c r="P448" s="513"/>
      <c r="Q448" s="513"/>
    </row>
    <row r="449" spans="1:17">
      <c r="A449" s="513"/>
      <c r="B449" s="513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</row>
    <row r="450" spans="1:17">
      <c r="A450" s="513"/>
      <c r="B450" s="513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</row>
    <row r="451" spans="1:17">
      <c r="A451" s="513"/>
      <c r="B451" s="513"/>
      <c r="C451" s="51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3"/>
      <c r="P451" s="513"/>
      <c r="Q451" s="513"/>
    </row>
    <row r="452" spans="1:17">
      <c r="A452" s="513"/>
      <c r="B452" s="513"/>
      <c r="C452" s="51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3"/>
      <c r="P452" s="513"/>
      <c r="Q452" s="513"/>
    </row>
    <row r="453" spans="1:17">
      <c r="A453" s="513"/>
      <c r="B453" s="513"/>
      <c r="C453" s="51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3"/>
      <c r="P453" s="513"/>
      <c r="Q453" s="513"/>
    </row>
    <row r="454" spans="1:17">
      <c r="A454" s="513"/>
      <c r="B454" s="513"/>
      <c r="C454" s="51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3"/>
      <c r="P454" s="513"/>
      <c r="Q454" s="513"/>
    </row>
    <row r="455" spans="1:17">
      <c r="A455" s="513"/>
      <c r="B455" s="513"/>
      <c r="C455" s="51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3"/>
      <c r="P455" s="513"/>
      <c r="Q455" s="513"/>
    </row>
    <row r="456" spans="1:17">
      <c r="A456" s="513"/>
      <c r="B456" s="513"/>
      <c r="C456" s="51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3"/>
      <c r="P456" s="513"/>
      <c r="Q456" s="513"/>
    </row>
    <row r="457" spans="1:17">
      <c r="A457" s="513"/>
      <c r="B457" s="513"/>
      <c r="C457" s="513"/>
      <c r="D457" s="513"/>
      <c r="E457" s="513"/>
      <c r="F457" s="513"/>
      <c r="G457" s="513"/>
      <c r="H457" s="513"/>
      <c r="I457" s="513"/>
      <c r="J457" s="513"/>
      <c r="K457" s="513"/>
      <c r="L457" s="513"/>
      <c r="M457" s="513"/>
      <c r="N457" s="513"/>
      <c r="O457" s="513"/>
      <c r="P457" s="513"/>
      <c r="Q457" s="513"/>
    </row>
    <row r="458" spans="1:17">
      <c r="A458" s="513"/>
      <c r="B458" s="513"/>
      <c r="C458" s="513"/>
      <c r="D458" s="513"/>
      <c r="E458" s="513"/>
      <c r="F458" s="513"/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</row>
    <row r="459" spans="1:17">
      <c r="A459" s="513"/>
      <c r="B459" s="513"/>
      <c r="C459" s="513"/>
      <c r="D459" s="513"/>
      <c r="E459" s="513"/>
      <c r="F459" s="513"/>
      <c r="G459" s="513"/>
      <c r="H459" s="513"/>
      <c r="I459" s="513"/>
      <c r="J459" s="513"/>
      <c r="K459" s="513"/>
      <c r="L459" s="513"/>
      <c r="M459" s="513"/>
      <c r="N459" s="513"/>
      <c r="O459" s="513"/>
      <c r="P459" s="513"/>
      <c r="Q459" s="513"/>
    </row>
    <row r="460" spans="1:17">
      <c r="A460" s="513"/>
      <c r="B460" s="513"/>
      <c r="C460" s="513"/>
      <c r="D460" s="513"/>
      <c r="E460" s="513"/>
      <c r="F460" s="513"/>
      <c r="G460" s="513"/>
      <c r="H460" s="513"/>
      <c r="I460" s="513"/>
      <c r="J460" s="513"/>
      <c r="K460" s="513"/>
      <c r="L460" s="513"/>
      <c r="M460" s="513"/>
      <c r="N460" s="513"/>
      <c r="O460" s="513"/>
      <c r="P460" s="513"/>
      <c r="Q460" s="513"/>
    </row>
    <row r="461" spans="1:17">
      <c r="A461" s="513"/>
      <c r="B461" s="513"/>
      <c r="C461" s="513"/>
      <c r="D461" s="513"/>
      <c r="E461" s="513"/>
      <c r="F461" s="513"/>
      <c r="G461" s="513"/>
      <c r="H461" s="513"/>
      <c r="I461" s="513"/>
      <c r="J461" s="513"/>
      <c r="K461" s="513"/>
      <c r="L461" s="513"/>
      <c r="M461" s="513"/>
      <c r="N461" s="513"/>
      <c r="O461" s="513"/>
      <c r="P461" s="513"/>
      <c r="Q461" s="513"/>
    </row>
    <row r="462" spans="1:17">
      <c r="A462" s="513"/>
      <c r="B462" s="513"/>
      <c r="C462" s="513"/>
      <c r="D462" s="513"/>
      <c r="E462" s="513"/>
      <c r="F462" s="513"/>
      <c r="G462" s="513"/>
      <c r="H462" s="513"/>
      <c r="I462" s="513"/>
      <c r="J462" s="513"/>
      <c r="K462" s="513"/>
      <c r="L462" s="513"/>
      <c r="M462" s="513"/>
      <c r="N462" s="513"/>
      <c r="O462" s="513"/>
      <c r="P462" s="513"/>
      <c r="Q462" s="513"/>
    </row>
    <row r="463" spans="1:17">
      <c r="A463" s="513"/>
      <c r="B463" s="513"/>
      <c r="C463" s="513"/>
      <c r="D463" s="513"/>
      <c r="E463" s="513"/>
      <c r="F463" s="513"/>
      <c r="G463" s="513"/>
      <c r="H463" s="513"/>
      <c r="I463" s="513"/>
      <c r="J463" s="513"/>
      <c r="K463" s="513"/>
      <c r="L463" s="513"/>
      <c r="M463" s="513"/>
      <c r="N463" s="513"/>
      <c r="O463" s="513"/>
      <c r="P463" s="513"/>
      <c r="Q463" s="513"/>
    </row>
    <row r="464" spans="1:17">
      <c r="A464" s="513"/>
      <c r="B464" s="513"/>
      <c r="C464" s="513"/>
      <c r="D464" s="513"/>
      <c r="E464" s="513"/>
      <c r="F464" s="513"/>
      <c r="G464" s="513"/>
      <c r="H464" s="513"/>
      <c r="I464" s="513"/>
      <c r="J464" s="513"/>
      <c r="K464" s="513"/>
      <c r="L464" s="513"/>
      <c r="M464" s="513"/>
      <c r="N464" s="513"/>
      <c r="O464" s="513"/>
      <c r="P464" s="513"/>
      <c r="Q464" s="513"/>
    </row>
    <row r="465" spans="1:17">
      <c r="A465" s="513"/>
      <c r="B465" s="513"/>
      <c r="C465" s="513"/>
      <c r="D465" s="513"/>
      <c r="E465" s="513"/>
      <c r="F465" s="513"/>
      <c r="G465" s="513"/>
      <c r="H465" s="513"/>
      <c r="I465" s="513"/>
      <c r="J465" s="513"/>
      <c r="K465" s="513"/>
      <c r="L465" s="513"/>
      <c r="M465" s="513"/>
      <c r="N465" s="513"/>
      <c r="O465" s="513"/>
      <c r="P465" s="513"/>
      <c r="Q465" s="513"/>
    </row>
    <row r="466" spans="1:17">
      <c r="A466" s="513"/>
      <c r="B466" s="513"/>
      <c r="C466" s="513"/>
      <c r="D466" s="513"/>
      <c r="E466" s="513"/>
      <c r="F466" s="513"/>
      <c r="G466" s="513"/>
      <c r="H466" s="513"/>
      <c r="I466" s="513"/>
      <c r="J466" s="513"/>
      <c r="K466" s="513"/>
      <c r="L466" s="513"/>
      <c r="M466" s="513"/>
      <c r="N466" s="513"/>
      <c r="O466" s="513"/>
      <c r="P466" s="513"/>
      <c r="Q466" s="513"/>
    </row>
    <row r="467" spans="1:17">
      <c r="A467" s="513"/>
      <c r="B467" s="513"/>
      <c r="C467" s="513"/>
      <c r="D467" s="513"/>
      <c r="E467" s="513"/>
      <c r="F467" s="513"/>
      <c r="G467" s="513"/>
      <c r="H467" s="513"/>
      <c r="I467" s="513"/>
      <c r="J467" s="513"/>
      <c r="K467" s="513"/>
      <c r="L467" s="513"/>
      <c r="M467" s="513"/>
      <c r="N467" s="513"/>
      <c r="O467" s="513"/>
      <c r="P467" s="513"/>
      <c r="Q467" s="513"/>
    </row>
    <row r="468" spans="1:17">
      <c r="A468" s="513"/>
      <c r="B468" s="513"/>
      <c r="C468" s="513"/>
      <c r="D468" s="513"/>
      <c r="E468" s="513"/>
      <c r="F468" s="513"/>
      <c r="G468" s="513"/>
      <c r="H468" s="513"/>
      <c r="I468" s="513"/>
      <c r="J468" s="513"/>
      <c r="K468" s="513"/>
      <c r="L468" s="513"/>
      <c r="M468" s="513"/>
      <c r="N468" s="513"/>
      <c r="O468" s="513"/>
      <c r="P468" s="513"/>
      <c r="Q468" s="513"/>
    </row>
    <row r="469" spans="1:17">
      <c r="A469" s="513"/>
      <c r="B469" s="513"/>
      <c r="C469" s="513"/>
      <c r="D469" s="513"/>
      <c r="E469" s="513"/>
      <c r="F469" s="513"/>
      <c r="G469" s="513"/>
      <c r="H469" s="513"/>
      <c r="I469" s="513"/>
      <c r="J469" s="513"/>
      <c r="K469" s="513"/>
      <c r="L469" s="513"/>
      <c r="M469" s="513"/>
      <c r="N469" s="513"/>
      <c r="O469" s="513"/>
      <c r="P469" s="513"/>
      <c r="Q469" s="513"/>
    </row>
    <row r="470" spans="1:17">
      <c r="A470" s="513"/>
      <c r="B470" s="513"/>
      <c r="C470" s="513"/>
      <c r="D470" s="513"/>
      <c r="E470" s="513"/>
      <c r="F470" s="513"/>
      <c r="G470" s="513"/>
      <c r="H470" s="513"/>
      <c r="I470" s="513"/>
      <c r="J470" s="513"/>
      <c r="K470" s="513"/>
      <c r="L470" s="513"/>
      <c r="M470" s="513"/>
      <c r="N470" s="513"/>
      <c r="O470" s="513"/>
      <c r="P470" s="513"/>
      <c r="Q470" s="513"/>
    </row>
    <row r="471" spans="1:17">
      <c r="A471" s="513"/>
      <c r="B471" s="513"/>
      <c r="C471" s="513"/>
      <c r="D471" s="513"/>
      <c r="E471" s="513"/>
      <c r="F471" s="513"/>
      <c r="G471" s="513"/>
      <c r="H471" s="513"/>
      <c r="I471" s="513"/>
      <c r="J471" s="513"/>
      <c r="K471" s="513"/>
      <c r="L471" s="513"/>
      <c r="M471" s="513"/>
      <c r="N471" s="513"/>
      <c r="O471" s="513"/>
      <c r="P471" s="513"/>
      <c r="Q471" s="513"/>
    </row>
    <row r="472" spans="1:17">
      <c r="A472" s="513"/>
      <c r="B472" s="513"/>
      <c r="C472" s="513"/>
      <c r="D472" s="513"/>
      <c r="E472" s="513"/>
      <c r="F472" s="513"/>
      <c r="G472" s="513"/>
      <c r="H472" s="513"/>
      <c r="I472" s="513"/>
      <c r="J472" s="513"/>
      <c r="K472" s="513"/>
      <c r="L472" s="513"/>
      <c r="M472" s="513"/>
      <c r="N472" s="513"/>
      <c r="O472" s="513"/>
      <c r="P472" s="513"/>
      <c r="Q472" s="513"/>
    </row>
    <row r="473" spans="1:17">
      <c r="A473" s="513"/>
      <c r="B473" s="513"/>
      <c r="C473" s="513"/>
      <c r="D473" s="513"/>
      <c r="E473" s="513"/>
      <c r="F473" s="513"/>
      <c r="G473" s="513"/>
      <c r="H473" s="513"/>
      <c r="I473" s="513"/>
      <c r="J473" s="513"/>
      <c r="K473" s="513"/>
      <c r="L473" s="513"/>
      <c r="M473" s="513"/>
      <c r="N473" s="513"/>
      <c r="O473" s="513"/>
      <c r="P473" s="513"/>
      <c r="Q473" s="513"/>
    </row>
    <row r="474" spans="1:17">
      <c r="A474" s="513"/>
      <c r="B474" s="513"/>
      <c r="C474" s="513"/>
      <c r="D474" s="513"/>
      <c r="E474" s="513"/>
      <c r="F474" s="513"/>
      <c r="G474" s="513"/>
      <c r="H474" s="513"/>
      <c r="I474" s="513"/>
      <c r="J474" s="513"/>
      <c r="K474" s="513"/>
      <c r="L474" s="513"/>
      <c r="M474" s="513"/>
      <c r="N474" s="513"/>
      <c r="O474" s="513"/>
      <c r="P474" s="513"/>
      <c r="Q474" s="513"/>
    </row>
    <row r="475" spans="1:17">
      <c r="A475" s="513"/>
      <c r="B475" s="513"/>
      <c r="C475" s="513"/>
      <c r="D475" s="513"/>
      <c r="E475" s="513"/>
      <c r="F475" s="513"/>
      <c r="G475" s="513"/>
      <c r="H475" s="513"/>
      <c r="I475" s="513"/>
      <c r="J475" s="513"/>
      <c r="K475" s="513"/>
      <c r="L475" s="513"/>
      <c r="M475" s="513"/>
      <c r="N475" s="513"/>
      <c r="O475" s="513"/>
      <c r="P475" s="513"/>
      <c r="Q475" s="513"/>
    </row>
    <row r="476" spans="1:17">
      <c r="A476" s="513"/>
      <c r="B476" s="513"/>
      <c r="C476" s="513"/>
      <c r="D476" s="513"/>
      <c r="E476" s="513"/>
      <c r="F476" s="513"/>
      <c r="G476" s="513"/>
      <c r="H476" s="513"/>
      <c r="I476" s="513"/>
      <c r="J476" s="513"/>
      <c r="K476" s="513"/>
      <c r="L476" s="513"/>
      <c r="M476" s="513"/>
      <c r="N476" s="513"/>
      <c r="O476" s="513"/>
      <c r="P476" s="513"/>
      <c r="Q476" s="513"/>
    </row>
    <row r="477" spans="1:17">
      <c r="A477" s="513"/>
      <c r="B477" s="513"/>
      <c r="C477" s="513"/>
      <c r="D477" s="513"/>
      <c r="E477" s="513"/>
      <c r="F477" s="513"/>
      <c r="G477" s="513"/>
      <c r="H477" s="513"/>
      <c r="I477" s="513"/>
      <c r="J477" s="513"/>
      <c r="K477" s="513"/>
      <c r="L477" s="513"/>
      <c r="M477" s="513"/>
      <c r="N477" s="513"/>
      <c r="O477" s="513"/>
      <c r="P477" s="513"/>
      <c r="Q477" s="513"/>
    </row>
    <row r="478" spans="1:17">
      <c r="A478" s="513"/>
      <c r="B478" s="513"/>
      <c r="C478" s="513"/>
      <c r="D478" s="513"/>
      <c r="E478" s="513"/>
      <c r="F478" s="513"/>
      <c r="G478" s="513"/>
      <c r="H478" s="513"/>
      <c r="I478" s="513"/>
      <c r="J478" s="513"/>
      <c r="K478" s="513"/>
      <c r="L478" s="513"/>
      <c r="M478" s="513"/>
      <c r="N478" s="513"/>
      <c r="O478" s="513"/>
      <c r="P478" s="513"/>
      <c r="Q478" s="513"/>
    </row>
    <row r="479" spans="1:17">
      <c r="A479" s="513"/>
      <c r="B479" s="513"/>
      <c r="C479" s="513"/>
      <c r="D479" s="513"/>
      <c r="E479" s="513"/>
      <c r="F479" s="513"/>
      <c r="G479" s="513"/>
      <c r="H479" s="513"/>
      <c r="I479" s="513"/>
      <c r="J479" s="513"/>
      <c r="K479" s="513"/>
      <c r="L479" s="513"/>
      <c r="M479" s="513"/>
      <c r="N479" s="513"/>
      <c r="O479" s="513"/>
      <c r="P479" s="513"/>
      <c r="Q479" s="513"/>
    </row>
    <row r="480" spans="1:17">
      <c r="A480" s="513"/>
      <c r="B480" s="513"/>
      <c r="C480" s="513"/>
      <c r="D480" s="513"/>
      <c r="E480" s="513"/>
      <c r="F480" s="513"/>
      <c r="G480" s="513"/>
      <c r="H480" s="513"/>
      <c r="I480" s="513"/>
      <c r="J480" s="513"/>
      <c r="K480" s="513"/>
      <c r="L480" s="513"/>
      <c r="M480" s="513"/>
      <c r="N480" s="513"/>
      <c r="O480" s="513"/>
      <c r="P480" s="513"/>
      <c r="Q480" s="513"/>
    </row>
    <row r="481" spans="1:17">
      <c r="A481" s="513"/>
      <c r="B481" s="513"/>
      <c r="C481" s="513"/>
      <c r="D481" s="513"/>
      <c r="E481" s="513"/>
      <c r="F481" s="513"/>
      <c r="G481" s="513"/>
      <c r="H481" s="513"/>
      <c r="I481" s="513"/>
      <c r="J481" s="513"/>
      <c r="K481" s="513"/>
      <c r="L481" s="513"/>
      <c r="M481" s="513"/>
      <c r="N481" s="513"/>
      <c r="O481" s="513"/>
      <c r="P481" s="513"/>
      <c r="Q481" s="513"/>
    </row>
    <row r="482" spans="1:17">
      <c r="A482" s="513"/>
      <c r="B482" s="513"/>
      <c r="C482" s="513"/>
      <c r="D482" s="513"/>
      <c r="E482" s="513"/>
      <c r="F482" s="513"/>
      <c r="G482" s="513"/>
      <c r="H482" s="513"/>
      <c r="I482" s="513"/>
      <c r="J482" s="513"/>
      <c r="K482" s="513"/>
      <c r="L482" s="513"/>
      <c r="M482" s="513"/>
      <c r="N482" s="513"/>
      <c r="O482" s="513"/>
      <c r="P482" s="513"/>
      <c r="Q482" s="513"/>
    </row>
    <row r="483" spans="1:17">
      <c r="A483" s="513"/>
      <c r="B483" s="513"/>
      <c r="C483" s="513"/>
      <c r="D483" s="513"/>
      <c r="E483" s="513"/>
      <c r="F483" s="513"/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</row>
    <row r="484" spans="1:17">
      <c r="A484" s="513"/>
      <c r="B484" s="513"/>
      <c r="C484" s="513"/>
      <c r="D484" s="513"/>
      <c r="E484" s="513"/>
      <c r="F484" s="513"/>
      <c r="G484" s="513"/>
      <c r="H484" s="513"/>
      <c r="I484" s="513"/>
      <c r="J484" s="513"/>
      <c r="K484" s="513"/>
      <c r="L484" s="513"/>
      <c r="M484" s="513"/>
      <c r="N484" s="513"/>
      <c r="O484" s="513"/>
      <c r="P484" s="513"/>
      <c r="Q484" s="513"/>
    </row>
    <row r="485" spans="1:17">
      <c r="A485" s="513"/>
      <c r="B485" s="513"/>
      <c r="C485" s="513"/>
      <c r="D485" s="513"/>
      <c r="E485" s="513"/>
      <c r="F485" s="513"/>
      <c r="G485" s="513"/>
      <c r="H485" s="513"/>
      <c r="I485" s="513"/>
      <c r="J485" s="513"/>
      <c r="K485" s="513"/>
      <c r="L485" s="513"/>
      <c r="M485" s="513"/>
      <c r="N485" s="513"/>
      <c r="O485" s="513"/>
      <c r="P485" s="513"/>
      <c r="Q485" s="513"/>
    </row>
    <row r="486" spans="1:17">
      <c r="A486" s="513"/>
      <c r="B486" s="513"/>
      <c r="C486" s="513"/>
      <c r="D486" s="513"/>
      <c r="E486" s="513"/>
      <c r="F486" s="513"/>
      <c r="G486" s="513"/>
      <c r="H486" s="513"/>
      <c r="I486" s="513"/>
      <c r="J486" s="513"/>
      <c r="K486" s="513"/>
      <c r="L486" s="513"/>
      <c r="M486" s="513"/>
      <c r="N486" s="513"/>
      <c r="O486" s="513"/>
      <c r="P486" s="513"/>
      <c r="Q486" s="513"/>
    </row>
    <row r="487" spans="1:17">
      <c r="A487" s="513"/>
      <c r="B487" s="513"/>
      <c r="C487" s="513"/>
      <c r="D487" s="513"/>
      <c r="E487" s="513"/>
      <c r="F487" s="513"/>
      <c r="G487" s="513"/>
      <c r="H487" s="513"/>
      <c r="I487" s="513"/>
      <c r="J487" s="513"/>
      <c r="K487" s="513"/>
      <c r="L487" s="513"/>
      <c r="M487" s="513"/>
      <c r="N487" s="513"/>
      <c r="O487" s="513"/>
      <c r="P487" s="513"/>
      <c r="Q487" s="513"/>
    </row>
    <row r="488" spans="1:17">
      <c r="A488" s="513"/>
      <c r="B488" s="513"/>
      <c r="C488" s="513"/>
      <c r="D488" s="513"/>
      <c r="E488" s="513"/>
      <c r="F488" s="513"/>
      <c r="G488" s="513"/>
      <c r="H488" s="513"/>
      <c r="I488" s="513"/>
      <c r="J488" s="513"/>
      <c r="K488" s="513"/>
      <c r="L488" s="513"/>
      <c r="M488" s="513"/>
      <c r="N488" s="513"/>
      <c r="O488" s="513"/>
      <c r="P488" s="513"/>
      <c r="Q488" s="513"/>
    </row>
    <row r="489" spans="1:17">
      <c r="A489" s="513"/>
      <c r="B489" s="513"/>
      <c r="C489" s="513"/>
      <c r="D489" s="513"/>
      <c r="E489" s="513"/>
      <c r="F489" s="513"/>
      <c r="G489" s="513"/>
      <c r="H489" s="513"/>
      <c r="I489" s="513"/>
      <c r="J489" s="513"/>
      <c r="K489" s="513"/>
      <c r="L489" s="513"/>
      <c r="M489" s="513"/>
      <c r="N489" s="513"/>
      <c r="O489" s="513"/>
      <c r="P489" s="513"/>
      <c r="Q489" s="513"/>
    </row>
    <row r="490" spans="1:17">
      <c r="A490" s="513"/>
      <c r="B490" s="513"/>
      <c r="C490" s="513"/>
      <c r="D490" s="513"/>
      <c r="E490" s="513"/>
      <c r="F490" s="513"/>
      <c r="G490" s="513"/>
      <c r="H490" s="513"/>
      <c r="I490" s="513"/>
      <c r="J490" s="513"/>
      <c r="K490" s="513"/>
      <c r="L490" s="513"/>
      <c r="M490" s="513"/>
      <c r="N490" s="513"/>
      <c r="O490" s="513"/>
      <c r="P490" s="513"/>
      <c r="Q490" s="513"/>
    </row>
    <row r="491" spans="1:17">
      <c r="A491" s="513"/>
      <c r="B491" s="513"/>
      <c r="C491" s="513"/>
      <c r="D491" s="513"/>
      <c r="E491" s="513"/>
      <c r="F491" s="513"/>
      <c r="G491" s="513"/>
      <c r="H491" s="513"/>
      <c r="I491" s="513"/>
      <c r="J491" s="513"/>
      <c r="K491" s="513"/>
      <c r="L491" s="513"/>
      <c r="M491" s="513"/>
      <c r="N491" s="513"/>
      <c r="O491" s="513"/>
      <c r="P491" s="513"/>
      <c r="Q491" s="513"/>
    </row>
    <row r="492" spans="1:17">
      <c r="A492" s="513"/>
      <c r="B492" s="513"/>
      <c r="C492" s="513"/>
      <c r="D492" s="513"/>
      <c r="E492" s="513"/>
      <c r="F492" s="513"/>
      <c r="G492" s="513"/>
      <c r="H492" s="513"/>
      <c r="I492" s="513"/>
      <c r="J492" s="513"/>
      <c r="K492" s="513"/>
      <c r="L492" s="513"/>
      <c r="M492" s="513"/>
      <c r="N492" s="513"/>
      <c r="O492" s="513"/>
      <c r="P492" s="513"/>
      <c r="Q492" s="513"/>
    </row>
    <row r="493" spans="1:17">
      <c r="A493" s="513"/>
      <c r="B493" s="513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</row>
    <row r="494" spans="1:17">
      <c r="A494" s="513"/>
      <c r="B494" s="513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</row>
    <row r="495" spans="1:17">
      <c r="A495" s="513"/>
      <c r="B495" s="513"/>
      <c r="C495" s="513"/>
      <c r="D495" s="513"/>
      <c r="E495" s="513"/>
      <c r="F495" s="513"/>
      <c r="G495" s="513"/>
      <c r="H495" s="513"/>
      <c r="I495" s="513"/>
      <c r="J495" s="513"/>
      <c r="K495" s="513"/>
      <c r="L495" s="513"/>
      <c r="M495" s="513"/>
      <c r="N495" s="513"/>
      <c r="O495" s="513"/>
      <c r="P495" s="513"/>
      <c r="Q495" s="513"/>
    </row>
    <row r="496" spans="1:17">
      <c r="A496" s="513"/>
      <c r="B496" s="513"/>
      <c r="C496" s="513"/>
      <c r="D496" s="513"/>
      <c r="E496" s="513"/>
      <c r="F496" s="513"/>
      <c r="G496" s="513"/>
      <c r="H496" s="513"/>
      <c r="I496" s="513"/>
      <c r="J496" s="513"/>
      <c r="K496" s="513"/>
      <c r="L496" s="513"/>
      <c r="M496" s="513"/>
      <c r="N496" s="513"/>
      <c r="O496" s="513"/>
      <c r="P496" s="513"/>
      <c r="Q496" s="513"/>
    </row>
    <row r="497" spans="1:17">
      <c r="A497" s="513"/>
      <c r="B497" s="513"/>
      <c r="C497" s="513"/>
      <c r="D497" s="513"/>
      <c r="E497" s="513"/>
      <c r="F497" s="513"/>
      <c r="G497" s="513"/>
      <c r="H497" s="513"/>
      <c r="I497" s="513"/>
      <c r="J497" s="513"/>
      <c r="K497" s="513"/>
      <c r="L497" s="513"/>
      <c r="M497" s="513"/>
      <c r="N497" s="513"/>
      <c r="O497" s="513"/>
      <c r="P497" s="513"/>
      <c r="Q497" s="513"/>
    </row>
    <row r="498" spans="1:17">
      <c r="A498" s="513"/>
      <c r="B498" s="513"/>
      <c r="C498" s="513"/>
      <c r="D498" s="513"/>
      <c r="E498" s="513"/>
      <c r="F498" s="513"/>
      <c r="G498" s="513"/>
      <c r="H498" s="513"/>
      <c r="I498" s="513"/>
      <c r="J498" s="513"/>
      <c r="K498" s="513"/>
      <c r="L498" s="513"/>
      <c r="M498" s="513"/>
      <c r="N498" s="513"/>
      <c r="O498" s="513"/>
      <c r="P498" s="513"/>
      <c r="Q498" s="513"/>
    </row>
    <row r="499" spans="1:17">
      <c r="A499" s="513"/>
      <c r="B499" s="513"/>
      <c r="C499" s="513"/>
      <c r="D499" s="513"/>
      <c r="E499" s="513"/>
      <c r="F499" s="513"/>
      <c r="G499" s="513"/>
      <c r="H499" s="513"/>
      <c r="I499" s="513"/>
      <c r="J499" s="513"/>
      <c r="K499" s="513"/>
      <c r="L499" s="513"/>
      <c r="M499" s="513"/>
      <c r="N499" s="513"/>
      <c r="O499" s="513"/>
      <c r="P499" s="513"/>
      <c r="Q499" s="513"/>
    </row>
    <row r="500" spans="1:17">
      <c r="A500" s="513"/>
      <c r="B500" s="513"/>
      <c r="C500" s="51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3"/>
      <c r="P500" s="513"/>
      <c r="Q500" s="513"/>
    </row>
    <row r="501" spans="1:17">
      <c r="A501" s="513"/>
      <c r="B501" s="513"/>
      <c r="C501" s="51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3"/>
      <c r="P501" s="513"/>
      <c r="Q501" s="513"/>
    </row>
    <row r="502" spans="1:17">
      <c r="A502" s="513"/>
      <c r="B502" s="513"/>
      <c r="C502" s="51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3"/>
      <c r="P502" s="513"/>
      <c r="Q502" s="513"/>
    </row>
    <row r="503" spans="1:17">
      <c r="A503" s="513"/>
      <c r="B503" s="513"/>
      <c r="C503" s="51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3"/>
      <c r="P503" s="513"/>
      <c r="Q503" s="513"/>
    </row>
    <row r="504" spans="1:17">
      <c r="A504" s="513"/>
      <c r="B504" s="513"/>
      <c r="C504" s="51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3"/>
      <c r="P504" s="513"/>
      <c r="Q504" s="513"/>
    </row>
    <row r="505" spans="1:17">
      <c r="A505" s="513"/>
      <c r="B505" s="513"/>
      <c r="C505" s="51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3"/>
      <c r="P505" s="513"/>
      <c r="Q505" s="513"/>
    </row>
    <row r="506" spans="1:17">
      <c r="A506" s="513"/>
      <c r="B506" s="513"/>
      <c r="C506" s="51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3"/>
      <c r="P506" s="513"/>
      <c r="Q506" s="513"/>
    </row>
    <row r="507" spans="1:17">
      <c r="A507" s="513"/>
      <c r="B507" s="513"/>
      <c r="C507" s="51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3"/>
      <c r="P507" s="513"/>
      <c r="Q507" s="513"/>
    </row>
    <row r="508" spans="1:17">
      <c r="A508" s="513"/>
      <c r="B508" s="513"/>
      <c r="C508" s="51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</row>
    <row r="509" spans="1:17">
      <c r="A509" s="513"/>
      <c r="B509" s="513"/>
      <c r="C509" s="51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3"/>
      <c r="P509" s="513"/>
      <c r="Q509" s="513"/>
    </row>
    <row r="510" spans="1:17">
      <c r="A510" s="513"/>
      <c r="B510" s="513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</row>
    <row r="511" spans="1:17">
      <c r="A511" s="513"/>
      <c r="B511" s="513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</row>
    <row r="512" spans="1:17">
      <c r="A512" s="513"/>
      <c r="B512" s="513"/>
      <c r="C512" s="51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3"/>
      <c r="P512" s="513"/>
      <c r="Q512" s="513"/>
    </row>
    <row r="513" spans="1:17">
      <c r="A513" s="513"/>
      <c r="B513" s="513"/>
      <c r="C513" s="51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3"/>
      <c r="P513" s="513"/>
      <c r="Q513" s="513"/>
    </row>
    <row r="514" spans="1:17">
      <c r="A514" s="513"/>
      <c r="B514" s="513"/>
      <c r="C514" s="51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3"/>
      <c r="P514" s="513"/>
      <c r="Q514" s="513"/>
    </row>
    <row r="515" spans="1:17">
      <c r="A515" s="513"/>
      <c r="B515" s="513"/>
      <c r="C515" s="513"/>
      <c r="D515" s="513"/>
      <c r="E515" s="513"/>
      <c r="F515" s="513"/>
      <c r="G515" s="513"/>
      <c r="H515" s="513"/>
      <c r="I515" s="513"/>
      <c r="J515" s="513"/>
      <c r="K515" s="513"/>
      <c r="L515" s="513"/>
      <c r="M515" s="513"/>
      <c r="N515" s="513"/>
      <c r="O515" s="513"/>
      <c r="P515" s="513"/>
      <c r="Q515" s="513"/>
    </row>
    <row r="516" spans="1:17">
      <c r="A516" s="513"/>
      <c r="B516" s="513"/>
      <c r="C516" s="513"/>
      <c r="D516" s="513"/>
      <c r="E516" s="513"/>
      <c r="F516" s="513"/>
      <c r="G516" s="513"/>
      <c r="H516" s="513"/>
      <c r="I516" s="513"/>
      <c r="J516" s="513"/>
      <c r="K516" s="513"/>
      <c r="L516" s="513"/>
      <c r="M516" s="513"/>
      <c r="N516" s="513"/>
      <c r="O516" s="513"/>
      <c r="P516" s="513"/>
      <c r="Q516" s="513"/>
    </row>
    <row r="517" spans="1:17">
      <c r="A517" s="513"/>
      <c r="B517" s="513"/>
      <c r="C517" s="513"/>
      <c r="D517" s="513"/>
      <c r="E517" s="513"/>
      <c r="F517" s="513"/>
      <c r="G517" s="513"/>
      <c r="H517" s="513"/>
      <c r="I517" s="513"/>
      <c r="J517" s="513"/>
      <c r="K517" s="513"/>
      <c r="L517" s="513"/>
      <c r="M517" s="513"/>
      <c r="N517" s="513"/>
      <c r="O517" s="513"/>
      <c r="P517" s="513"/>
      <c r="Q517" s="513"/>
    </row>
    <row r="518" spans="1:17">
      <c r="A518" s="513"/>
      <c r="B518" s="513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3"/>
      <c r="P518" s="513"/>
      <c r="Q518" s="513"/>
    </row>
    <row r="519" spans="1:17">
      <c r="A519" s="513"/>
      <c r="B519" s="513"/>
      <c r="C519" s="513"/>
      <c r="D519" s="513"/>
      <c r="E519" s="513"/>
      <c r="F519" s="513"/>
      <c r="G519" s="513"/>
      <c r="H519" s="513"/>
      <c r="I519" s="513"/>
      <c r="J519" s="513"/>
      <c r="K519" s="513"/>
      <c r="L519" s="513"/>
      <c r="M519" s="513"/>
      <c r="N519" s="513"/>
      <c r="O519" s="513"/>
      <c r="P519" s="513"/>
      <c r="Q519" s="513"/>
    </row>
    <row r="520" spans="1:17">
      <c r="A520" s="513"/>
      <c r="B520" s="513"/>
      <c r="C520" s="513"/>
      <c r="D520" s="513"/>
      <c r="E520" s="513"/>
      <c r="F520" s="513"/>
      <c r="G520" s="513"/>
      <c r="H520" s="513"/>
      <c r="I520" s="513"/>
      <c r="J520" s="513"/>
      <c r="K520" s="513"/>
      <c r="L520" s="513"/>
      <c r="M520" s="513"/>
      <c r="N520" s="513"/>
      <c r="O520" s="513"/>
      <c r="P520" s="513"/>
      <c r="Q520" s="513"/>
    </row>
    <row r="521" spans="1:17">
      <c r="A521" s="513"/>
      <c r="B521" s="513"/>
      <c r="C521" s="513"/>
      <c r="D521" s="513"/>
      <c r="E521" s="513"/>
      <c r="F521" s="513"/>
      <c r="G521" s="513"/>
      <c r="H521" s="513"/>
      <c r="I521" s="513"/>
      <c r="J521" s="513"/>
      <c r="K521" s="513"/>
      <c r="L521" s="513"/>
      <c r="M521" s="513"/>
      <c r="N521" s="513"/>
      <c r="O521" s="513"/>
      <c r="P521" s="513"/>
      <c r="Q521" s="513"/>
    </row>
    <row r="522" spans="1:17">
      <c r="A522" s="513"/>
      <c r="B522" s="513"/>
      <c r="C522" s="513"/>
      <c r="D522" s="513"/>
      <c r="E522" s="513"/>
      <c r="F522" s="513"/>
      <c r="G522" s="513"/>
      <c r="H522" s="513"/>
      <c r="I522" s="513"/>
      <c r="J522" s="513"/>
      <c r="K522" s="513"/>
      <c r="L522" s="513"/>
      <c r="M522" s="513"/>
      <c r="N522" s="513"/>
      <c r="O522" s="513"/>
      <c r="P522" s="513"/>
      <c r="Q522" s="513"/>
    </row>
    <row r="523" spans="1:17">
      <c r="A523" s="513"/>
      <c r="B523" s="513"/>
      <c r="C523" s="513"/>
      <c r="D523" s="513"/>
      <c r="E523" s="513"/>
      <c r="F523" s="513"/>
      <c r="G523" s="513"/>
      <c r="H523" s="513"/>
      <c r="I523" s="513"/>
      <c r="J523" s="513"/>
      <c r="K523" s="513"/>
      <c r="L523" s="513"/>
      <c r="M523" s="513"/>
      <c r="N523" s="513"/>
      <c r="O523" s="513"/>
      <c r="P523" s="513"/>
      <c r="Q523" s="513"/>
    </row>
    <row r="524" spans="1:17">
      <c r="A524" s="513"/>
      <c r="B524" s="513"/>
      <c r="C524" s="513"/>
      <c r="D524" s="513"/>
      <c r="E524" s="513"/>
      <c r="F524" s="513"/>
      <c r="G524" s="513"/>
      <c r="H524" s="513"/>
      <c r="I524" s="513"/>
      <c r="J524" s="513"/>
      <c r="K524" s="513"/>
      <c r="L524" s="513"/>
      <c r="M524" s="513"/>
      <c r="N524" s="513"/>
      <c r="O524" s="513"/>
      <c r="P524" s="513"/>
      <c r="Q524" s="513"/>
    </row>
    <row r="525" spans="1:17">
      <c r="A525" s="513"/>
      <c r="B525" s="513"/>
      <c r="C525" s="513"/>
      <c r="D525" s="513"/>
      <c r="E525" s="513"/>
      <c r="F525" s="513"/>
      <c r="G525" s="513"/>
      <c r="H525" s="513"/>
      <c r="I525" s="513"/>
      <c r="J525" s="513"/>
      <c r="K525" s="513"/>
      <c r="L525" s="513"/>
      <c r="M525" s="513"/>
      <c r="N525" s="513"/>
      <c r="O525" s="513"/>
      <c r="P525" s="513"/>
      <c r="Q525" s="513"/>
    </row>
    <row r="526" spans="1:17">
      <c r="A526" s="513"/>
      <c r="B526" s="513"/>
      <c r="C526" s="513"/>
      <c r="D526" s="513"/>
      <c r="E526" s="513"/>
      <c r="F526" s="513"/>
      <c r="G526" s="513"/>
      <c r="H526" s="513"/>
      <c r="I526" s="513"/>
      <c r="J526" s="513"/>
      <c r="K526" s="513"/>
      <c r="L526" s="513"/>
      <c r="M526" s="513"/>
      <c r="N526" s="513"/>
      <c r="O526" s="513"/>
      <c r="P526" s="513"/>
      <c r="Q526" s="513"/>
    </row>
    <row r="527" spans="1:17">
      <c r="A527" s="513"/>
      <c r="B527" s="513"/>
      <c r="C527" s="513"/>
      <c r="D527" s="513"/>
      <c r="E527" s="513"/>
      <c r="F527" s="513"/>
      <c r="G527" s="513"/>
      <c r="H527" s="513"/>
      <c r="I527" s="513"/>
      <c r="J527" s="513"/>
      <c r="K527" s="513"/>
      <c r="L527" s="513"/>
      <c r="M527" s="513"/>
      <c r="N527" s="513"/>
      <c r="O527" s="513"/>
      <c r="P527" s="513"/>
      <c r="Q527" s="513"/>
    </row>
    <row r="528" spans="1:17">
      <c r="A528" s="513"/>
      <c r="B528" s="513"/>
      <c r="C528" s="513"/>
      <c r="D528" s="513"/>
      <c r="E528" s="513"/>
      <c r="F528" s="513"/>
      <c r="G528" s="513"/>
      <c r="H528" s="513"/>
      <c r="I528" s="513"/>
      <c r="J528" s="513"/>
      <c r="K528" s="513"/>
      <c r="L528" s="513"/>
      <c r="M528" s="513"/>
      <c r="N528" s="513"/>
      <c r="O528" s="513"/>
      <c r="P528" s="513"/>
      <c r="Q528" s="513"/>
    </row>
    <row r="529" spans="1:17">
      <c r="A529" s="513"/>
      <c r="B529" s="513"/>
      <c r="C529" s="513"/>
      <c r="D529" s="513"/>
      <c r="E529" s="513"/>
      <c r="F529" s="513"/>
      <c r="G529" s="513"/>
      <c r="H529" s="513"/>
      <c r="I529" s="513"/>
      <c r="J529" s="513"/>
      <c r="K529" s="513"/>
      <c r="L529" s="513"/>
      <c r="M529" s="513"/>
      <c r="N529" s="513"/>
      <c r="O529" s="513"/>
      <c r="P529" s="513"/>
      <c r="Q529" s="513"/>
    </row>
    <row r="530" spans="1:17">
      <c r="A530" s="513"/>
      <c r="B530" s="513"/>
      <c r="C530" s="513"/>
      <c r="D530" s="513"/>
      <c r="E530" s="513"/>
      <c r="F530" s="513"/>
      <c r="G530" s="513"/>
      <c r="H530" s="513"/>
      <c r="I530" s="513"/>
      <c r="J530" s="513"/>
      <c r="K530" s="513"/>
      <c r="L530" s="513"/>
      <c r="M530" s="513"/>
      <c r="N530" s="513"/>
      <c r="O530" s="513"/>
      <c r="P530" s="513"/>
      <c r="Q530" s="513"/>
    </row>
    <row r="531" spans="1:17">
      <c r="A531" s="513"/>
      <c r="B531" s="513"/>
      <c r="C531" s="513"/>
      <c r="D531" s="513"/>
      <c r="E531" s="513"/>
      <c r="F531" s="513"/>
      <c r="G531" s="513"/>
      <c r="H531" s="513"/>
      <c r="I531" s="513"/>
      <c r="J531" s="513"/>
      <c r="K531" s="513"/>
      <c r="L531" s="513"/>
      <c r="M531" s="513"/>
      <c r="N531" s="513"/>
      <c r="O531" s="513"/>
      <c r="P531" s="513"/>
      <c r="Q531" s="513"/>
    </row>
    <row r="532" spans="1:17">
      <c r="A532" s="513"/>
      <c r="B532" s="513"/>
      <c r="C532" s="513"/>
      <c r="D532" s="513"/>
      <c r="E532" s="513"/>
      <c r="F532" s="513"/>
      <c r="G532" s="513"/>
      <c r="H532" s="513"/>
      <c r="I532" s="513"/>
      <c r="J532" s="513"/>
      <c r="K532" s="513"/>
      <c r="L532" s="513"/>
      <c r="M532" s="513"/>
      <c r="N532" s="513"/>
      <c r="O532" s="513"/>
      <c r="P532" s="513"/>
      <c r="Q532" s="513"/>
    </row>
    <row r="533" spans="1:17">
      <c r="A533" s="513"/>
      <c r="B533" s="513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</row>
    <row r="534" spans="1:17">
      <c r="A534" s="513"/>
      <c r="B534" s="513"/>
      <c r="C534" s="513"/>
      <c r="D534" s="513"/>
      <c r="E534" s="513"/>
      <c r="F534" s="513"/>
      <c r="G534" s="513"/>
      <c r="H534" s="513"/>
      <c r="I534" s="513"/>
      <c r="J534" s="513"/>
      <c r="K534" s="513"/>
      <c r="L534" s="513"/>
      <c r="M534" s="513"/>
      <c r="N534" s="513"/>
      <c r="O534" s="513"/>
      <c r="P534" s="513"/>
      <c r="Q534" s="513"/>
    </row>
    <row r="535" spans="1:17">
      <c r="A535" s="513"/>
      <c r="B535" s="513"/>
      <c r="C535" s="513"/>
      <c r="D535" s="513"/>
      <c r="E535" s="513"/>
      <c r="F535" s="513"/>
      <c r="G535" s="513"/>
      <c r="H535" s="513"/>
      <c r="I535" s="513"/>
      <c r="J535" s="513"/>
      <c r="K535" s="513"/>
      <c r="L535" s="513"/>
      <c r="M535" s="513"/>
      <c r="N535" s="513"/>
      <c r="O535" s="513"/>
      <c r="P535" s="513"/>
      <c r="Q535" s="513"/>
    </row>
    <row r="536" spans="1:17">
      <c r="A536" s="513"/>
      <c r="B536" s="513"/>
      <c r="C536" s="513"/>
      <c r="D536" s="513"/>
      <c r="E536" s="513"/>
      <c r="F536" s="513"/>
      <c r="G536" s="513"/>
      <c r="H536" s="513"/>
      <c r="I536" s="513"/>
      <c r="J536" s="513"/>
      <c r="K536" s="513"/>
      <c r="L536" s="513"/>
      <c r="M536" s="513"/>
      <c r="N536" s="513"/>
      <c r="O536" s="513"/>
      <c r="P536" s="513"/>
      <c r="Q536" s="513"/>
    </row>
    <row r="537" spans="1:17">
      <c r="A537" s="513"/>
      <c r="B537" s="513"/>
      <c r="C537" s="513"/>
      <c r="D537" s="513"/>
      <c r="E537" s="513"/>
      <c r="F537" s="513"/>
      <c r="G537" s="513"/>
      <c r="H537" s="513"/>
      <c r="I537" s="513"/>
      <c r="J537" s="513"/>
      <c r="K537" s="513"/>
      <c r="L537" s="513"/>
      <c r="M537" s="513"/>
      <c r="N537" s="513"/>
      <c r="O537" s="513"/>
      <c r="P537" s="513"/>
      <c r="Q537" s="513"/>
    </row>
    <row r="538" spans="1:17">
      <c r="A538" s="513"/>
      <c r="B538" s="513"/>
      <c r="C538" s="513"/>
      <c r="D538" s="513"/>
      <c r="E538" s="513"/>
      <c r="F538" s="513"/>
      <c r="G538" s="513"/>
      <c r="H538" s="513"/>
      <c r="I538" s="513"/>
      <c r="J538" s="513"/>
      <c r="K538" s="513"/>
      <c r="L538" s="513"/>
      <c r="M538" s="513"/>
      <c r="N538" s="513"/>
      <c r="O538" s="513"/>
      <c r="P538" s="513"/>
      <c r="Q538" s="513"/>
    </row>
    <row r="539" spans="1:17">
      <c r="A539" s="513"/>
      <c r="B539" s="513"/>
      <c r="C539" s="513"/>
      <c r="D539" s="513"/>
      <c r="E539" s="513"/>
      <c r="F539" s="513"/>
      <c r="G539" s="513"/>
      <c r="H539" s="513"/>
      <c r="I539" s="513"/>
      <c r="J539" s="513"/>
      <c r="K539" s="513"/>
      <c r="L539" s="513"/>
      <c r="M539" s="513"/>
      <c r="N539" s="513"/>
      <c r="O539" s="513"/>
      <c r="P539" s="513"/>
      <c r="Q539" s="513"/>
    </row>
    <row r="540" spans="1:17">
      <c r="A540" s="513"/>
      <c r="B540" s="513"/>
      <c r="C540" s="513"/>
      <c r="D540" s="513"/>
      <c r="E540" s="513"/>
      <c r="F540" s="513"/>
      <c r="G540" s="513"/>
      <c r="H540" s="513"/>
      <c r="I540" s="513"/>
      <c r="J540" s="513"/>
      <c r="K540" s="513"/>
      <c r="L540" s="513"/>
      <c r="M540" s="513"/>
      <c r="N540" s="513"/>
      <c r="O540" s="513"/>
      <c r="P540" s="513"/>
      <c r="Q540" s="513"/>
    </row>
    <row r="541" spans="1:17">
      <c r="A541" s="513"/>
      <c r="B541" s="513"/>
      <c r="C541" s="513"/>
      <c r="D541" s="513"/>
      <c r="E541" s="513"/>
      <c r="F541" s="513"/>
      <c r="G541" s="513"/>
      <c r="H541" s="513"/>
      <c r="I541" s="513"/>
      <c r="J541" s="513"/>
      <c r="K541" s="513"/>
      <c r="L541" s="513"/>
      <c r="M541" s="513"/>
      <c r="N541" s="513"/>
      <c r="O541" s="513"/>
      <c r="P541" s="513"/>
      <c r="Q541" s="513"/>
    </row>
    <row r="542" spans="1:17">
      <c r="A542" s="513"/>
      <c r="B542" s="513"/>
      <c r="C542" s="513"/>
      <c r="D542" s="513"/>
      <c r="E542" s="513"/>
      <c r="F542" s="513"/>
      <c r="G542" s="513"/>
      <c r="H542" s="513"/>
      <c r="I542" s="513"/>
      <c r="J542" s="513"/>
      <c r="K542" s="513"/>
      <c r="L542" s="513"/>
      <c r="M542" s="513"/>
      <c r="N542" s="513"/>
      <c r="O542" s="513"/>
      <c r="P542" s="513"/>
      <c r="Q542" s="513"/>
    </row>
    <row r="543" spans="1:17">
      <c r="A543" s="513"/>
      <c r="B543" s="513"/>
      <c r="C543" s="513"/>
      <c r="D543" s="513"/>
      <c r="E543" s="513"/>
      <c r="F543" s="513"/>
      <c r="G543" s="513"/>
      <c r="H543" s="513"/>
      <c r="I543" s="513"/>
      <c r="J543" s="513"/>
      <c r="K543" s="513"/>
      <c r="L543" s="513"/>
      <c r="M543" s="513"/>
      <c r="N543" s="513"/>
      <c r="O543" s="513"/>
      <c r="P543" s="513"/>
      <c r="Q543" s="513"/>
    </row>
    <row r="544" spans="1:17">
      <c r="A544" s="513"/>
      <c r="B544" s="513"/>
      <c r="C544" s="513"/>
      <c r="D544" s="513"/>
      <c r="E544" s="513"/>
      <c r="F544" s="513"/>
      <c r="G544" s="513"/>
      <c r="H544" s="513"/>
      <c r="I544" s="513"/>
      <c r="J544" s="513"/>
      <c r="K544" s="513"/>
      <c r="L544" s="513"/>
      <c r="M544" s="513"/>
      <c r="N544" s="513"/>
      <c r="O544" s="513"/>
      <c r="P544" s="513"/>
      <c r="Q544" s="513"/>
    </row>
    <row r="545" spans="1:17">
      <c r="A545" s="513"/>
      <c r="B545" s="513"/>
      <c r="C545" s="513"/>
      <c r="D545" s="513"/>
      <c r="E545" s="513"/>
      <c r="F545" s="513"/>
      <c r="G545" s="513"/>
      <c r="H545" s="513"/>
      <c r="I545" s="513"/>
      <c r="J545" s="513"/>
      <c r="K545" s="513"/>
      <c r="L545" s="513"/>
      <c r="M545" s="513"/>
      <c r="N545" s="513"/>
      <c r="O545" s="513"/>
      <c r="P545" s="513"/>
      <c r="Q545" s="513"/>
    </row>
    <row r="546" spans="1:17">
      <c r="A546" s="513"/>
      <c r="B546" s="513"/>
      <c r="C546" s="513"/>
      <c r="D546" s="513"/>
      <c r="E546" s="513"/>
      <c r="F546" s="513"/>
      <c r="G546" s="513"/>
      <c r="H546" s="513"/>
      <c r="I546" s="513"/>
      <c r="J546" s="513"/>
      <c r="K546" s="513"/>
      <c r="L546" s="513"/>
      <c r="M546" s="513"/>
      <c r="N546" s="513"/>
      <c r="O546" s="513"/>
      <c r="P546" s="513"/>
      <c r="Q546" s="513"/>
    </row>
    <row r="547" spans="1:17">
      <c r="A547" s="513"/>
      <c r="B547" s="513"/>
      <c r="C547" s="513"/>
      <c r="D547" s="513"/>
      <c r="E547" s="513"/>
      <c r="F547" s="513"/>
      <c r="G547" s="513"/>
      <c r="H547" s="513"/>
      <c r="I547" s="513"/>
      <c r="J547" s="513"/>
      <c r="K547" s="513"/>
      <c r="L547" s="513"/>
      <c r="M547" s="513"/>
      <c r="N547" s="513"/>
      <c r="O547" s="513"/>
      <c r="P547" s="513"/>
      <c r="Q547" s="513"/>
    </row>
    <row r="548" spans="1:17">
      <c r="A548" s="513"/>
      <c r="B548" s="513"/>
      <c r="C548" s="513"/>
      <c r="D548" s="513"/>
      <c r="E548" s="513"/>
      <c r="F548" s="513"/>
      <c r="G548" s="513"/>
      <c r="H548" s="513"/>
      <c r="I548" s="513"/>
      <c r="J548" s="513"/>
      <c r="K548" s="513"/>
      <c r="L548" s="513"/>
      <c r="M548" s="513"/>
      <c r="N548" s="513"/>
      <c r="O548" s="513"/>
      <c r="P548" s="513"/>
      <c r="Q548" s="513"/>
    </row>
    <row r="549" spans="1:17">
      <c r="A549" s="513"/>
      <c r="B549" s="513"/>
      <c r="C549" s="513"/>
      <c r="D549" s="513"/>
      <c r="E549" s="513"/>
      <c r="F549" s="513"/>
      <c r="G549" s="513"/>
      <c r="H549" s="513"/>
      <c r="I549" s="513"/>
      <c r="J549" s="513"/>
      <c r="K549" s="513"/>
      <c r="L549" s="513"/>
      <c r="M549" s="513"/>
      <c r="N549" s="513"/>
      <c r="O549" s="513"/>
      <c r="P549" s="513"/>
      <c r="Q549" s="513"/>
    </row>
    <row r="550" spans="1:17">
      <c r="A550" s="513"/>
      <c r="B550" s="513"/>
      <c r="C550" s="513"/>
      <c r="D550" s="513"/>
      <c r="E550" s="513"/>
      <c r="F550" s="513"/>
      <c r="G550" s="513"/>
      <c r="H550" s="513"/>
      <c r="I550" s="513"/>
      <c r="J550" s="513"/>
      <c r="K550" s="513"/>
      <c r="L550" s="513"/>
      <c r="M550" s="513"/>
      <c r="N550" s="513"/>
      <c r="O550" s="513"/>
      <c r="P550" s="513"/>
      <c r="Q550" s="513"/>
    </row>
    <row r="551" spans="1:17">
      <c r="A551" s="513"/>
      <c r="B551" s="513"/>
      <c r="C551" s="513"/>
      <c r="D551" s="513"/>
      <c r="E551" s="513"/>
      <c r="F551" s="513"/>
      <c r="G551" s="513"/>
      <c r="H551" s="513"/>
      <c r="I551" s="513"/>
      <c r="J551" s="513"/>
      <c r="K551" s="513"/>
      <c r="L551" s="513"/>
      <c r="M551" s="513"/>
      <c r="N551" s="513"/>
      <c r="O551" s="513"/>
      <c r="P551" s="513"/>
      <c r="Q551" s="513"/>
    </row>
    <row r="552" spans="1:17">
      <c r="A552" s="513"/>
      <c r="B552" s="513"/>
      <c r="C552" s="513"/>
      <c r="D552" s="513"/>
      <c r="E552" s="513"/>
      <c r="F552" s="513"/>
      <c r="G552" s="513"/>
      <c r="H552" s="513"/>
      <c r="I552" s="513"/>
      <c r="J552" s="513"/>
      <c r="K552" s="513"/>
      <c r="L552" s="513"/>
      <c r="M552" s="513"/>
      <c r="N552" s="513"/>
      <c r="O552" s="513"/>
      <c r="P552" s="513"/>
      <c r="Q552" s="513"/>
    </row>
    <row r="553" spans="1:17">
      <c r="A553" s="513"/>
      <c r="B553" s="513"/>
      <c r="C553" s="513"/>
      <c r="D553" s="513"/>
      <c r="E553" s="513"/>
      <c r="F553" s="513"/>
      <c r="G553" s="513"/>
      <c r="H553" s="513"/>
      <c r="I553" s="513"/>
      <c r="J553" s="513"/>
      <c r="K553" s="513"/>
      <c r="L553" s="513"/>
      <c r="M553" s="513"/>
      <c r="N553" s="513"/>
      <c r="O553" s="513"/>
      <c r="P553" s="513"/>
      <c r="Q553" s="513"/>
    </row>
    <row r="554" spans="1:17">
      <c r="A554" s="513"/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</row>
    <row r="555" spans="1:17">
      <c r="A555" s="513"/>
      <c r="B555" s="513"/>
      <c r="C555" s="513"/>
      <c r="D555" s="513"/>
      <c r="E555" s="513"/>
      <c r="F555" s="513"/>
      <c r="G555" s="513"/>
      <c r="H555" s="513"/>
      <c r="I555" s="513"/>
      <c r="J555" s="513"/>
      <c r="K555" s="513"/>
      <c r="L555" s="513"/>
      <c r="M555" s="513"/>
      <c r="N555" s="513"/>
      <c r="O555" s="513"/>
      <c r="P555" s="513"/>
      <c r="Q555" s="513"/>
    </row>
    <row r="556" spans="1:17">
      <c r="A556" s="513"/>
      <c r="B556" s="513"/>
      <c r="C556" s="513"/>
      <c r="D556" s="513"/>
      <c r="E556" s="513"/>
      <c r="F556" s="513"/>
      <c r="G556" s="513"/>
      <c r="H556" s="513"/>
      <c r="I556" s="513"/>
      <c r="J556" s="513"/>
      <c r="K556" s="513"/>
      <c r="L556" s="513"/>
      <c r="M556" s="513"/>
      <c r="N556" s="513"/>
      <c r="O556" s="513"/>
      <c r="P556" s="513"/>
      <c r="Q556" s="513"/>
    </row>
    <row r="557" spans="1:17">
      <c r="A557" s="513"/>
      <c r="B557" s="513"/>
      <c r="C557" s="513"/>
      <c r="D557" s="513"/>
      <c r="E557" s="513"/>
      <c r="F557" s="513"/>
      <c r="G557" s="513"/>
      <c r="H557" s="513"/>
      <c r="I557" s="513"/>
      <c r="J557" s="513"/>
      <c r="K557" s="513"/>
      <c r="L557" s="513"/>
      <c r="M557" s="513"/>
      <c r="N557" s="513"/>
      <c r="O557" s="513"/>
      <c r="P557" s="513"/>
      <c r="Q557" s="513"/>
    </row>
    <row r="558" spans="1:17">
      <c r="A558" s="513"/>
      <c r="B558" s="513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</row>
    <row r="559" spans="1:17">
      <c r="A559" s="513"/>
      <c r="B559" s="513"/>
      <c r="C559" s="51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3"/>
      <c r="P559" s="513"/>
      <c r="Q559" s="513"/>
    </row>
    <row r="560" spans="1:17">
      <c r="A560" s="513"/>
      <c r="B560" s="513"/>
      <c r="C560" s="51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3"/>
      <c r="P560" s="513"/>
      <c r="Q560" s="513"/>
    </row>
    <row r="561" spans="1:17">
      <c r="A561" s="513"/>
      <c r="B561" s="513"/>
      <c r="C561" s="51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3"/>
      <c r="P561" s="513"/>
      <c r="Q561" s="513"/>
    </row>
    <row r="562" spans="1:17">
      <c r="A562" s="513"/>
      <c r="B562" s="513"/>
      <c r="C562" s="51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3"/>
      <c r="P562" s="513"/>
      <c r="Q562" s="513"/>
    </row>
    <row r="563" spans="1:17">
      <c r="A563" s="513"/>
      <c r="B563" s="513"/>
      <c r="C563" s="51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3"/>
      <c r="P563" s="513"/>
      <c r="Q563" s="513"/>
    </row>
    <row r="564" spans="1:17">
      <c r="A564" s="513"/>
      <c r="B564" s="513"/>
      <c r="C564" s="51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3"/>
      <c r="P564" s="513"/>
      <c r="Q564" s="513"/>
    </row>
    <row r="565" spans="1:17">
      <c r="A565" s="513"/>
      <c r="B565" s="513"/>
      <c r="C565" s="51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3"/>
      <c r="P565" s="513"/>
      <c r="Q565" s="513"/>
    </row>
    <row r="566" spans="1:17">
      <c r="A566" s="513"/>
      <c r="B566" s="513"/>
      <c r="C566" s="51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3"/>
      <c r="P566" s="513"/>
      <c r="Q566" s="513"/>
    </row>
    <row r="567" spans="1:17">
      <c r="A567" s="513"/>
      <c r="B567" s="513"/>
      <c r="C567" s="51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3"/>
      <c r="P567" s="513"/>
      <c r="Q567" s="513"/>
    </row>
    <row r="568" spans="1:17">
      <c r="A568" s="513"/>
      <c r="B568" s="513"/>
      <c r="C568" s="51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3"/>
      <c r="P568" s="513"/>
      <c r="Q568" s="513"/>
    </row>
    <row r="569" spans="1:17">
      <c r="A569" s="513"/>
      <c r="B569" s="513"/>
      <c r="C569" s="51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3"/>
      <c r="P569" s="513"/>
      <c r="Q569" s="513"/>
    </row>
    <row r="570" spans="1:17">
      <c r="A570" s="513"/>
      <c r="B570" s="513"/>
      <c r="C570" s="51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3"/>
      <c r="P570" s="513"/>
      <c r="Q570" s="513"/>
    </row>
    <row r="571" spans="1:17">
      <c r="A571" s="513"/>
      <c r="B571" s="513"/>
      <c r="C571" s="51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3"/>
      <c r="P571" s="513"/>
      <c r="Q571" s="513"/>
    </row>
    <row r="572" spans="1:17">
      <c r="A572" s="513"/>
      <c r="B572" s="513"/>
      <c r="C572" s="51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3"/>
      <c r="P572" s="513"/>
      <c r="Q572" s="513"/>
    </row>
    <row r="573" spans="1:17">
      <c r="A573" s="513"/>
      <c r="B573" s="513"/>
      <c r="C573" s="513"/>
      <c r="D573" s="513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</row>
    <row r="574" spans="1:17">
      <c r="A574" s="513"/>
      <c r="B574" s="513"/>
      <c r="C574" s="513"/>
      <c r="D574" s="513"/>
      <c r="E574" s="513"/>
      <c r="F574" s="513"/>
      <c r="G574" s="513"/>
      <c r="H574" s="513"/>
      <c r="I574" s="513"/>
      <c r="J574" s="513"/>
      <c r="K574" s="513"/>
      <c r="L574" s="513"/>
      <c r="M574" s="513"/>
      <c r="N574" s="513"/>
      <c r="O574" s="513"/>
      <c r="P574" s="513"/>
      <c r="Q574" s="513"/>
    </row>
    <row r="575" spans="1:17">
      <c r="A575" s="513"/>
      <c r="B575" s="513"/>
      <c r="C575" s="513"/>
      <c r="D575" s="513"/>
      <c r="E575" s="513"/>
      <c r="F575" s="513"/>
      <c r="G575" s="513"/>
      <c r="H575" s="513"/>
      <c r="I575" s="513"/>
      <c r="J575" s="513"/>
      <c r="K575" s="513"/>
      <c r="L575" s="513"/>
      <c r="M575" s="513"/>
      <c r="N575" s="513"/>
      <c r="O575" s="513"/>
      <c r="P575" s="513"/>
      <c r="Q575" s="513"/>
    </row>
    <row r="576" spans="1:17">
      <c r="A576" s="513"/>
      <c r="B576" s="513"/>
      <c r="C576" s="513"/>
      <c r="D576" s="513"/>
      <c r="E576" s="513"/>
      <c r="F576" s="513"/>
      <c r="G576" s="513"/>
      <c r="H576" s="513"/>
      <c r="I576" s="513"/>
      <c r="J576" s="513"/>
      <c r="K576" s="513"/>
      <c r="L576" s="513"/>
      <c r="M576" s="513"/>
      <c r="N576" s="513"/>
      <c r="O576" s="513"/>
      <c r="P576" s="513"/>
      <c r="Q576" s="513"/>
    </row>
    <row r="577" spans="1:17">
      <c r="A577" s="513"/>
      <c r="B577" s="513"/>
      <c r="C577" s="513"/>
      <c r="D577" s="513"/>
      <c r="E577" s="513"/>
      <c r="F577" s="513"/>
      <c r="G577" s="513"/>
      <c r="H577" s="513"/>
      <c r="I577" s="513"/>
      <c r="J577" s="513"/>
      <c r="K577" s="513"/>
      <c r="L577" s="513"/>
      <c r="M577" s="513"/>
      <c r="N577" s="513"/>
      <c r="O577" s="513"/>
      <c r="P577" s="513"/>
      <c r="Q577" s="513"/>
    </row>
    <row r="578" spans="1:17">
      <c r="A578" s="513"/>
      <c r="B578" s="513"/>
      <c r="C578" s="513"/>
      <c r="D578" s="513"/>
      <c r="E578" s="513"/>
      <c r="F578" s="513"/>
      <c r="G578" s="513"/>
      <c r="H578" s="513"/>
      <c r="I578" s="513"/>
      <c r="J578" s="513"/>
      <c r="K578" s="513"/>
      <c r="L578" s="513"/>
      <c r="M578" s="513"/>
      <c r="N578" s="513"/>
      <c r="O578" s="513"/>
      <c r="P578" s="513"/>
      <c r="Q578" s="513"/>
    </row>
    <row r="579" spans="1:17">
      <c r="A579" s="513"/>
      <c r="B579" s="513"/>
      <c r="C579" s="513"/>
      <c r="D579" s="513"/>
      <c r="E579" s="513"/>
      <c r="F579" s="513"/>
      <c r="G579" s="513"/>
      <c r="H579" s="513"/>
      <c r="I579" s="513"/>
      <c r="J579" s="513"/>
      <c r="K579" s="513"/>
      <c r="L579" s="513"/>
      <c r="M579" s="513"/>
      <c r="N579" s="513"/>
      <c r="O579" s="513"/>
      <c r="P579" s="513"/>
      <c r="Q579" s="513"/>
    </row>
    <row r="580" spans="1:17">
      <c r="A580" s="513"/>
      <c r="B580" s="513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</row>
    <row r="581" spans="1:17">
      <c r="A581" s="513"/>
      <c r="B581" s="513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</row>
    <row r="582" spans="1:17">
      <c r="A582" s="513"/>
      <c r="B582" s="513"/>
      <c r="C582" s="513"/>
      <c r="D582" s="513"/>
      <c r="E582" s="513"/>
      <c r="F582" s="513"/>
      <c r="G582" s="513"/>
      <c r="H582" s="513"/>
      <c r="I582" s="513"/>
      <c r="J582" s="513"/>
      <c r="K582" s="513"/>
      <c r="L582" s="513"/>
      <c r="M582" s="513"/>
      <c r="N582" s="513"/>
      <c r="O582" s="513"/>
      <c r="P582" s="513"/>
      <c r="Q582" s="513"/>
    </row>
    <row r="583" spans="1:17">
      <c r="A583" s="513"/>
      <c r="B583" s="513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</row>
    <row r="584" spans="1:17">
      <c r="A584" s="513"/>
      <c r="B584" s="513"/>
      <c r="C584" s="513"/>
      <c r="D584" s="513"/>
      <c r="E584" s="513"/>
      <c r="F584" s="513"/>
      <c r="G584" s="513"/>
      <c r="H584" s="513"/>
      <c r="I584" s="513"/>
      <c r="J584" s="513"/>
      <c r="K584" s="513"/>
      <c r="L584" s="513"/>
      <c r="M584" s="513"/>
      <c r="N584" s="513"/>
      <c r="O584" s="513"/>
      <c r="P584" s="513"/>
      <c r="Q584" s="513"/>
    </row>
    <row r="585" spans="1:17">
      <c r="A585" s="513"/>
      <c r="B585" s="513"/>
      <c r="C585" s="513"/>
      <c r="D585" s="513"/>
      <c r="E585" s="513"/>
      <c r="F585" s="513"/>
      <c r="G585" s="513"/>
      <c r="H585" s="513"/>
      <c r="I585" s="513"/>
      <c r="J585" s="513"/>
      <c r="K585" s="513"/>
      <c r="L585" s="513"/>
      <c r="M585" s="513"/>
      <c r="N585" s="513"/>
      <c r="O585" s="513"/>
      <c r="P585" s="513"/>
      <c r="Q585" s="513"/>
    </row>
    <row r="586" spans="1:17">
      <c r="A586" s="513"/>
      <c r="B586" s="513"/>
      <c r="C586" s="513"/>
      <c r="D586" s="513"/>
      <c r="E586" s="513"/>
      <c r="F586" s="513"/>
      <c r="G586" s="513"/>
      <c r="H586" s="513"/>
      <c r="I586" s="513"/>
      <c r="J586" s="513"/>
      <c r="K586" s="513"/>
      <c r="L586" s="513"/>
      <c r="M586" s="513"/>
      <c r="N586" s="513"/>
      <c r="O586" s="513"/>
      <c r="P586" s="513"/>
      <c r="Q586" s="513"/>
    </row>
    <row r="587" spans="1:17">
      <c r="A587" s="513"/>
      <c r="B587" s="513"/>
      <c r="C587" s="513"/>
      <c r="D587" s="513"/>
      <c r="E587" s="513"/>
      <c r="F587" s="513"/>
      <c r="G587" s="513"/>
      <c r="H587" s="513"/>
      <c r="I587" s="513"/>
      <c r="J587" s="513"/>
      <c r="K587" s="513"/>
      <c r="L587" s="513"/>
      <c r="M587" s="513"/>
      <c r="N587" s="513"/>
      <c r="O587" s="513"/>
      <c r="P587" s="513"/>
      <c r="Q587" s="513"/>
    </row>
    <row r="588" spans="1:17">
      <c r="A588" s="513"/>
      <c r="B588" s="513"/>
      <c r="C588" s="513"/>
      <c r="D588" s="513"/>
      <c r="E588" s="513"/>
      <c r="F588" s="513"/>
      <c r="G588" s="513"/>
      <c r="H588" s="513"/>
      <c r="I588" s="513"/>
      <c r="J588" s="513"/>
      <c r="K588" s="513"/>
      <c r="L588" s="513"/>
      <c r="M588" s="513"/>
      <c r="N588" s="513"/>
      <c r="O588" s="513"/>
      <c r="P588" s="513"/>
      <c r="Q588" s="513"/>
    </row>
    <row r="589" spans="1:17">
      <c r="A589" s="513"/>
      <c r="B589" s="513"/>
      <c r="C589" s="513"/>
      <c r="D589" s="513"/>
      <c r="E589" s="513"/>
      <c r="F589" s="513"/>
      <c r="G589" s="513"/>
      <c r="H589" s="513"/>
      <c r="I589" s="513"/>
      <c r="J589" s="513"/>
      <c r="K589" s="513"/>
      <c r="L589" s="513"/>
      <c r="M589" s="513"/>
      <c r="N589" s="513"/>
      <c r="O589" s="513"/>
      <c r="P589" s="513"/>
      <c r="Q589" s="513"/>
    </row>
    <row r="590" spans="1:17">
      <c r="A590" s="513"/>
      <c r="B590" s="513"/>
      <c r="C590" s="513"/>
      <c r="D590" s="513"/>
      <c r="E590" s="513"/>
      <c r="F590" s="513"/>
      <c r="G590" s="513"/>
      <c r="H590" s="513"/>
      <c r="I590" s="513"/>
      <c r="J590" s="513"/>
      <c r="K590" s="513"/>
      <c r="L590" s="513"/>
      <c r="M590" s="513"/>
      <c r="N590" s="513"/>
      <c r="O590" s="513"/>
      <c r="P590" s="513"/>
      <c r="Q590" s="513"/>
    </row>
    <row r="591" spans="1:17">
      <c r="A591" s="513"/>
      <c r="B591" s="513"/>
      <c r="C591" s="513"/>
      <c r="D591" s="513"/>
      <c r="E591" s="513"/>
      <c r="F591" s="513"/>
      <c r="G591" s="513"/>
      <c r="H591" s="513"/>
      <c r="I591" s="513"/>
      <c r="J591" s="513"/>
      <c r="K591" s="513"/>
      <c r="L591" s="513"/>
      <c r="M591" s="513"/>
      <c r="N591" s="513"/>
      <c r="O591" s="513"/>
      <c r="P591" s="513"/>
      <c r="Q591" s="513"/>
    </row>
    <row r="592" spans="1:17">
      <c r="A592" s="513"/>
      <c r="B592" s="513"/>
      <c r="C592" s="513"/>
      <c r="D592" s="513"/>
      <c r="E592" s="513"/>
      <c r="F592" s="513"/>
      <c r="G592" s="513"/>
      <c r="H592" s="513"/>
      <c r="I592" s="513"/>
      <c r="J592" s="513"/>
      <c r="K592" s="513"/>
      <c r="L592" s="513"/>
      <c r="M592" s="513"/>
      <c r="N592" s="513"/>
      <c r="O592" s="513"/>
      <c r="P592" s="513"/>
      <c r="Q592" s="513"/>
    </row>
    <row r="593" spans="1:17">
      <c r="A593" s="513"/>
      <c r="B593" s="513"/>
      <c r="C593" s="513"/>
      <c r="D593" s="513"/>
      <c r="E593" s="513"/>
      <c r="F593" s="513"/>
      <c r="G593" s="513"/>
      <c r="H593" s="513"/>
      <c r="I593" s="513"/>
      <c r="J593" s="513"/>
      <c r="K593" s="513"/>
      <c r="L593" s="513"/>
      <c r="M593" s="513"/>
      <c r="N593" s="513"/>
      <c r="O593" s="513"/>
      <c r="P593" s="513"/>
      <c r="Q593" s="513"/>
    </row>
    <row r="594" spans="1:17">
      <c r="A594" s="513"/>
      <c r="B594" s="513"/>
      <c r="C594" s="513"/>
      <c r="D594" s="513"/>
      <c r="E594" s="513"/>
      <c r="F594" s="513"/>
      <c r="G594" s="513"/>
      <c r="H594" s="513"/>
      <c r="I594" s="513"/>
      <c r="J594" s="513"/>
      <c r="K594" s="513"/>
      <c r="L594" s="513"/>
      <c r="M594" s="513"/>
      <c r="N594" s="513"/>
      <c r="O594" s="513"/>
      <c r="P594" s="513"/>
      <c r="Q594" s="513"/>
    </row>
    <row r="595" spans="1:17">
      <c r="A595" s="513"/>
      <c r="B595" s="513"/>
      <c r="C595" s="513"/>
      <c r="D595" s="513"/>
      <c r="E595" s="513"/>
      <c r="F595" s="513"/>
      <c r="G595" s="513"/>
      <c r="H595" s="513"/>
      <c r="I595" s="513"/>
      <c r="J595" s="513"/>
      <c r="K595" s="513"/>
      <c r="L595" s="513"/>
      <c r="M595" s="513"/>
      <c r="N595" s="513"/>
      <c r="O595" s="513"/>
      <c r="P595" s="513"/>
      <c r="Q595" s="513"/>
    </row>
    <row r="596" spans="1:17">
      <c r="A596" s="513"/>
      <c r="B596" s="513"/>
      <c r="C596" s="513"/>
      <c r="D596" s="513"/>
      <c r="E596" s="513"/>
      <c r="F596" s="513"/>
      <c r="G596" s="513"/>
      <c r="H596" s="513"/>
      <c r="I596" s="513"/>
      <c r="J596" s="513"/>
      <c r="K596" s="513"/>
      <c r="L596" s="513"/>
      <c r="M596" s="513"/>
      <c r="N596" s="513"/>
      <c r="O596" s="513"/>
      <c r="P596" s="513"/>
      <c r="Q596" s="513"/>
    </row>
    <row r="597" spans="1:17">
      <c r="A597" s="513"/>
      <c r="B597" s="513"/>
      <c r="C597" s="513"/>
      <c r="D597" s="513"/>
      <c r="E597" s="513"/>
      <c r="F597" s="513"/>
      <c r="G597" s="513"/>
      <c r="H597" s="513"/>
      <c r="I597" s="513"/>
      <c r="J597" s="513"/>
      <c r="K597" s="513"/>
      <c r="L597" s="513"/>
      <c r="M597" s="513"/>
      <c r="N597" s="513"/>
      <c r="O597" s="513"/>
      <c r="P597" s="513"/>
      <c r="Q597" s="513"/>
    </row>
    <row r="598" spans="1:17">
      <c r="A598" s="513"/>
      <c r="B598" s="513"/>
      <c r="C598" s="513"/>
      <c r="D598" s="513"/>
      <c r="E598" s="513"/>
      <c r="F598" s="513"/>
      <c r="G598" s="513"/>
      <c r="H598" s="513"/>
      <c r="I598" s="513"/>
      <c r="J598" s="513"/>
      <c r="K598" s="513"/>
      <c r="L598" s="513"/>
      <c r="M598" s="513"/>
      <c r="N598" s="513"/>
      <c r="O598" s="513"/>
      <c r="P598" s="513"/>
      <c r="Q598" s="513"/>
    </row>
    <row r="599" spans="1:17">
      <c r="A599" s="513"/>
      <c r="B599" s="513"/>
      <c r="C599" s="513"/>
      <c r="D599" s="513"/>
      <c r="E599" s="513"/>
      <c r="F599" s="513"/>
      <c r="G599" s="513"/>
      <c r="H599" s="513"/>
      <c r="I599" s="513"/>
      <c r="J599" s="513"/>
      <c r="K599" s="513"/>
      <c r="L599" s="513"/>
      <c r="M599" s="513"/>
      <c r="N599" s="513"/>
      <c r="O599" s="513"/>
      <c r="P599" s="513"/>
      <c r="Q599" s="513"/>
    </row>
    <row r="600" spans="1:17">
      <c r="A600" s="513"/>
      <c r="B600" s="513"/>
      <c r="C600" s="513"/>
      <c r="D600" s="513"/>
      <c r="E600" s="513"/>
      <c r="F600" s="513"/>
      <c r="G600" s="513"/>
      <c r="H600" s="513"/>
      <c r="I600" s="513"/>
      <c r="J600" s="513"/>
      <c r="K600" s="513"/>
      <c r="L600" s="513"/>
      <c r="M600" s="513"/>
      <c r="N600" s="513"/>
      <c r="O600" s="513"/>
      <c r="P600" s="513"/>
      <c r="Q600" s="513"/>
    </row>
    <row r="601" spans="1:17">
      <c r="A601" s="513"/>
      <c r="B601" s="513"/>
      <c r="C601" s="513"/>
      <c r="D601" s="513"/>
      <c r="E601" s="513"/>
      <c r="F601" s="513"/>
      <c r="G601" s="513"/>
      <c r="H601" s="513"/>
      <c r="I601" s="513"/>
      <c r="J601" s="513"/>
      <c r="K601" s="513"/>
      <c r="L601" s="513"/>
      <c r="M601" s="513"/>
      <c r="N601" s="513"/>
      <c r="O601" s="513"/>
      <c r="P601" s="513"/>
      <c r="Q601" s="513"/>
    </row>
    <row r="602" spans="1:17">
      <c r="A602" s="513"/>
      <c r="B602" s="513"/>
      <c r="C602" s="513"/>
      <c r="D602" s="513"/>
      <c r="E602" s="513"/>
      <c r="F602" s="513"/>
      <c r="G602" s="513"/>
      <c r="H602" s="513"/>
      <c r="I602" s="513"/>
      <c r="J602" s="513"/>
      <c r="K602" s="513"/>
      <c r="L602" s="513"/>
      <c r="M602" s="513"/>
      <c r="N602" s="513"/>
      <c r="O602" s="513"/>
      <c r="P602" s="513"/>
      <c r="Q602" s="513"/>
    </row>
    <row r="603" spans="1:17">
      <c r="A603" s="513"/>
      <c r="B603" s="513"/>
      <c r="C603" s="513"/>
      <c r="D603" s="513"/>
      <c r="E603" s="513"/>
      <c r="F603" s="513"/>
      <c r="G603" s="513"/>
      <c r="H603" s="513"/>
      <c r="I603" s="513"/>
      <c r="J603" s="513"/>
      <c r="K603" s="513"/>
      <c r="L603" s="513"/>
      <c r="M603" s="513"/>
      <c r="N603" s="513"/>
      <c r="O603" s="513"/>
      <c r="P603" s="513"/>
      <c r="Q603" s="513"/>
    </row>
    <row r="604" spans="1:17">
      <c r="A604" s="513"/>
      <c r="B604" s="513"/>
      <c r="C604" s="513"/>
      <c r="D604" s="513"/>
      <c r="E604" s="513"/>
      <c r="F604" s="513"/>
      <c r="G604" s="513"/>
      <c r="H604" s="513"/>
      <c r="I604" s="513"/>
      <c r="J604" s="513"/>
      <c r="K604" s="513"/>
      <c r="L604" s="513"/>
      <c r="M604" s="513"/>
      <c r="N604" s="513"/>
      <c r="O604" s="513"/>
      <c r="P604" s="513"/>
      <c r="Q604" s="513"/>
    </row>
    <row r="605" spans="1:17">
      <c r="A605" s="513"/>
      <c r="B605" s="513"/>
      <c r="C605" s="513"/>
      <c r="D605" s="513"/>
      <c r="E605" s="513"/>
      <c r="F605" s="513"/>
      <c r="G605" s="513"/>
      <c r="H605" s="513"/>
      <c r="I605" s="513"/>
      <c r="J605" s="513"/>
      <c r="K605" s="513"/>
      <c r="L605" s="513"/>
      <c r="M605" s="513"/>
      <c r="N605" s="513"/>
      <c r="O605" s="513"/>
      <c r="P605" s="513"/>
      <c r="Q605" s="513"/>
    </row>
    <row r="606" spans="1:17">
      <c r="A606" s="513"/>
      <c r="B606" s="513"/>
      <c r="C606" s="513"/>
      <c r="D606" s="513"/>
      <c r="E606" s="513"/>
      <c r="F606" s="513"/>
      <c r="G606" s="513"/>
      <c r="H606" s="513"/>
      <c r="I606" s="513"/>
      <c r="J606" s="513"/>
      <c r="K606" s="513"/>
      <c r="L606" s="513"/>
      <c r="M606" s="513"/>
      <c r="N606" s="513"/>
      <c r="O606" s="513"/>
      <c r="P606" s="513"/>
      <c r="Q606" s="513"/>
    </row>
    <row r="607" spans="1:17">
      <c r="A607" s="513"/>
      <c r="B607" s="513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</row>
    <row r="608" spans="1:17">
      <c r="A608" s="513"/>
      <c r="B608" s="513"/>
      <c r="C608" s="513"/>
      <c r="D608" s="513"/>
      <c r="E608" s="513"/>
      <c r="F608" s="513"/>
      <c r="G608" s="513"/>
      <c r="H608" s="513"/>
      <c r="I608" s="513"/>
      <c r="J608" s="513"/>
      <c r="K608" s="513"/>
      <c r="L608" s="513"/>
      <c r="M608" s="513"/>
      <c r="N608" s="513"/>
      <c r="O608" s="513"/>
      <c r="P608" s="513"/>
      <c r="Q608" s="513"/>
    </row>
    <row r="609" spans="1:17">
      <c r="A609" s="513"/>
      <c r="B609" s="513"/>
      <c r="C609" s="513"/>
      <c r="D609" s="513"/>
      <c r="E609" s="513"/>
      <c r="F609" s="513"/>
      <c r="G609" s="513"/>
      <c r="H609" s="513"/>
      <c r="I609" s="513"/>
      <c r="J609" s="513"/>
      <c r="K609" s="513"/>
      <c r="L609" s="513"/>
      <c r="M609" s="513"/>
      <c r="N609" s="513"/>
      <c r="O609" s="513"/>
      <c r="P609" s="513"/>
      <c r="Q609" s="513"/>
    </row>
    <row r="610" spans="1:17">
      <c r="A610" s="513"/>
      <c r="B610" s="513"/>
      <c r="C610" s="513"/>
      <c r="D610" s="513"/>
      <c r="E610" s="513"/>
      <c r="F610" s="513"/>
      <c r="G610" s="513"/>
      <c r="H610" s="513"/>
      <c r="I610" s="513"/>
      <c r="J610" s="513"/>
      <c r="K610" s="513"/>
      <c r="L610" s="513"/>
      <c r="M610" s="513"/>
      <c r="N610" s="513"/>
      <c r="O610" s="513"/>
      <c r="P610" s="513"/>
      <c r="Q610" s="513"/>
    </row>
    <row r="611" spans="1:17">
      <c r="A611" s="513"/>
      <c r="B611" s="513"/>
      <c r="C611" s="513"/>
      <c r="D611" s="513"/>
      <c r="E611" s="513"/>
      <c r="F611" s="513"/>
      <c r="G611" s="513"/>
      <c r="H611" s="513"/>
      <c r="I611" s="513"/>
      <c r="J611" s="513"/>
      <c r="K611" s="513"/>
      <c r="L611" s="513"/>
      <c r="M611" s="513"/>
      <c r="N611" s="513"/>
      <c r="O611" s="513"/>
      <c r="P611" s="513"/>
      <c r="Q611" s="513"/>
    </row>
    <row r="612" spans="1:17">
      <c r="A612" s="513"/>
      <c r="B612" s="513"/>
      <c r="C612" s="513"/>
      <c r="D612" s="513"/>
      <c r="E612" s="513"/>
      <c r="F612" s="513"/>
      <c r="G612" s="513"/>
      <c r="H612" s="513"/>
      <c r="I612" s="513"/>
      <c r="J612" s="513"/>
      <c r="K612" s="513"/>
      <c r="L612" s="513"/>
      <c r="M612" s="513"/>
      <c r="N612" s="513"/>
      <c r="O612" s="513"/>
      <c r="P612" s="513"/>
      <c r="Q612" s="513"/>
    </row>
    <row r="613" spans="1:17">
      <c r="A613" s="513"/>
      <c r="B613" s="513"/>
      <c r="C613" s="513"/>
      <c r="D613" s="513"/>
      <c r="E613" s="513"/>
      <c r="F613" s="513"/>
      <c r="G613" s="513"/>
      <c r="H613" s="513"/>
      <c r="I613" s="513"/>
      <c r="J613" s="513"/>
      <c r="K613" s="513"/>
      <c r="L613" s="513"/>
      <c r="M613" s="513"/>
      <c r="N613" s="513"/>
      <c r="O613" s="513"/>
      <c r="P613" s="513"/>
      <c r="Q613" s="513"/>
    </row>
    <row r="614" spans="1:17">
      <c r="A614" s="513"/>
      <c r="B614" s="513"/>
      <c r="C614" s="513"/>
      <c r="D614" s="513"/>
      <c r="E614" s="513"/>
      <c r="F614" s="513"/>
      <c r="G614" s="513"/>
      <c r="H614" s="513"/>
      <c r="I614" s="513"/>
      <c r="J614" s="513"/>
      <c r="K614" s="513"/>
      <c r="L614" s="513"/>
      <c r="M614" s="513"/>
      <c r="N614" s="513"/>
      <c r="O614" s="513"/>
      <c r="P614" s="513"/>
      <c r="Q614" s="513"/>
    </row>
    <row r="615" spans="1:17">
      <c r="A615" s="513"/>
      <c r="B615" s="513"/>
      <c r="C615" s="513"/>
      <c r="D615" s="513"/>
      <c r="E615" s="513"/>
      <c r="F615" s="513"/>
      <c r="G615" s="513"/>
      <c r="H615" s="513"/>
      <c r="I615" s="513"/>
      <c r="J615" s="513"/>
      <c r="K615" s="513"/>
      <c r="L615" s="513"/>
      <c r="M615" s="513"/>
      <c r="N615" s="513"/>
      <c r="O615" s="513"/>
      <c r="P615" s="513"/>
      <c r="Q615" s="513"/>
    </row>
    <row r="616" spans="1:17">
      <c r="A616" s="513"/>
      <c r="B616" s="513"/>
      <c r="C616" s="51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3"/>
      <c r="P616" s="513"/>
      <c r="Q616" s="513"/>
    </row>
    <row r="617" spans="1:17">
      <c r="A617" s="513"/>
      <c r="B617" s="513"/>
      <c r="C617" s="51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3"/>
      <c r="P617" s="513"/>
      <c r="Q617" s="513"/>
    </row>
    <row r="618" spans="1:17">
      <c r="A618" s="513"/>
      <c r="B618" s="513"/>
      <c r="C618" s="51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3"/>
      <c r="P618" s="513"/>
      <c r="Q618" s="513"/>
    </row>
    <row r="619" spans="1:17">
      <c r="A619" s="513"/>
      <c r="B619" s="513"/>
      <c r="C619" s="51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3"/>
      <c r="P619" s="513"/>
      <c r="Q619" s="513"/>
    </row>
    <row r="620" spans="1:17">
      <c r="A620" s="513"/>
      <c r="B620" s="513"/>
      <c r="C620" s="51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3"/>
      <c r="P620" s="513"/>
      <c r="Q620" s="513"/>
    </row>
    <row r="621" spans="1:17">
      <c r="A621" s="513"/>
      <c r="B621" s="513"/>
      <c r="C621" s="51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3"/>
      <c r="P621" s="513"/>
      <c r="Q621" s="513"/>
    </row>
    <row r="622" spans="1:17">
      <c r="A622" s="513"/>
      <c r="B622" s="513"/>
      <c r="C622" s="51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3"/>
      <c r="P622" s="513"/>
      <c r="Q622" s="513"/>
    </row>
    <row r="623" spans="1:17">
      <c r="A623" s="513"/>
      <c r="B623" s="513"/>
      <c r="C623" s="51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3"/>
      <c r="P623" s="513"/>
      <c r="Q623" s="513"/>
    </row>
    <row r="624" spans="1:17">
      <c r="A624" s="513"/>
      <c r="B624" s="513"/>
      <c r="C624" s="51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3"/>
      <c r="P624" s="513"/>
      <c r="Q624" s="513"/>
    </row>
    <row r="625" spans="1:17">
      <c r="A625" s="513"/>
      <c r="B625" s="513"/>
      <c r="C625" s="51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3"/>
      <c r="P625" s="513"/>
      <c r="Q625" s="513"/>
    </row>
    <row r="626" spans="1:17">
      <c r="A626" s="513"/>
      <c r="B626" s="513"/>
      <c r="C626" s="51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3"/>
      <c r="P626" s="513"/>
      <c r="Q626" s="513"/>
    </row>
    <row r="627" spans="1:17">
      <c r="A627" s="513"/>
      <c r="B627" s="513"/>
      <c r="C627" s="51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3"/>
      <c r="P627" s="513"/>
      <c r="Q627" s="513"/>
    </row>
    <row r="628" spans="1:17">
      <c r="A628" s="513"/>
      <c r="B628" s="513"/>
      <c r="C628" s="51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3"/>
      <c r="P628" s="513"/>
      <c r="Q628" s="513"/>
    </row>
    <row r="629" spans="1:17">
      <c r="A629" s="513"/>
      <c r="B629" s="513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</row>
    <row r="630" spans="1:17">
      <c r="A630" s="513"/>
      <c r="B630" s="513"/>
      <c r="C630" s="51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3"/>
      <c r="P630" s="513"/>
      <c r="Q630" s="513"/>
    </row>
    <row r="631" spans="1:17">
      <c r="A631" s="513"/>
      <c r="B631" s="513"/>
      <c r="C631" s="513"/>
      <c r="D631" s="513"/>
      <c r="E631" s="513"/>
      <c r="F631" s="513"/>
      <c r="G631" s="513"/>
      <c r="H631" s="513"/>
      <c r="I631" s="513"/>
      <c r="J631" s="513"/>
      <c r="K631" s="513"/>
      <c r="L631" s="513"/>
      <c r="M631" s="513"/>
      <c r="N631" s="513"/>
      <c r="O631" s="513"/>
      <c r="P631" s="513"/>
      <c r="Q631" s="513"/>
    </row>
    <row r="632" spans="1:17">
      <c r="A632" s="513"/>
      <c r="B632" s="513"/>
      <c r="C632" s="513"/>
      <c r="D632" s="513"/>
      <c r="E632" s="513"/>
      <c r="F632" s="513"/>
      <c r="G632" s="513"/>
      <c r="H632" s="513"/>
      <c r="I632" s="513"/>
      <c r="J632" s="513"/>
      <c r="K632" s="513"/>
      <c r="L632" s="513"/>
      <c r="M632" s="513"/>
      <c r="N632" s="513"/>
      <c r="O632" s="513"/>
      <c r="P632" s="513"/>
      <c r="Q632" s="513"/>
    </row>
    <row r="633" spans="1:17">
      <c r="A633" s="513"/>
      <c r="B633" s="513"/>
      <c r="C633" s="513"/>
      <c r="D633" s="513"/>
      <c r="E633" s="513"/>
      <c r="F633" s="513"/>
      <c r="G633" s="513"/>
      <c r="H633" s="513"/>
      <c r="I633" s="513"/>
      <c r="J633" s="513"/>
      <c r="K633" s="513"/>
      <c r="L633" s="513"/>
      <c r="M633" s="513"/>
      <c r="N633" s="513"/>
      <c r="O633" s="513"/>
      <c r="P633" s="513"/>
      <c r="Q633" s="513"/>
    </row>
    <row r="634" spans="1:17">
      <c r="A634" s="513"/>
      <c r="B634" s="513"/>
      <c r="C634" s="513"/>
      <c r="D634" s="513"/>
      <c r="E634" s="513"/>
      <c r="F634" s="513"/>
      <c r="G634" s="513"/>
      <c r="H634" s="513"/>
      <c r="I634" s="513"/>
      <c r="J634" s="513"/>
      <c r="K634" s="513"/>
      <c r="L634" s="513"/>
      <c r="M634" s="513"/>
      <c r="N634" s="513"/>
      <c r="O634" s="513"/>
      <c r="P634" s="513"/>
      <c r="Q634" s="513"/>
    </row>
    <row r="635" spans="1:17">
      <c r="A635" s="513"/>
      <c r="B635" s="513"/>
      <c r="C635" s="513"/>
      <c r="D635" s="513"/>
      <c r="E635" s="513"/>
      <c r="F635" s="513"/>
      <c r="G635" s="513"/>
      <c r="H635" s="513"/>
      <c r="I635" s="513"/>
      <c r="J635" s="513"/>
      <c r="K635" s="513"/>
      <c r="L635" s="513"/>
      <c r="M635" s="513"/>
      <c r="N635" s="513"/>
      <c r="O635" s="513"/>
      <c r="P635" s="513"/>
      <c r="Q635" s="513"/>
    </row>
    <row r="636" spans="1:17">
      <c r="A636" s="513"/>
      <c r="B636" s="513"/>
      <c r="C636" s="513"/>
      <c r="D636" s="513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</row>
    <row r="637" spans="1:17">
      <c r="A637" s="513"/>
      <c r="B637" s="513"/>
      <c r="C637" s="513"/>
      <c r="D637" s="513"/>
      <c r="E637" s="513"/>
      <c r="F637" s="513"/>
      <c r="G637" s="513"/>
      <c r="H637" s="513"/>
      <c r="I637" s="513"/>
      <c r="J637" s="513"/>
      <c r="K637" s="513"/>
      <c r="L637" s="513"/>
      <c r="M637" s="513"/>
      <c r="N637" s="513"/>
      <c r="O637" s="513"/>
      <c r="P637" s="513"/>
      <c r="Q637" s="513"/>
    </row>
    <row r="638" spans="1:17">
      <c r="A638" s="513"/>
      <c r="B638" s="513"/>
      <c r="C638" s="513"/>
      <c r="D638" s="513"/>
      <c r="E638" s="513"/>
      <c r="F638" s="513"/>
      <c r="G638" s="513"/>
      <c r="H638" s="513"/>
      <c r="I638" s="513"/>
      <c r="J638" s="513"/>
      <c r="K638" s="513"/>
      <c r="L638" s="513"/>
      <c r="M638" s="513"/>
      <c r="N638" s="513"/>
      <c r="O638" s="513"/>
      <c r="P638" s="513"/>
      <c r="Q638" s="513"/>
    </row>
    <row r="639" spans="1:17">
      <c r="A639" s="513"/>
      <c r="B639" s="513"/>
      <c r="C639" s="513"/>
      <c r="D639" s="513"/>
      <c r="E639" s="513"/>
      <c r="F639" s="513"/>
      <c r="G639" s="513"/>
      <c r="H639" s="513"/>
      <c r="I639" s="513"/>
      <c r="J639" s="513"/>
      <c r="K639" s="513"/>
      <c r="L639" s="513"/>
      <c r="M639" s="513"/>
      <c r="N639" s="513"/>
      <c r="O639" s="513"/>
      <c r="P639" s="513"/>
      <c r="Q639" s="513"/>
    </row>
    <row r="640" spans="1:17">
      <c r="A640" s="513"/>
      <c r="B640" s="513"/>
      <c r="C640" s="513"/>
      <c r="D640" s="513"/>
      <c r="E640" s="513"/>
      <c r="F640" s="513"/>
      <c r="G640" s="513"/>
      <c r="H640" s="513"/>
      <c r="I640" s="513"/>
      <c r="J640" s="513"/>
      <c r="K640" s="513"/>
      <c r="L640" s="513"/>
      <c r="M640" s="513"/>
      <c r="N640" s="513"/>
      <c r="O640" s="513"/>
      <c r="P640" s="513"/>
      <c r="Q640" s="513"/>
    </row>
    <row r="641" spans="1:17">
      <c r="A641" s="513"/>
      <c r="B641" s="513"/>
      <c r="C641" s="513"/>
      <c r="D641" s="513"/>
      <c r="E641" s="513"/>
      <c r="F641" s="513"/>
      <c r="G641" s="513"/>
      <c r="H641" s="513"/>
      <c r="I641" s="513"/>
      <c r="J641" s="513"/>
      <c r="K641" s="513"/>
      <c r="L641" s="513"/>
      <c r="M641" s="513"/>
      <c r="N641" s="513"/>
      <c r="O641" s="513"/>
      <c r="P641" s="513"/>
      <c r="Q641" s="513"/>
    </row>
    <row r="642" spans="1:17">
      <c r="A642" s="513"/>
      <c r="B642" s="513"/>
      <c r="C642" s="513"/>
      <c r="D642" s="513"/>
      <c r="E642" s="513"/>
      <c r="F642" s="513"/>
      <c r="G642" s="513"/>
      <c r="H642" s="513"/>
      <c r="I642" s="513"/>
      <c r="J642" s="513"/>
      <c r="K642" s="513"/>
      <c r="L642" s="513"/>
      <c r="M642" s="513"/>
      <c r="N642" s="513"/>
      <c r="O642" s="513"/>
      <c r="P642" s="513"/>
      <c r="Q642" s="513"/>
    </row>
    <row r="643" spans="1:17">
      <c r="A643" s="513"/>
      <c r="B643" s="513"/>
      <c r="C643" s="513"/>
      <c r="D643" s="513"/>
      <c r="E643" s="513"/>
      <c r="F643" s="513"/>
      <c r="G643" s="513"/>
      <c r="H643" s="513"/>
      <c r="I643" s="513"/>
      <c r="J643" s="513"/>
      <c r="K643" s="513"/>
      <c r="L643" s="513"/>
      <c r="M643" s="513"/>
      <c r="N643" s="513"/>
      <c r="O643" s="513"/>
      <c r="P643" s="513"/>
      <c r="Q643" s="513"/>
    </row>
    <row r="644" spans="1:17">
      <c r="A644" s="513"/>
      <c r="B644" s="513"/>
      <c r="C644" s="513"/>
      <c r="D644" s="513"/>
      <c r="E644" s="513"/>
      <c r="F644" s="513"/>
      <c r="G644" s="513"/>
      <c r="H644" s="513"/>
      <c r="I644" s="513"/>
      <c r="J644" s="513"/>
      <c r="K644" s="513"/>
      <c r="L644" s="513"/>
      <c r="M644" s="513"/>
      <c r="N644" s="513"/>
      <c r="O644" s="513"/>
      <c r="P644" s="513"/>
      <c r="Q644" s="513"/>
    </row>
    <row r="645" spans="1:17">
      <c r="A645" s="513"/>
      <c r="B645" s="513"/>
      <c r="C645" s="513"/>
      <c r="D645" s="513"/>
      <c r="E645" s="513"/>
      <c r="F645" s="513"/>
      <c r="G645" s="513"/>
      <c r="H645" s="513"/>
      <c r="I645" s="513"/>
      <c r="J645" s="513"/>
      <c r="K645" s="513"/>
      <c r="L645" s="513"/>
      <c r="M645" s="513"/>
      <c r="N645" s="513"/>
      <c r="O645" s="513"/>
      <c r="P645" s="513"/>
      <c r="Q645" s="513"/>
    </row>
    <row r="646" spans="1:17">
      <c r="A646" s="513"/>
      <c r="B646" s="513"/>
      <c r="C646" s="513"/>
      <c r="D646" s="513"/>
      <c r="E646" s="513"/>
      <c r="F646" s="513"/>
      <c r="G646" s="513"/>
      <c r="H646" s="513"/>
      <c r="I646" s="513"/>
      <c r="J646" s="513"/>
      <c r="K646" s="513"/>
      <c r="L646" s="513"/>
      <c r="M646" s="513"/>
      <c r="N646" s="513"/>
      <c r="O646" s="513"/>
      <c r="P646" s="513"/>
      <c r="Q646" s="513"/>
    </row>
    <row r="647" spans="1:17">
      <c r="A647" s="513"/>
      <c r="B647" s="513"/>
      <c r="C647" s="513"/>
      <c r="D647" s="513"/>
      <c r="E647" s="513"/>
      <c r="F647" s="513"/>
      <c r="G647" s="513"/>
      <c r="H647" s="513"/>
      <c r="I647" s="513"/>
      <c r="J647" s="513"/>
      <c r="K647" s="513"/>
      <c r="L647" s="513"/>
      <c r="M647" s="513"/>
      <c r="N647" s="513"/>
      <c r="O647" s="513"/>
      <c r="P647" s="513"/>
      <c r="Q647" s="513"/>
    </row>
    <row r="648" spans="1:17">
      <c r="A648" s="513"/>
      <c r="B648" s="513"/>
      <c r="C648" s="513"/>
      <c r="D648" s="513"/>
      <c r="E648" s="513"/>
      <c r="F648" s="513"/>
      <c r="G648" s="513"/>
      <c r="H648" s="513"/>
      <c r="I648" s="513"/>
      <c r="J648" s="513"/>
      <c r="K648" s="513"/>
      <c r="L648" s="513"/>
      <c r="M648" s="513"/>
      <c r="N648" s="513"/>
      <c r="O648" s="513"/>
      <c r="P648" s="513"/>
      <c r="Q648" s="513"/>
    </row>
    <row r="649" spans="1:17">
      <c r="A649" s="513"/>
      <c r="B649" s="513"/>
      <c r="C649" s="513"/>
      <c r="D649" s="513"/>
      <c r="E649" s="513"/>
      <c r="F649" s="513"/>
      <c r="G649" s="513"/>
      <c r="H649" s="513"/>
      <c r="I649" s="513"/>
      <c r="J649" s="513"/>
      <c r="K649" s="513"/>
      <c r="L649" s="513"/>
      <c r="M649" s="513"/>
      <c r="N649" s="513"/>
      <c r="O649" s="513"/>
      <c r="P649" s="513"/>
      <c r="Q649" s="513"/>
    </row>
    <row r="650" spans="1:17">
      <c r="A650" s="513"/>
      <c r="B650" s="513"/>
      <c r="C650" s="513"/>
      <c r="D650" s="513"/>
      <c r="E650" s="513"/>
      <c r="F650" s="513"/>
      <c r="G650" s="513"/>
      <c r="H650" s="513"/>
      <c r="I650" s="513"/>
      <c r="J650" s="513"/>
      <c r="K650" s="513"/>
      <c r="L650" s="513"/>
      <c r="M650" s="513"/>
      <c r="N650" s="513"/>
      <c r="O650" s="513"/>
      <c r="P650" s="513"/>
      <c r="Q650" s="513"/>
    </row>
    <row r="651" spans="1:17">
      <c r="A651" s="513"/>
      <c r="B651" s="513"/>
      <c r="C651" s="513"/>
      <c r="D651" s="513"/>
      <c r="E651" s="513"/>
      <c r="F651" s="513"/>
      <c r="G651" s="513"/>
      <c r="H651" s="513"/>
      <c r="I651" s="513"/>
      <c r="J651" s="513"/>
      <c r="K651" s="513"/>
      <c r="L651" s="513"/>
      <c r="M651" s="513"/>
      <c r="N651" s="513"/>
      <c r="O651" s="513"/>
      <c r="P651" s="513"/>
      <c r="Q651" s="513"/>
    </row>
    <row r="652" spans="1:17">
      <c r="A652" s="513"/>
      <c r="B652" s="513"/>
      <c r="C652" s="513"/>
      <c r="D652" s="513"/>
      <c r="E652" s="513"/>
      <c r="F652" s="513"/>
      <c r="G652" s="513"/>
      <c r="H652" s="513"/>
      <c r="I652" s="513"/>
      <c r="J652" s="513"/>
      <c r="K652" s="513"/>
      <c r="L652" s="513"/>
      <c r="M652" s="513"/>
      <c r="N652" s="513"/>
      <c r="O652" s="513"/>
      <c r="P652" s="513"/>
      <c r="Q652" s="513"/>
    </row>
    <row r="653" spans="1:17">
      <c r="A653" s="513"/>
      <c r="B653" s="513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</row>
    <row r="654" spans="1:17">
      <c r="A654" s="513"/>
      <c r="B654" s="513"/>
      <c r="C654" s="513"/>
      <c r="D654" s="513"/>
      <c r="E654" s="513"/>
      <c r="F654" s="513"/>
      <c r="G654" s="513"/>
      <c r="H654" s="513"/>
      <c r="I654" s="513"/>
      <c r="J654" s="513"/>
      <c r="K654" s="513"/>
      <c r="L654" s="513"/>
      <c r="M654" s="513"/>
      <c r="N654" s="513"/>
      <c r="O654" s="513"/>
      <c r="P654" s="513"/>
      <c r="Q654" s="513"/>
    </row>
    <row r="655" spans="1:17">
      <c r="A655" s="513"/>
      <c r="B655" s="513"/>
      <c r="C655" s="513"/>
      <c r="D655" s="513"/>
      <c r="E655" s="513"/>
      <c r="F655" s="513"/>
      <c r="G655" s="513"/>
      <c r="H655" s="513"/>
      <c r="I655" s="513"/>
      <c r="J655" s="513"/>
      <c r="K655" s="513"/>
      <c r="L655" s="513"/>
      <c r="M655" s="513"/>
      <c r="N655" s="513"/>
      <c r="O655" s="513"/>
      <c r="P655" s="513"/>
      <c r="Q655" s="513"/>
    </row>
    <row r="656" spans="1:17">
      <c r="A656" s="513"/>
      <c r="B656" s="513"/>
      <c r="C656" s="513"/>
      <c r="D656" s="513"/>
      <c r="E656" s="513"/>
      <c r="F656" s="513"/>
      <c r="G656" s="513"/>
      <c r="H656" s="513"/>
      <c r="I656" s="513"/>
      <c r="J656" s="513"/>
      <c r="K656" s="513"/>
      <c r="L656" s="513"/>
      <c r="M656" s="513"/>
      <c r="N656" s="513"/>
      <c r="O656" s="513"/>
      <c r="P656" s="513"/>
      <c r="Q656" s="513"/>
    </row>
    <row r="657" spans="1:17">
      <c r="A657" s="513"/>
      <c r="B657" s="513"/>
      <c r="C657" s="513"/>
      <c r="D657" s="513"/>
      <c r="E657" s="513"/>
      <c r="F657" s="513"/>
      <c r="G657" s="513"/>
      <c r="H657" s="513"/>
      <c r="I657" s="513"/>
      <c r="J657" s="513"/>
      <c r="K657" s="513"/>
      <c r="L657" s="513"/>
      <c r="M657" s="513"/>
      <c r="N657" s="513"/>
      <c r="O657" s="513"/>
      <c r="P657" s="513"/>
      <c r="Q657" s="513"/>
    </row>
    <row r="658" spans="1:17">
      <c r="A658" s="513"/>
      <c r="B658" s="513"/>
      <c r="C658" s="513"/>
      <c r="D658" s="513"/>
      <c r="E658" s="513"/>
      <c r="F658" s="513"/>
      <c r="G658" s="513"/>
      <c r="H658" s="513"/>
      <c r="I658" s="513"/>
      <c r="J658" s="513"/>
      <c r="K658" s="513"/>
      <c r="L658" s="513"/>
      <c r="M658" s="513"/>
      <c r="N658" s="513"/>
      <c r="O658" s="513"/>
      <c r="P658" s="513"/>
      <c r="Q658" s="513"/>
    </row>
    <row r="659" spans="1:17">
      <c r="A659" s="513"/>
      <c r="B659" s="513"/>
      <c r="C659" s="513"/>
      <c r="D659" s="513"/>
      <c r="E659" s="513"/>
      <c r="F659" s="513"/>
      <c r="G659" s="513"/>
      <c r="H659" s="513"/>
      <c r="I659" s="513"/>
      <c r="J659" s="513"/>
      <c r="K659" s="513"/>
      <c r="L659" s="513"/>
      <c r="M659" s="513"/>
      <c r="N659" s="513"/>
      <c r="O659" s="513"/>
      <c r="P659" s="513"/>
      <c r="Q659" s="513"/>
    </row>
    <row r="660" spans="1:17">
      <c r="A660" s="513"/>
      <c r="B660" s="513"/>
      <c r="C660" s="513"/>
      <c r="D660" s="513"/>
      <c r="E660" s="513"/>
      <c r="F660" s="513"/>
      <c r="G660" s="513"/>
      <c r="H660" s="513"/>
      <c r="I660" s="513"/>
      <c r="J660" s="513"/>
      <c r="K660" s="513"/>
      <c r="L660" s="513"/>
      <c r="M660" s="513"/>
      <c r="N660" s="513"/>
      <c r="O660" s="513"/>
      <c r="P660" s="513"/>
      <c r="Q660" s="513"/>
    </row>
    <row r="661" spans="1:17">
      <c r="A661" s="513"/>
      <c r="B661" s="513"/>
      <c r="C661" s="513"/>
      <c r="D661" s="513"/>
      <c r="E661" s="513"/>
      <c r="F661" s="513"/>
      <c r="G661" s="513"/>
      <c r="H661" s="513"/>
      <c r="I661" s="513"/>
      <c r="J661" s="513"/>
      <c r="K661" s="513"/>
      <c r="L661" s="513"/>
      <c r="M661" s="513"/>
      <c r="N661" s="513"/>
      <c r="O661" s="513"/>
      <c r="P661" s="513"/>
      <c r="Q661" s="513"/>
    </row>
    <row r="662" spans="1:17">
      <c r="A662" s="513"/>
      <c r="B662" s="513"/>
      <c r="C662" s="513"/>
      <c r="D662" s="513"/>
      <c r="E662" s="513"/>
      <c r="F662" s="513"/>
      <c r="G662" s="513"/>
      <c r="H662" s="513"/>
      <c r="I662" s="513"/>
      <c r="J662" s="513"/>
      <c r="K662" s="513"/>
      <c r="L662" s="513"/>
      <c r="M662" s="513"/>
      <c r="N662" s="513"/>
      <c r="O662" s="513"/>
      <c r="P662" s="513"/>
      <c r="Q662" s="513"/>
    </row>
    <row r="663" spans="1:17">
      <c r="A663" s="513"/>
      <c r="B663" s="513"/>
      <c r="C663" s="513"/>
      <c r="D663" s="513"/>
      <c r="E663" s="513"/>
      <c r="F663" s="513"/>
      <c r="G663" s="513"/>
      <c r="H663" s="513"/>
      <c r="I663" s="513"/>
      <c r="J663" s="513"/>
      <c r="K663" s="513"/>
      <c r="L663" s="513"/>
      <c r="M663" s="513"/>
      <c r="N663" s="513"/>
      <c r="O663" s="513"/>
      <c r="P663" s="513"/>
      <c r="Q663" s="513"/>
    </row>
    <row r="664" spans="1:17">
      <c r="A664" s="513"/>
      <c r="B664" s="513"/>
      <c r="C664" s="513"/>
      <c r="D664" s="513"/>
      <c r="E664" s="513"/>
      <c r="F664" s="513"/>
      <c r="G664" s="513"/>
      <c r="H664" s="513"/>
      <c r="I664" s="513"/>
      <c r="J664" s="513"/>
      <c r="K664" s="513"/>
      <c r="L664" s="513"/>
      <c r="M664" s="513"/>
      <c r="N664" s="513"/>
      <c r="O664" s="513"/>
      <c r="P664" s="513"/>
      <c r="Q664" s="513"/>
    </row>
    <row r="665" spans="1:17">
      <c r="A665" s="513"/>
      <c r="B665" s="513"/>
      <c r="C665" s="513"/>
      <c r="D665" s="513"/>
      <c r="E665" s="513"/>
      <c r="F665" s="513"/>
      <c r="G665" s="513"/>
      <c r="H665" s="513"/>
      <c r="I665" s="513"/>
      <c r="J665" s="513"/>
      <c r="K665" s="513"/>
      <c r="L665" s="513"/>
      <c r="M665" s="513"/>
      <c r="N665" s="513"/>
      <c r="O665" s="513"/>
      <c r="P665" s="513"/>
      <c r="Q665" s="513"/>
    </row>
    <row r="666" spans="1:17">
      <c r="A666" s="513"/>
      <c r="B666" s="513"/>
      <c r="C666" s="513"/>
      <c r="D666" s="513"/>
      <c r="E666" s="513"/>
      <c r="F666" s="513"/>
      <c r="G666" s="513"/>
      <c r="H666" s="513"/>
      <c r="I666" s="513"/>
      <c r="J666" s="513"/>
      <c r="K666" s="513"/>
      <c r="L666" s="513"/>
      <c r="M666" s="513"/>
      <c r="N666" s="513"/>
      <c r="O666" s="513"/>
      <c r="P666" s="513"/>
      <c r="Q666" s="513"/>
    </row>
    <row r="667" spans="1:17">
      <c r="A667" s="513"/>
      <c r="B667" s="513"/>
      <c r="C667" s="513"/>
      <c r="D667" s="513"/>
      <c r="E667" s="513"/>
      <c r="F667" s="513"/>
      <c r="G667" s="513"/>
      <c r="H667" s="513"/>
      <c r="I667" s="513"/>
      <c r="J667" s="513"/>
      <c r="K667" s="513"/>
      <c r="L667" s="513"/>
      <c r="M667" s="513"/>
      <c r="N667" s="513"/>
      <c r="O667" s="513"/>
      <c r="P667" s="513"/>
      <c r="Q667" s="513"/>
    </row>
    <row r="668" spans="1:17">
      <c r="A668" s="513"/>
      <c r="B668" s="513"/>
      <c r="C668" s="513"/>
      <c r="D668" s="513"/>
      <c r="E668" s="513"/>
      <c r="F668" s="513"/>
      <c r="G668" s="513"/>
      <c r="H668" s="513"/>
      <c r="I668" s="513"/>
      <c r="J668" s="513"/>
      <c r="K668" s="513"/>
      <c r="L668" s="513"/>
      <c r="M668" s="513"/>
      <c r="N668" s="513"/>
      <c r="O668" s="513"/>
      <c r="P668" s="513"/>
      <c r="Q668" s="513"/>
    </row>
    <row r="669" spans="1:17">
      <c r="A669" s="513"/>
      <c r="B669" s="513"/>
      <c r="C669" s="513"/>
      <c r="D669" s="513"/>
      <c r="E669" s="513"/>
      <c r="F669" s="513"/>
      <c r="G669" s="513"/>
      <c r="H669" s="513"/>
      <c r="I669" s="513"/>
      <c r="J669" s="513"/>
      <c r="K669" s="513"/>
      <c r="L669" s="513"/>
      <c r="M669" s="513"/>
      <c r="N669" s="513"/>
      <c r="O669" s="513"/>
      <c r="P669" s="513"/>
      <c r="Q669" s="513"/>
    </row>
    <row r="670" spans="1:17">
      <c r="A670" s="513"/>
      <c r="B670" s="513"/>
      <c r="C670" s="513"/>
      <c r="D670" s="513"/>
      <c r="E670" s="513"/>
      <c r="F670" s="513"/>
      <c r="G670" s="513"/>
      <c r="H670" s="513"/>
      <c r="I670" s="513"/>
      <c r="J670" s="513"/>
      <c r="K670" s="513"/>
      <c r="L670" s="513"/>
      <c r="M670" s="513"/>
      <c r="N670" s="513"/>
      <c r="O670" s="513"/>
      <c r="P670" s="513"/>
      <c r="Q670" s="513"/>
    </row>
    <row r="671" spans="1:17">
      <c r="A671" s="513"/>
      <c r="B671" s="513"/>
      <c r="C671" s="513"/>
      <c r="D671" s="513"/>
      <c r="E671" s="513"/>
      <c r="F671" s="513"/>
      <c r="G671" s="513"/>
      <c r="H671" s="513"/>
      <c r="I671" s="513"/>
      <c r="J671" s="513"/>
      <c r="K671" s="513"/>
      <c r="L671" s="513"/>
      <c r="M671" s="513"/>
      <c r="N671" s="513"/>
      <c r="O671" s="513"/>
      <c r="P671" s="513"/>
      <c r="Q671" s="513"/>
    </row>
    <row r="672" spans="1:17">
      <c r="A672" s="513"/>
      <c r="B672" s="513"/>
      <c r="C672" s="513"/>
      <c r="D672" s="513"/>
      <c r="E672" s="513"/>
      <c r="F672" s="513"/>
      <c r="G672" s="513"/>
      <c r="H672" s="513"/>
      <c r="I672" s="513"/>
      <c r="J672" s="513"/>
      <c r="K672" s="513"/>
      <c r="L672" s="513"/>
      <c r="M672" s="513"/>
      <c r="N672" s="513"/>
      <c r="O672" s="513"/>
      <c r="P672" s="513"/>
      <c r="Q672" s="513"/>
    </row>
    <row r="673" spans="1:17">
      <c r="A673" s="513"/>
      <c r="B673" s="513"/>
      <c r="C673" s="513"/>
      <c r="D673" s="513"/>
      <c r="E673" s="513"/>
      <c r="F673" s="513"/>
      <c r="G673" s="513"/>
      <c r="H673" s="513"/>
      <c r="I673" s="513"/>
      <c r="J673" s="513"/>
      <c r="K673" s="513"/>
      <c r="L673" s="513"/>
      <c r="M673" s="513"/>
      <c r="N673" s="513"/>
      <c r="O673" s="513"/>
      <c r="P673" s="513"/>
      <c r="Q673" s="513"/>
    </row>
    <row r="674" spans="1:17">
      <c r="A674" s="513"/>
      <c r="B674" s="513"/>
      <c r="C674" s="51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3"/>
      <c r="P674" s="513"/>
      <c r="Q674" s="513"/>
    </row>
    <row r="675" spans="1:17">
      <c r="A675" s="513"/>
      <c r="B675" s="513"/>
      <c r="C675" s="51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3"/>
      <c r="P675" s="513"/>
      <c r="Q675" s="513"/>
    </row>
    <row r="676" spans="1:17">
      <c r="A676" s="513"/>
      <c r="B676" s="513"/>
      <c r="C676" s="51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3"/>
      <c r="P676" s="513"/>
      <c r="Q676" s="513"/>
    </row>
    <row r="677" spans="1:17">
      <c r="A677" s="513"/>
      <c r="B677" s="513"/>
      <c r="C677" s="51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3"/>
      <c r="P677" s="513"/>
      <c r="Q677" s="513"/>
    </row>
    <row r="678" spans="1:17">
      <c r="A678" s="513"/>
      <c r="B678" s="513"/>
      <c r="C678" s="51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3"/>
      <c r="P678" s="513"/>
      <c r="Q678" s="513"/>
    </row>
    <row r="679" spans="1:17">
      <c r="A679" s="513"/>
      <c r="B679" s="513"/>
      <c r="C679" s="51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3"/>
      <c r="P679" s="513"/>
      <c r="Q679" s="513"/>
    </row>
    <row r="680" spans="1:17">
      <c r="A680" s="513"/>
      <c r="B680" s="513"/>
      <c r="C680" s="51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3"/>
      <c r="P680" s="513"/>
      <c r="Q680" s="513"/>
    </row>
    <row r="681" spans="1:17">
      <c r="A681" s="513"/>
      <c r="B681" s="513"/>
      <c r="C681" s="51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3"/>
      <c r="P681" s="513"/>
      <c r="Q681" s="513"/>
    </row>
    <row r="682" spans="1:17">
      <c r="A682" s="513"/>
      <c r="B682" s="513"/>
      <c r="C682" s="51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3"/>
      <c r="P682" s="513"/>
      <c r="Q682" s="513"/>
    </row>
    <row r="683" spans="1:17">
      <c r="A683" s="513"/>
      <c r="B683" s="513"/>
      <c r="C683" s="51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3"/>
      <c r="P683" s="513"/>
      <c r="Q683" s="513"/>
    </row>
    <row r="684" spans="1:17">
      <c r="A684" s="513"/>
      <c r="B684" s="513"/>
      <c r="C684" s="51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3"/>
      <c r="P684" s="513"/>
      <c r="Q684" s="513"/>
    </row>
    <row r="685" spans="1:17">
      <c r="A685" s="513"/>
      <c r="B685" s="513"/>
      <c r="C685" s="51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3"/>
      <c r="P685" s="513"/>
      <c r="Q685" s="513"/>
    </row>
    <row r="686" spans="1:17">
      <c r="A686" s="513"/>
      <c r="B686" s="513"/>
      <c r="C686" s="51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3"/>
      <c r="P686" s="513"/>
      <c r="Q686" s="513"/>
    </row>
    <row r="687" spans="1:17">
      <c r="A687" s="513"/>
      <c r="B687" s="513"/>
      <c r="C687" s="51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3"/>
      <c r="P687" s="513"/>
      <c r="Q687" s="513"/>
    </row>
    <row r="688" spans="1:17">
      <c r="A688" s="513"/>
      <c r="B688" s="513"/>
      <c r="C688" s="51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3"/>
      <c r="P688" s="513"/>
      <c r="Q688" s="513"/>
    </row>
    <row r="689" spans="1:17">
      <c r="A689" s="513"/>
      <c r="B689" s="513"/>
      <c r="C689" s="513"/>
      <c r="D689" s="513"/>
      <c r="E689" s="513"/>
      <c r="F689" s="513"/>
      <c r="G689" s="513"/>
      <c r="H689" s="513"/>
      <c r="I689" s="513"/>
      <c r="J689" s="513"/>
      <c r="K689" s="513"/>
      <c r="L689" s="513"/>
      <c r="M689" s="513"/>
      <c r="N689" s="513"/>
      <c r="O689" s="513"/>
      <c r="P689" s="513"/>
      <c r="Q689" s="513"/>
    </row>
    <row r="690" spans="1:17">
      <c r="A690" s="513"/>
      <c r="B690" s="513"/>
      <c r="C690" s="513"/>
      <c r="D690" s="513"/>
      <c r="E690" s="513"/>
      <c r="F690" s="513"/>
      <c r="G690" s="513"/>
      <c r="H690" s="513"/>
      <c r="I690" s="513"/>
      <c r="J690" s="513"/>
      <c r="K690" s="513"/>
      <c r="L690" s="513"/>
      <c r="M690" s="513"/>
      <c r="N690" s="513"/>
      <c r="O690" s="513"/>
      <c r="P690" s="513"/>
      <c r="Q690" s="513"/>
    </row>
    <row r="691" spans="1:17">
      <c r="A691" s="513"/>
      <c r="B691" s="513"/>
      <c r="C691" s="513"/>
      <c r="D691" s="513"/>
      <c r="E691" s="513"/>
      <c r="F691" s="513"/>
      <c r="G691" s="513"/>
      <c r="H691" s="513"/>
      <c r="I691" s="513"/>
      <c r="J691" s="513"/>
      <c r="K691" s="513"/>
      <c r="L691" s="513"/>
      <c r="M691" s="513"/>
      <c r="N691" s="513"/>
      <c r="O691" s="513"/>
      <c r="P691" s="513"/>
      <c r="Q691" s="513"/>
    </row>
    <row r="692" spans="1:17">
      <c r="A692" s="513"/>
      <c r="B692" s="513"/>
      <c r="C692" s="513"/>
      <c r="D692" s="513"/>
      <c r="E692" s="513"/>
      <c r="F692" s="513"/>
      <c r="G692" s="513"/>
      <c r="H692" s="513"/>
      <c r="I692" s="513"/>
      <c r="J692" s="513"/>
      <c r="K692" s="513"/>
      <c r="L692" s="513"/>
      <c r="M692" s="513"/>
      <c r="N692" s="513"/>
      <c r="O692" s="513"/>
      <c r="P692" s="513"/>
      <c r="Q692" s="513"/>
    </row>
    <row r="693" spans="1:17">
      <c r="A693" s="513"/>
      <c r="B693" s="513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</row>
    <row r="694" spans="1:17">
      <c r="A694" s="513"/>
      <c r="B694" s="513"/>
      <c r="C694" s="513"/>
      <c r="D694" s="513"/>
      <c r="E694" s="513"/>
      <c r="F694" s="513"/>
      <c r="G694" s="513"/>
      <c r="H694" s="513"/>
      <c r="I694" s="513"/>
      <c r="J694" s="513"/>
      <c r="K694" s="513"/>
      <c r="L694" s="513"/>
      <c r="M694" s="513"/>
      <c r="N694" s="513"/>
      <c r="O694" s="513"/>
      <c r="P694" s="513"/>
      <c r="Q694" s="513"/>
    </row>
    <row r="695" spans="1:17">
      <c r="A695" s="513"/>
      <c r="B695" s="513"/>
      <c r="C695" s="513"/>
      <c r="D695" s="513"/>
      <c r="E695" s="513"/>
      <c r="F695" s="513"/>
      <c r="G695" s="513"/>
      <c r="H695" s="513"/>
      <c r="I695" s="513"/>
      <c r="J695" s="513"/>
      <c r="K695" s="513"/>
      <c r="L695" s="513"/>
      <c r="M695" s="513"/>
      <c r="N695" s="513"/>
      <c r="O695" s="513"/>
      <c r="P695" s="513"/>
      <c r="Q695" s="513"/>
    </row>
    <row r="696" spans="1:17">
      <c r="A696" s="513"/>
      <c r="B696" s="513"/>
      <c r="C696" s="513"/>
      <c r="D696" s="513"/>
      <c r="E696" s="513"/>
      <c r="F696" s="513"/>
      <c r="G696" s="513"/>
      <c r="H696" s="513"/>
      <c r="I696" s="513"/>
      <c r="J696" s="513"/>
      <c r="K696" s="513"/>
      <c r="L696" s="513"/>
      <c r="M696" s="513"/>
      <c r="N696" s="513"/>
      <c r="O696" s="513"/>
      <c r="P696" s="513"/>
      <c r="Q696" s="513"/>
    </row>
    <row r="697" spans="1:17">
      <c r="A697" s="513"/>
      <c r="B697" s="513"/>
      <c r="C697" s="513"/>
      <c r="D697" s="513"/>
      <c r="E697" s="513"/>
      <c r="F697" s="513"/>
      <c r="G697" s="513"/>
      <c r="H697" s="513"/>
      <c r="I697" s="513"/>
      <c r="J697" s="513"/>
      <c r="K697" s="513"/>
      <c r="L697" s="513"/>
      <c r="M697" s="513"/>
      <c r="N697" s="513"/>
      <c r="O697" s="513"/>
      <c r="P697" s="513"/>
      <c r="Q697" s="513"/>
    </row>
    <row r="698" spans="1:17">
      <c r="A698" s="513"/>
      <c r="B698" s="513"/>
      <c r="C698" s="513"/>
      <c r="D698" s="513"/>
      <c r="E698" s="513"/>
      <c r="F698" s="513"/>
      <c r="G698" s="513"/>
      <c r="H698" s="513"/>
      <c r="I698" s="513"/>
      <c r="J698" s="513"/>
      <c r="K698" s="513"/>
      <c r="L698" s="513"/>
      <c r="M698" s="513"/>
      <c r="N698" s="513"/>
      <c r="O698" s="513"/>
      <c r="P698" s="513"/>
      <c r="Q698" s="513"/>
    </row>
    <row r="699" spans="1:17">
      <c r="A699" s="513"/>
      <c r="B699" s="513"/>
      <c r="C699" s="513"/>
      <c r="D699" s="513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</row>
    <row r="700" spans="1:17">
      <c r="A700" s="513"/>
      <c r="B700" s="513"/>
      <c r="C700" s="513"/>
      <c r="D700" s="513"/>
      <c r="E700" s="513"/>
      <c r="F700" s="513"/>
      <c r="G700" s="513"/>
      <c r="H700" s="513"/>
      <c r="I700" s="513"/>
      <c r="J700" s="513"/>
      <c r="K700" s="513"/>
      <c r="L700" s="513"/>
      <c r="M700" s="513"/>
      <c r="N700" s="513"/>
      <c r="O700" s="513"/>
      <c r="P700" s="513"/>
      <c r="Q700" s="513"/>
    </row>
    <row r="701" spans="1:17">
      <c r="A701" s="513"/>
      <c r="B701" s="513"/>
      <c r="C701" s="513"/>
      <c r="D701" s="513"/>
      <c r="E701" s="513"/>
      <c r="F701" s="513"/>
      <c r="G701" s="513"/>
      <c r="H701" s="513"/>
      <c r="I701" s="513"/>
      <c r="J701" s="513"/>
      <c r="K701" s="513"/>
      <c r="L701" s="513"/>
      <c r="M701" s="513"/>
      <c r="N701" s="513"/>
      <c r="O701" s="513"/>
      <c r="P701" s="513"/>
      <c r="Q701" s="513"/>
    </row>
    <row r="702" spans="1:17">
      <c r="A702" s="513"/>
      <c r="B702" s="513"/>
      <c r="C702" s="513"/>
      <c r="D702" s="513"/>
      <c r="E702" s="513"/>
      <c r="F702" s="513"/>
      <c r="G702" s="513"/>
      <c r="H702" s="513"/>
      <c r="I702" s="513"/>
      <c r="J702" s="513"/>
      <c r="K702" s="513"/>
      <c r="L702" s="513"/>
      <c r="M702" s="513"/>
      <c r="N702" s="513"/>
      <c r="O702" s="513"/>
      <c r="P702" s="513"/>
      <c r="Q702" s="513"/>
    </row>
    <row r="703" spans="1:17">
      <c r="A703" s="513"/>
      <c r="B703" s="513"/>
      <c r="C703" s="513"/>
      <c r="D703" s="513"/>
      <c r="E703" s="513"/>
      <c r="F703" s="513"/>
      <c r="G703" s="513"/>
      <c r="H703" s="513"/>
      <c r="I703" s="513"/>
      <c r="J703" s="513"/>
      <c r="K703" s="513"/>
      <c r="L703" s="513"/>
      <c r="M703" s="513"/>
      <c r="N703" s="513"/>
      <c r="O703" s="513"/>
      <c r="P703" s="513"/>
      <c r="Q703" s="513"/>
    </row>
    <row r="704" spans="1:17">
      <c r="A704" s="513"/>
      <c r="B704" s="513"/>
      <c r="C704" s="513"/>
      <c r="D704" s="513"/>
      <c r="E704" s="513"/>
      <c r="F704" s="513"/>
      <c r="G704" s="513"/>
      <c r="H704" s="513"/>
      <c r="I704" s="513"/>
      <c r="J704" s="513"/>
      <c r="K704" s="513"/>
      <c r="L704" s="513"/>
      <c r="M704" s="513"/>
      <c r="N704" s="513"/>
      <c r="O704" s="513"/>
      <c r="P704" s="513"/>
      <c r="Q704" s="513"/>
    </row>
    <row r="705" spans="1:17">
      <c r="A705" s="513"/>
      <c r="B705" s="513"/>
      <c r="C705" s="513"/>
      <c r="D705" s="513"/>
      <c r="E705" s="513"/>
      <c r="F705" s="513"/>
      <c r="G705" s="513"/>
      <c r="H705" s="513"/>
      <c r="I705" s="513"/>
      <c r="J705" s="513"/>
      <c r="K705" s="513"/>
      <c r="L705" s="513"/>
      <c r="M705" s="513"/>
      <c r="N705" s="513"/>
      <c r="O705" s="513"/>
      <c r="P705" s="513"/>
      <c r="Q705" s="513"/>
    </row>
    <row r="706" spans="1:17">
      <c r="A706" s="513"/>
      <c r="B706" s="513"/>
      <c r="C706" s="513"/>
      <c r="D706" s="513"/>
      <c r="E706" s="513"/>
      <c r="F706" s="513"/>
      <c r="G706" s="513"/>
      <c r="H706" s="513"/>
      <c r="I706" s="513"/>
      <c r="J706" s="513"/>
      <c r="K706" s="513"/>
      <c r="L706" s="513"/>
      <c r="M706" s="513"/>
      <c r="N706" s="513"/>
      <c r="O706" s="513"/>
      <c r="P706" s="513"/>
      <c r="Q706" s="513"/>
    </row>
    <row r="707" spans="1:17">
      <c r="A707" s="513"/>
      <c r="B707" s="513"/>
      <c r="C707" s="513"/>
      <c r="D707" s="513"/>
      <c r="E707" s="513"/>
      <c r="F707" s="513"/>
      <c r="G707" s="513"/>
      <c r="H707" s="513"/>
      <c r="I707" s="513"/>
      <c r="J707" s="513"/>
      <c r="K707" s="513"/>
      <c r="L707" s="513"/>
      <c r="M707" s="513"/>
      <c r="N707" s="513"/>
      <c r="O707" s="513"/>
      <c r="P707" s="513"/>
      <c r="Q707" s="513"/>
    </row>
    <row r="708" spans="1:17">
      <c r="A708" s="513"/>
      <c r="B708" s="513"/>
      <c r="C708" s="513"/>
      <c r="D708" s="513"/>
      <c r="E708" s="513"/>
      <c r="F708" s="513"/>
      <c r="G708" s="513"/>
      <c r="H708" s="513"/>
      <c r="I708" s="513"/>
      <c r="J708" s="513"/>
      <c r="K708" s="513"/>
      <c r="L708" s="513"/>
      <c r="M708" s="513"/>
      <c r="N708" s="513"/>
      <c r="O708" s="513"/>
      <c r="P708" s="513"/>
      <c r="Q708" s="513"/>
    </row>
    <row r="709" spans="1:17">
      <c r="A709" s="513"/>
      <c r="B709" s="513"/>
      <c r="C709" s="513"/>
      <c r="D709" s="513"/>
      <c r="E709" s="513"/>
      <c r="F709" s="513"/>
      <c r="G709" s="513"/>
      <c r="H709" s="513"/>
      <c r="I709" s="513"/>
      <c r="J709" s="513"/>
      <c r="K709" s="513"/>
      <c r="L709" s="513"/>
      <c r="M709" s="513"/>
      <c r="N709" s="513"/>
      <c r="O709" s="513"/>
      <c r="P709" s="513"/>
      <c r="Q709" s="513"/>
    </row>
    <row r="710" spans="1:17">
      <c r="A710" s="513"/>
      <c r="B710" s="513"/>
      <c r="C710" s="513"/>
      <c r="D710" s="513"/>
      <c r="E710" s="513"/>
      <c r="F710" s="513"/>
      <c r="G710" s="513"/>
      <c r="H710" s="513"/>
      <c r="I710" s="513"/>
      <c r="J710" s="513"/>
      <c r="K710" s="513"/>
      <c r="L710" s="513"/>
      <c r="M710" s="513"/>
      <c r="N710" s="513"/>
      <c r="O710" s="513"/>
      <c r="P710" s="513"/>
      <c r="Q710" s="513"/>
    </row>
    <row r="711" spans="1:17">
      <c r="A711" s="513"/>
      <c r="B711" s="513"/>
      <c r="C711" s="513"/>
      <c r="D711" s="513"/>
      <c r="E711" s="513"/>
      <c r="F711" s="513"/>
      <c r="G711" s="513"/>
      <c r="H711" s="513"/>
      <c r="I711" s="513"/>
      <c r="J711" s="513"/>
      <c r="K711" s="513"/>
      <c r="L711" s="513"/>
      <c r="M711" s="513"/>
      <c r="N711" s="513"/>
      <c r="O711" s="513"/>
      <c r="P711" s="513"/>
      <c r="Q711" s="513"/>
    </row>
    <row r="712" spans="1:17">
      <c r="A712" s="513"/>
      <c r="B712" s="513"/>
      <c r="C712" s="513"/>
      <c r="D712" s="513"/>
      <c r="E712" s="513"/>
      <c r="F712" s="513"/>
      <c r="G712" s="513"/>
      <c r="H712" s="513"/>
      <c r="I712" s="513"/>
      <c r="J712" s="513"/>
      <c r="K712" s="513"/>
      <c r="L712" s="513"/>
      <c r="M712" s="513"/>
      <c r="N712" s="513"/>
      <c r="O712" s="513"/>
      <c r="P712" s="513"/>
      <c r="Q712" s="513"/>
    </row>
    <row r="713" spans="1:17">
      <c r="A713" s="513"/>
      <c r="B713" s="513"/>
      <c r="C713" s="513"/>
      <c r="D713" s="513"/>
      <c r="E713" s="513"/>
      <c r="F713" s="513"/>
      <c r="G713" s="513"/>
      <c r="H713" s="513"/>
      <c r="I713" s="513"/>
      <c r="J713" s="513"/>
      <c r="K713" s="513"/>
      <c r="L713" s="513"/>
      <c r="M713" s="513"/>
      <c r="N713" s="513"/>
      <c r="O713" s="513"/>
      <c r="P713" s="513"/>
      <c r="Q713" s="513"/>
    </row>
    <row r="714" spans="1:17">
      <c r="A714" s="513"/>
      <c r="B714" s="513"/>
      <c r="C714" s="513"/>
      <c r="D714" s="513"/>
      <c r="E714" s="513"/>
      <c r="F714" s="513"/>
      <c r="G714" s="513"/>
      <c r="H714" s="513"/>
      <c r="I714" s="513"/>
      <c r="J714" s="513"/>
      <c r="K714" s="513"/>
      <c r="L714" s="513"/>
      <c r="M714" s="513"/>
      <c r="N714" s="513"/>
      <c r="O714" s="513"/>
      <c r="P714" s="513"/>
      <c r="Q714" s="513"/>
    </row>
    <row r="715" spans="1:17">
      <c r="A715" s="513"/>
      <c r="B715" s="513"/>
      <c r="C715" s="513"/>
      <c r="D715" s="513"/>
      <c r="E715" s="513"/>
      <c r="F715" s="513"/>
      <c r="G715" s="513"/>
      <c r="H715" s="513"/>
      <c r="I715" s="513"/>
      <c r="J715" s="513"/>
      <c r="K715" s="513"/>
      <c r="L715" s="513"/>
      <c r="M715" s="513"/>
      <c r="N715" s="513"/>
      <c r="O715" s="513"/>
      <c r="P715" s="513"/>
      <c r="Q715" s="513"/>
    </row>
    <row r="716" spans="1:17">
      <c r="A716" s="513"/>
      <c r="B716" s="513"/>
      <c r="C716" s="513"/>
      <c r="D716" s="513"/>
      <c r="E716" s="513"/>
      <c r="F716" s="513"/>
      <c r="G716" s="513"/>
      <c r="H716" s="513"/>
      <c r="I716" s="513"/>
      <c r="J716" s="513"/>
      <c r="K716" s="513"/>
      <c r="L716" s="513"/>
      <c r="M716" s="513"/>
      <c r="N716" s="513"/>
      <c r="O716" s="513"/>
      <c r="P716" s="513"/>
      <c r="Q716" s="513"/>
    </row>
    <row r="717" spans="1:17">
      <c r="A717" s="513"/>
      <c r="B717" s="513"/>
      <c r="C717" s="513"/>
      <c r="D717" s="513"/>
      <c r="E717" s="513"/>
      <c r="F717" s="513"/>
      <c r="G717" s="513"/>
      <c r="H717" s="513"/>
      <c r="I717" s="513"/>
      <c r="J717" s="513"/>
      <c r="K717" s="513"/>
      <c r="L717" s="513"/>
      <c r="M717" s="513"/>
      <c r="N717" s="513"/>
      <c r="O717" s="513"/>
      <c r="P717" s="513"/>
      <c r="Q717" s="513"/>
    </row>
    <row r="718" spans="1:17">
      <c r="A718" s="513"/>
      <c r="B718" s="513"/>
      <c r="C718" s="513"/>
      <c r="D718" s="513"/>
      <c r="E718" s="513"/>
      <c r="F718" s="513"/>
      <c r="G718" s="513"/>
      <c r="H718" s="513"/>
      <c r="I718" s="513"/>
      <c r="J718" s="513"/>
      <c r="K718" s="513"/>
      <c r="L718" s="513"/>
      <c r="M718" s="513"/>
      <c r="N718" s="513"/>
      <c r="O718" s="513"/>
      <c r="P718" s="513"/>
      <c r="Q718" s="513"/>
    </row>
    <row r="719" spans="1:17">
      <c r="A719" s="513"/>
      <c r="B719" s="513"/>
      <c r="C719" s="513"/>
      <c r="D719" s="513"/>
      <c r="E719" s="513"/>
      <c r="F719" s="513"/>
      <c r="G719" s="513"/>
      <c r="H719" s="513"/>
      <c r="I719" s="513"/>
      <c r="J719" s="513"/>
      <c r="K719" s="513"/>
      <c r="L719" s="513"/>
      <c r="M719" s="513"/>
      <c r="N719" s="513"/>
      <c r="O719" s="513"/>
      <c r="P719" s="513"/>
      <c r="Q719" s="513"/>
    </row>
    <row r="720" spans="1:17">
      <c r="A720" s="513"/>
      <c r="B720" s="513"/>
      <c r="C720" s="513"/>
      <c r="D720" s="513"/>
      <c r="E720" s="513"/>
      <c r="F720" s="513"/>
      <c r="G720" s="513"/>
      <c r="H720" s="513"/>
      <c r="I720" s="513"/>
      <c r="J720" s="513"/>
      <c r="K720" s="513"/>
      <c r="L720" s="513"/>
      <c r="M720" s="513"/>
      <c r="N720" s="513"/>
      <c r="O720" s="513"/>
      <c r="P720" s="513"/>
      <c r="Q720" s="513"/>
    </row>
    <row r="721" spans="1:17">
      <c r="A721" s="513"/>
      <c r="B721" s="513"/>
      <c r="C721" s="513"/>
      <c r="D721" s="513"/>
      <c r="E721" s="513"/>
      <c r="F721" s="513"/>
      <c r="G721" s="513"/>
      <c r="H721" s="513"/>
      <c r="I721" s="513"/>
      <c r="J721" s="513"/>
      <c r="K721" s="513"/>
      <c r="L721" s="513"/>
      <c r="M721" s="513"/>
      <c r="N721" s="513"/>
      <c r="O721" s="513"/>
      <c r="P721" s="513"/>
      <c r="Q721" s="513"/>
    </row>
    <row r="722" spans="1:17">
      <c r="A722" s="513"/>
      <c r="B722" s="513"/>
      <c r="C722" s="513"/>
      <c r="D722" s="513"/>
      <c r="E722" s="513"/>
      <c r="F722" s="513"/>
      <c r="G722" s="513"/>
      <c r="H722" s="513"/>
      <c r="I722" s="513"/>
      <c r="J722" s="513"/>
      <c r="K722" s="513"/>
      <c r="L722" s="513"/>
      <c r="M722" s="513"/>
      <c r="N722" s="513"/>
      <c r="O722" s="513"/>
      <c r="P722" s="513"/>
      <c r="Q722" s="513"/>
    </row>
    <row r="723" spans="1:17">
      <c r="A723" s="513"/>
      <c r="B723" s="513"/>
      <c r="C723" s="513"/>
      <c r="D723" s="513"/>
      <c r="E723" s="513"/>
      <c r="F723" s="513"/>
      <c r="G723" s="513"/>
      <c r="H723" s="513"/>
      <c r="I723" s="513"/>
      <c r="J723" s="513"/>
      <c r="K723" s="513"/>
      <c r="L723" s="513"/>
      <c r="M723" s="513"/>
      <c r="N723" s="513"/>
      <c r="O723" s="513"/>
      <c r="P723" s="513"/>
      <c r="Q723" s="513"/>
    </row>
    <row r="724" spans="1:17">
      <c r="A724" s="513"/>
      <c r="B724" s="513"/>
      <c r="C724" s="513"/>
      <c r="D724" s="513"/>
      <c r="E724" s="513"/>
      <c r="F724" s="513"/>
      <c r="G724" s="513"/>
      <c r="H724" s="513"/>
      <c r="I724" s="513"/>
      <c r="J724" s="513"/>
      <c r="K724" s="513"/>
      <c r="L724" s="513"/>
      <c r="M724" s="513"/>
      <c r="N724" s="513"/>
      <c r="O724" s="513"/>
      <c r="P724" s="513"/>
      <c r="Q724" s="513"/>
    </row>
    <row r="725" spans="1:17">
      <c r="A725" s="513"/>
      <c r="B725" s="513"/>
      <c r="C725" s="513"/>
      <c r="D725" s="513"/>
      <c r="E725" s="513"/>
      <c r="F725" s="513"/>
      <c r="G725" s="513"/>
      <c r="H725" s="513"/>
      <c r="I725" s="513"/>
      <c r="J725" s="513"/>
      <c r="K725" s="513"/>
      <c r="L725" s="513"/>
      <c r="M725" s="513"/>
      <c r="N725" s="513"/>
      <c r="O725" s="513"/>
      <c r="P725" s="513"/>
      <c r="Q725" s="513"/>
    </row>
    <row r="726" spans="1:17">
      <c r="A726" s="513"/>
      <c r="B726" s="513"/>
      <c r="C726" s="513"/>
      <c r="D726" s="513"/>
      <c r="E726" s="513"/>
      <c r="F726" s="513"/>
      <c r="G726" s="513"/>
      <c r="H726" s="513"/>
      <c r="I726" s="513"/>
      <c r="J726" s="513"/>
      <c r="K726" s="513"/>
      <c r="L726" s="513"/>
      <c r="M726" s="513"/>
      <c r="N726" s="513"/>
      <c r="O726" s="513"/>
      <c r="P726" s="513"/>
      <c r="Q726" s="513"/>
    </row>
    <row r="727" spans="1:17">
      <c r="A727" s="513"/>
      <c r="B727" s="513"/>
      <c r="C727" s="513"/>
      <c r="D727" s="513"/>
      <c r="E727" s="513"/>
      <c r="F727" s="513"/>
      <c r="G727" s="513"/>
      <c r="H727" s="513"/>
      <c r="I727" s="513"/>
      <c r="J727" s="513"/>
      <c r="K727" s="513"/>
      <c r="L727" s="513"/>
      <c r="M727" s="513"/>
      <c r="N727" s="513"/>
      <c r="O727" s="513"/>
      <c r="P727" s="513"/>
      <c r="Q727" s="513"/>
    </row>
    <row r="728" spans="1:17">
      <c r="A728" s="513"/>
      <c r="B728" s="513"/>
      <c r="C728" s="513"/>
      <c r="D728" s="513"/>
      <c r="E728" s="513"/>
      <c r="F728" s="513"/>
      <c r="G728" s="513"/>
      <c r="H728" s="513"/>
      <c r="I728" s="513"/>
      <c r="J728" s="513"/>
      <c r="K728" s="513"/>
      <c r="L728" s="513"/>
      <c r="M728" s="513"/>
      <c r="N728" s="513"/>
      <c r="O728" s="513"/>
      <c r="P728" s="513"/>
      <c r="Q728" s="513"/>
    </row>
    <row r="729" spans="1:17">
      <c r="A729" s="513"/>
      <c r="B729" s="513"/>
      <c r="C729" s="513"/>
      <c r="D729" s="513"/>
      <c r="E729" s="513"/>
      <c r="F729" s="513"/>
      <c r="G729" s="513"/>
      <c r="H729" s="513"/>
      <c r="I729" s="513"/>
      <c r="J729" s="513"/>
      <c r="K729" s="513"/>
      <c r="L729" s="513"/>
      <c r="M729" s="513"/>
      <c r="N729" s="513"/>
      <c r="O729" s="513"/>
      <c r="P729" s="513"/>
      <c r="Q729" s="513"/>
    </row>
    <row r="730" spans="1:17">
      <c r="A730" s="513"/>
      <c r="B730" s="513"/>
      <c r="C730" s="513"/>
      <c r="D730" s="513"/>
      <c r="E730" s="513"/>
      <c r="F730" s="513"/>
      <c r="G730" s="513"/>
      <c r="H730" s="513"/>
      <c r="I730" s="513"/>
      <c r="J730" s="513"/>
      <c r="K730" s="513"/>
      <c r="L730" s="513"/>
      <c r="M730" s="513"/>
      <c r="N730" s="513"/>
      <c r="O730" s="513"/>
      <c r="P730" s="513"/>
      <c r="Q730" s="513"/>
    </row>
    <row r="731" spans="1:17">
      <c r="A731" s="513"/>
      <c r="B731" s="513"/>
      <c r="C731" s="513"/>
      <c r="D731" s="513"/>
      <c r="E731" s="513"/>
      <c r="F731" s="513"/>
      <c r="G731" s="513"/>
      <c r="H731" s="513"/>
      <c r="I731" s="513"/>
      <c r="J731" s="513"/>
      <c r="K731" s="513"/>
      <c r="L731" s="513"/>
      <c r="M731" s="513"/>
      <c r="N731" s="513"/>
      <c r="O731" s="513"/>
      <c r="P731" s="513"/>
      <c r="Q731" s="513"/>
    </row>
    <row r="732" spans="1:17">
      <c r="A732" s="513"/>
      <c r="B732" s="513"/>
      <c r="C732" s="51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3"/>
      <c r="P732" s="513"/>
      <c r="Q732" s="513"/>
    </row>
    <row r="733" spans="1:17">
      <c r="A733" s="513"/>
      <c r="B733" s="513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</row>
    <row r="734" spans="1:17">
      <c r="A734" s="513"/>
      <c r="B734" s="513"/>
      <c r="C734" s="51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3"/>
      <c r="P734" s="513"/>
      <c r="Q734" s="513"/>
    </row>
    <row r="735" spans="1:17">
      <c r="A735" s="513"/>
      <c r="B735" s="513"/>
      <c r="C735" s="51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3"/>
      <c r="P735" s="513"/>
      <c r="Q735" s="513"/>
    </row>
    <row r="736" spans="1:17">
      <c r="A736" s="513"/>
      <c r="B736" s="513"/>
      <c r="C736" s="51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3"/>
      <c r="P736" s="513"/>
      <c r="Q736" s="513"/>
    </row>
    <row r="737" spans="1:17">
      <c r="A737" s="513"/>
      <c r="B737" s="513"/>
      <c r="C737" s="51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3"/>
      <c r="P737" s="513"/>
      <c r="Q737" s="513"/>
    </row>
    <row r="738" spans="1:17">
      <c r="A738" s="513"/>
      <c r="B738" s="513"/>
      <c r="C738" s="51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3"/>
      <c r="P738" s="513"/>
      <c r="Q738" s="513"/>
    </row>
    <row r="739" spans="1:17">
      <c r="A739" s="513"/>
      <c r="B739" s="513"/>
      <c r="C739" s="51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3"/>
      <c r="P739" s="513"/>
      <c r="Q739" s="513"/>
    </row>
    <row r="740" spans="1:17">
      <c r="A740" s="513"/>
      <c r="B740" s="513"/>
      <c r="C740" s="51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3"/>
      <c r="P740" s="513"/>
      <c r="Q740" s="513"/>
    </row>
    <row r="741" spans="1:17">
      <c r="A741" s="513"/>
      <c r="B741" s="513"/>
      <c r="C741" s="51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3"/>
      <c r="P741" s="513"/>
      <c r="Q741" s="513"/>
    </row>
    <row r="742" spans="1:17">
      <c r="A742" s="513"/>
      <c r="B742" s="513"/>
      <c r="C742" s="51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3"/>
      <c r="P742" s="513"/>
      <c r="Q742" s="513"/>
    </row>
    <row r="743" spans="1:17">
      <c r="A743" s="513"/>
      <c r="B743" s="513"/>
      <c r="C743" s="51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3"/>
      <c r="P743" s="513"/>
      <c r="Q743" s="513"/>
    </row>
    <row r="744" spans="1:17">
      <c r="A744" s="513"/>
      <c r="B744" s="513"/>
      <c r="C744" s="51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3"/>
      <c r="P744" s="513"/>
      <c r="Q744" s="513"/>
    </row>
    <row r="745" spans="1:17">
      <c r="A745" s="513"/>
      <c r="B745" s="513"/>
      <c r="C745" s="51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3"/>
      <c r="P745" s="513"/>
      <c r="Q745" s="513"/>
    </row>
    <row r="746" spans="1:17">
      <c r="A746" s="513"/>
      <c r="B746" s="513"/>
      <c r="C746" s="51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3"/>
      <c r="P746" s="513"/>
      <c r="Q746" s="513"/>
    </row>
    <row r="747" spans="1:17">
      <c r="A747" s="513"/>
      <c r="B747" s="513"/>
      <c r="C747" s="513"/>
      <c r="D747" s="513"/>
      <c r="E747" s="513"/>
      <c r="F747" s="513"/>
      <c r="G747" s="513"/>
      <c r="H747" s="513"/>
      <c r="I747" s="513"/>
      <c r="J747" s="513"/>
      <c r="K747" s="513"/>
      <c r="L747" s="513"/>
      <c r="M747" s="513"/>
      <c r="N747" s="513"/>
      <c r="O747" s="513"/>
      <c r="P747" s="513"/>
      <c r="Q747" s="513"/>
    </row>
    <row r="748" spans="1:17">
      <c r="A748" s="513"/>
      <c r="B748" s="513"/>
      <c r="C748" s="513"/>
      <c r="D748" s="513"/>
      <c r="E748" s="513"/>
      <c r="F748" s="513"/>
      <c r="G748" s="513"/>
      <c r="H748" s="513"/>
      <c r="I748" s="513"/>
      <c r="J748" s="513"/>
      <c r="K748" s="513"/>
      <c r="L748" s="513"/>
      <c r="M748" s="513"/>
      <c r="N748" s="513"/>
      <c r="O748" s="513"/>
      <c r="P748" s="513"/>
      <c r="Q748" s="513"/>
    </row>
    <row r="749" spans="1:17">
      <c r="A749" s="513"/>
      <c r="B749" s="513"/>
      <c r="C749" s="513"/>
      <c r="D749" s="513"/>
      <c r="E749" s="513"/>
      <c r="F749" s="513"/>
      <c r="G749" s="513"/>
      <c r="H749" s="513"/>
      <c r="I749" s="513"/>
      <c r="J749" s="513"/>
      <c r="K749" s="513"/>
      <c r="L749" s="513"/>
      <c r="M749" s="513"/>
      <c r="N749" s="513"/>
      <c r="O749" s="513"/>
      <c r="P749" s="513"/>
      <c r="Q749" s="513"/>
    </row>
    <row r="750" spans="1:17">
      <c r="A750" s="513"/>
      <c r="B750" s="513"/>
      <c r="C750" s="513"/>
      <c r="D750" s="513"/>
      <c r="E750" s="513"/>
      <c r="F750" s="513"/>
      <c r="G750" s="513"/>
      <c r="H750" s="513"/>
      <c r="I750" s="513"/>
      <c r="J750" s="513"/>
      <c r="K750" s="513"/>
      <c r="L750" s="513"/>
      <c r="M750" s="513"/>
      <c r="N750" s="513"/>
      <c r="O750" s="513"/>
      <c r="P750" s="513"/>
      <c r="Q750" s="513"/>
    </row>
    <row r="751" spans="1:17">
      <c r="A751" s="513"/>
      <c r="B751" s="513"/>
      <c r="C751" s="513"/>
      <c r="D751" s="513"/>
      <c r="E751" s="513"/>
      <c r="F751" s="513"/>
      <c r="G751" s="513"/>
      <c r="H751" s="513"/>
      <c r="I751" s="513"/>
      <c r="J751" s="513"/>
      <c r="K751" s="513"/>
      <c r="L751" s="513"/>
      <c r="M751" s="513"/>
      <c r="N751" s="513"/>
      <c r="O751" s="513"/>
      <c r="P751" s="513"/>
      <c r="Q751" s="513"/>
    </row>
    <row r="752" spans="1:17">
      <c r="A752" s="513"/>
      <c r="B752" s="513"/>
      <c r="C752" s="513"/>
      <c r="D752" s="513"/>
      <c r="E752" s="513"/>
      <c r="F752" s="513"/>
      <c r="G752" s="513"/>
      <c r="H752" s="513"/>
      <c r="I752" s="513"/>
      <c r="J752" s="513"/>
      <c r="K752" s="513"/>
      <c r="L752" s="513"/>
      <c r="M752" s="513"/>
      <c r="N752" s="513"/>
      <c r="O752" s="513"/>
      <c r="P752" s="513"/>
      <c r="Q752" s="513"/>
    </row>
    <row r="753" spans="1:17">
      <c r="A753" s="513"/>
      <c r="B753" s="513"/>
      <c r="C753" s="513"/>
      <c r="D753" s="513"/>
      <c r="E753" s="513"/>
      <c r="F753" s="513"/>
      <c r="G753" s="513"/>
      <c r="H753" s="513"/>
      <c r="I753" s="513"/>
      <c r="J753" s="513"/>
      <c r="K753" s="513"/>
      <c r="L753" s="513"/>
      <c r="M753" s="513"/>
      <c r="N753" s="513"/>
      <c r="O753" s="513"/>
      <c r="P753" s="513"/>
      <c r="Q753" s="513"/>
    </row>
    <row r="754" spans="1:17">
      <c r="A754" s="513"/>
      <c r="B754" s="513"/>
      <c r="C754" s="513"/>
      <c r="D754" s="513"/>
      <c r="E754" s="513"/>
      <c r="F754" s="513"/>
      <c r="G754" s="513"/>
      <c r="H754" s="513"/>
      <c r="I754" s="513"/>
      <c r="J754" s="513"/>
      <c r="K754" s="513"/>
      <c r="L754" s="513"/>
      <c r="M754" s="513"/>
      <c r="N754" s="513"/>
      <c r="O754" s="513"/>
      <c r="P754" s="513"/>
      <c r="Q754" s="513"/>
    </row>
    <row r="755" spans="1:17">
      <c r="A755" s="513"/>
      <c r="B755" s="513"/>
      <c r="C755" s="513"/>
      <c r="D755" s="513"/>
      <c r="E755" s="513"/>
      <c r="F755" s="513"/>
      <c r="G755" s="513"/>
      <c r="H755" s="513"/>
      <c r="I755" s="513"/>
      <c r="J755" s="513"/>
      <c r="K755" s="513"/>
      <c r="L755" s="513"/>
      <c r="M755" s="513"/>
      <c r="N755" s="513"/>
      <c r="O755" s="513"/>
      <c r="P755" s="513"/>
      <c r="Q755" s="513"/>
    </row>
    <row r="756" spans="1:17">
      <c r="A756" s="513"/>
      <c r="B756" s="513"/>
      <c r="C756" s="513"/>
      <c r="D756" s="513"/>
      <c r="E756" s="513"/>
      <c r="F756" s="513"/>
      <c r="G756" s="513"/>
      <c r="H756" s="513"/>
      <c r="I756" s="513"/>
      <c r="J756" s="513"/>
      <c r="K756" s="513"/>
      <c r="L756" s="513"/>
      <c r="M756" s="513"/>
      <c r="N756" s="513"/>
      <c r="O756" s="513"/>
      <c r="P756" s="513"/>
      <c r="Q756" s="513"/>
    </row>
    <row r="757" spans="1:17">
      <c r="A757" s="513"/>
      <c r="B757" s="513"/>
      <c r="C757" s="513"/>
      <c r="D757" s="513"/>
      <c r="E757" s="513"/>
      <c r="F757" s="513"/>
      <c r="G757" s="513"/>
      <c r="H757" s="513"/>
      <c r="I757" s="513"/>
      <c r="J757" s="513"/>
      <c r="K757" s="513"/>
      <c r="L757" s="513"/>
      <c r="M757" s="513"/>
      <c r="N757" s="513"/>
      <c r="O757" s="513"/>
      <c r="P757" s="513"/>
      <c r="Q757" s="513"/>
    </row>
    <row r="758" spans="1:17">
      <c r="A758" s="513"/>
      <c r="B758" s="513"/>
      <c r="C758" s="513"/>
      <c r="D758" s="513"/>
      <c r="E758" s="513"/>
      <c r="F758" s="513"/>
      <c r="G758" s="513"/>
      <c r="H758" s="513"/>
      <c r="I758" s="513"/>
      <c r="J758" s="513"/>
      <c r="K758" s="513"/>
      <c r="L758" s="513"/>
      <c r="M758" s="513"/>
      <c r="N758" s="513"/>
      <c r="O758" s="513"/>
      <c r="P758" s="513"/>
      <c r="Q758" s="513"/>
    </row>
    <row r="759" spans="1:17">
      <c r="A759" s="513"/>
      <c r="B759" s="513"/>
      <c r="C759" s="513"/>
      <c r="D759" s="513"/>
      <c r="E759" s="513"/>
      <c r="F759" s="513"/>
      <c r="G759" s="513"/>
      <c r="H759" s="513"/>
      <c r="I759" s="513"/>
      <c r="J759" s="513"/>
      <c r="K759" s="513"/>
      <c r="L759" s="513"/>
      <c r="M759" s="513"/>
      <c r="N759" s="513"/>
      <c r="O759" s="513"/>
      <c r="P759" s="513"/>
      <c r="Q759" s="513"/>
    </row>
    <row r="760" spans="1:17">
      <c r="A760" s="513"/>
      <c r="B760" s="513"/>
      <c r="C760" s="513"/>
      <c r="D760" s="513"/>
      <c r="E760" s="513"/>
      <c r="F760" s="513"/>
      <c r="G760" s="513"/>
      <c r="H760" s="513"/>
      <c r="I760" s="513"/>
      <c r="J760" s="513"/>
      <c r="K760" s="513"/>
      <c r="L760" s="513"/>
      <c r="M760" s="513"/>
      <c r="N760" s="513"/>
      <c r="O760" s="513"/>
      <c r="P760" s="513"/>
      <c r="Q760" s="513"/>
    </row>
    <row r="761" spans="1:17">
      <c r="A761" s="513"/>
      <c r="B761" s="513"/>
      <c r="C761" s="513"/>
      <c r="D761" s="513"/>
      <c r="E761" s="513"/>
      <c r="F761" s="513"/>
      <c r="G761" s="513"/>
      <c r="H761" s="513"/>
      <c r="I761" s="513"/>
      <c r="J761" s="513"/>
      <c r="K761" s="513"/>
      <c r="L761" s="513"/>
      <c r="M761" s="513"/>
      <c r="N761" s="513"/>
      <c r="O761" s="513"/>
      <c r="P761" s="513"/>
      <c r="Q761" s="513"/>
    </row>
    <row r="762" spans="1:17">
      <c r="A762" s="513"/>
      <c r="B762" s="513"/>
      <c r="C762" s="513"/>
      <c r="D762" s="513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</row>
    <row r="763" spans="1:17">
      <c r="A763" s="513"/>
      <c r="B763" s="513"/>
      <c r="C763" s="513"/>
      <c r="D763" s="513"/>
      <c r="E763" s="513"/>
      <c r="F763" s="513"/>
      <c r="G763" s="513"/>
      <c r="H763" s="513"/>
      <c r="I763" s="513"/>
      <c r="J763" s="513"/>
      <c r="K763" s="513"/>
      <c r="L763" s="513"/>
      <c r="M763" s="513"/>
      <c r="N763" s="513"/>
      <c r="O763" s="513"/>
      <c r="P763" s="513"/>
      <c r="Q763" s="513"/>
    </row>
    <row r="764" spans="1:17">
      <c r="A764" s="513"/>
      <c r="B764" s="513"/>
      <c r="C764" s="513"/>
      <c r="D764" s="513"/>
      <c r="E764" s="513"/>
      <c r="F764" s="513"/>
      <c r="G764" s="513"/>
      <c r="H764" s="513"/>
      <c r="I764" s="513"/>
      <c r="J764" s="513"/>
      <c r="K764" s="513"/>
      <c r="L764" s="513"/>
      <c r="M764" s="513"/>
      <c r="N764" s="513"/>
      <c r="O764" s="513"/>
      <c r="P764" s="513"/>
      <c r="Q764" s="513"/>
    </row>
    <row r="765" spans="1:17">
      <c r="A765" s="513"/>
      <c r="B765" s="513"/>
      <c r="C765" s="513"/>
      <c r="D765" s="513"/>
      <c r="E765" s="513"/>
      <c r="F765" s="513"/>
      <c r="G765" s="513"/>
      <c r="H765" s="513"/>
      <c r="I765" s="513"/>
      <c r="J765" s="513"/>
      <c r="K765" s="513"/>
      <c r="L765" s="513"/>
      <c r="M765" s="513"/>
      <c r="N765" s="513"/>
      <c r="O765" s="513"/>
      <c r="P765" s="513"/>
      <c r="Q765" s="513"/>
    </row>
    <row r="766" spans="1:17">
      <c r="A766" s="513"/>
      <c r="B766" s="513"/>
      <c r="C766" s="513"/>
      <c r="D766" s="513"/>
      <c r="E766" s="513"/>
      <c r="F766" s="513"/>
      <c r="G766" s="513"/>
      <c r="H766" s="513"/>
      <c r="I766" s="513"/>
      <c r="J766" s="513"/>
      <c r="K766" s="513"/>
      <c r="L766" s="513"/>
      <c r="M766" s="513"/>
      <c r="N766" s="513"/>
      <c r="O766" s="513"/>
      <c r="P766" s="513"/>
      <c r="Q766" s="513"/>
    </row>
    <row r="767" spans="1:17">
      <c r="A767" s="513"/>
      <c r="B767" s="513"/>
      <c r="C767" s="513"/>
      <c r="D767" s="513"/>
      <c r="E767" s="513"/>
      <c r="F767" s="513"/>
      <c r="G767" s="513"/>
      <c r="H767" s="513"/>
      <c r="I767" s="513"/>
      <c r="J767" s="513"/>
      <c r="K767" s="513"/>
      <c r="L767" s="513"/>
      <c r="M767" s="513"/>
      <c r="N767" s="513"/>
      <c r="O767" s="513"/>
      <c r="P767" s="513"/>
      <c r="Q767" s="513"/>
    </row>
    <row r="768" spans="1:17">
      <c r="A768" s="513"/>
      <c r="B768" s="513"/>
      <c r="C768" s="513"/>
      <c r="D768" s="513"/>
      <c r="E768" s="513"/>
      <c r="F768" s="513"/>
      <c r="G768" s="513"/>
      <c r="H768" s="513"/>
      <c r="I768" s="513"/>
      <c r="J768" s="513"/>
      <c r="K768" s="513"/>
      <c r="L768" s="513"/>
      <c r="M768" s="513"/>
      <c r="N768" s="513"/>
      <c r="O768" s="513"/>
      <c r="P768" s="513"/>
      <c r="Q768" s="513"/>
    </row>
    <row r="769" spans="1:17">
      <c r="A769" s="513"/>
      <c r="B769" s="513"/>
      <c r="C769" s="513"/>
      <c r="D769" s="513"/>
      <c r="E769" s="513"/>
      <c r="F769" s="513"/>
      <c r="G769" s="513"/>
      <c r="H769" s="513"/>
      <c r="I769" s="513"/>
      <c r="J769" s="513"/>
      <c r="K769" s="513"/>
      <c r="L769" s="513"/>
      <c r="M769" s="513"/>
      <c r="N769" s="513"/>
      <c r="O769" s="513"/>
      <c r="P769" s="513"/>
      <c r="Q769" s="513"/>
    </row>
    <row r="770" spans="1:17">
      <c r="A770" s="513"/>
      <c r="B770" s="513"/>
      <c r="C770" s="513"/>
      <c r="D770" s="513"/>
      <c r="E770" s="513"/>
      <c r="F770" s="513"/>
      <c r="G770" s="513"/>
      <c r="H770" s="513"/>
      <c r="I770" s="513"/>
      <c r="J770" s="513"/>
      <c r="K770" s="513"/>
      <c r="L770" s="513"/>
      <c r="M770" s="513"/>
      <c r="N770" s="513"/>
      <c r="O770" s="513"/>
      <c r="P770" s="513"/>
      <c r="Q770" s="513"/>
    </row>
    <row r="771" spans="1:17">
      <c r="A771" s="513"/>
      <c r="B771" s="513"/>
      <c r="C771" s="513"/>
      <c r="D771" s="513"/>
      <c r="E771" s="513"/>
      <c r="F771" s="513"/>
      <c r="G771" s="513"/>
      <c r="H771" s="513"/>
      <c r="I771" s="513"/>
      <c r="J771" s="513"/>
      <c r="K771" s="513"/>
      <c r="L771" s="513"/>
      <c r="M771" s="513"/>
      <c r="N771" s="513"/>
      <c r="O771" s="513"/>
      <c r="P771" s="513"/>
      <c r="Q771" s="513"/>
    </row>
    <row r="772" spans="1:17">
      <c r="A772" s="513"/>
      <c r="B772" s="513"/>
      <c r="C772" s="513"/>
      <c r="D772" s="513"/>
      <c r="E772" s="513"/>
      <c r="F772" s="513"/>
      <c r="G772" s="513"/>
      <c r="H772" s="513"/>
      <c r="I772" s="513"/>
      <c r="J772" s="513"/>
      <c r="K772" s="513"/>
      <c r="L772" s="513"/>
      <c r="M772" s="513"/>
      <c r="N772" s="513"/>
      <c r="O772" s="513"/>
      <c r="P772" s="513"/>
      <c r="Q772" s="513"/>
    </row>
    <row r="773" spans="1:17">
      <c r="A773" s="513"/>
      <c r="B773" s="513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</row>
    <row r="774" spans="1:17">
      <c r="A774" s="513"/>
      <c r="B774" s="513"/>
      <c r="C774" s="513"/>
      <c r="D774" s="513"/>
      <c r="E774" s="513"/>
      <c r="F774" s="513"/>
      <c r="G774" s="513"/>
      <c r="H774" s="513"/>
      <c r="I774" s="513"/>
      <c r="J774" s="513"/>
      <c r="K774" s="513"/>
      <c r="L774" s="513"/>
      <c r="M774" s="513"/>
      <c r="N774" s="513"/>
      <c r="O774" s="513"/>
      <c r="P774" s="513"/>
      <c r="Q774" s="513"/>
    </row>
    <row r="775" spans="1:17">
      <c r="A775" s="513"/>
      <c r="B775" s="513"/>
      <c r="C775" s="513"/>
      <c r="D775" s="513"/>
      <c r="E775" s="513"/>
      <c r="F775" s="513"/>
      <c r="G775" s="513"/>
      <c r="H775" s="513"/>
      <c r="I775" s="513"/>
      <c r="J775" s="513"/>
      <c r="K775" s="513"/>
      <c r="L775" s="513"/>
      <c r="M775" s="513"/>
      <c r="N775" s="513"/>
      <c r="O775" s="513"/>
      <c r="P775" s="513"/>
      <c r="Q775" s="513"/>
    </row>
    <row r="776" spans="1:17">
      <c r="A776" s="513"/>
      <c r="B776" s="513"/>
      <c r="C776" s="513"/>
      <c r="D776" s="513"/>
      <c r="E776" s="513"/>
      <c r="F776" s="513"/>
      <c r="G776" s="513"/>
      <c r="H776" s="513"/>
      <c r="I776" s="513"/>
      <c r="J776" s="513"/>
      <c r="K776" s="513"/>
      <c r="L776" s="513"/>
      <c r="M776" s="513"/>
      <c r="N776" s="513"/>
      <c r="O776" s="513"/>
      <c r="P776" s="513"/>
      <c r="Q776" s="513"/>
    </row>
    <row r="777" spans="1:17">
      <c r="A777" s="513"/>
      <c r="B777" s="513"/>
      <c r="C777" s="513"/>
      <c r="D777" s="513"/>
      <c r="E777" s="513"/>
      <c r="F777" s="513"/>
      <c r="G777" s="513"/>
      <c r="H777" s="513"/>
      <c r="I777" s="513"/>
      <c r="J777" s="513"/>
      <c r="K777" s="513"/>
      <c r="L777" s="513"/>
      <c r="M777" s="513"/>
      <c r="N777" s="513"/>
      <c r="O777" s="513"/>
      <c r="P777" s="513"/>
      <c r="Q777" s="513"/>
    </row>
    <row r="778" spans="1:17">
      <c r="A778" s="513"/>
      <c r="B778" s="513"/>
      <c r="C778" s="513"/>
      <c r="D778" s="513"/>
      <c r="E778" s="513"/>
      <c r="F778" s="513"/>
      <c r="G778" s="513"/>
      <c r="H778" s="513"/>
      <c r="I778" s="513"/>
      <c r="J778" s="513"/>
      <c r="K778" s="513"/>
      <c r="L778" s="513"/>
      <c r="M778" s="513"/>
      <c r="N778" s="513"/>
      <c r="O778" s="513"/>
      <c r="P778" s="513"/>
      <c r="Q778" s="513"/>
    </row>
    <row r="779" spans="1:17">
      <c r="A779" s="513"/>
      <c r="B779" s="513"/>
      <c r="C779" s="513"/>
      <c r="D779" s="513"/>
      <c r="E779" s="513"/>
      <c r="F779" s="513"/>
      <c r="G779" s="513"/>
      <c r="H779" s="513"/>
      <c r="I779" s="513"/>
      <c r="J779" s="513"/>
      <c r="K779" s="513"/>
      <c r="L779" s="513"/>
      <c r="M779" s="513"/>
      <c r="N779" s="513"/>
      <c r="O779" s="513"/>
      <c r="P779" s="513"/>
      <c r="Q779" s="513"/>
    </row>
    <row r="780" spans="1:17">
      <c r="A780" s="513"/>
      <c r="B780" s="513"/>
      <c r="C780" s="513"/>
      <c r="D780" s="513"/>
      <c r="E780" s="513"/>
      <c r="F780" s="513"/>
      <c r="G780" s="513"/>
      <c r="H780" s="513"/>
      <c r="I780" s="513"/>
      <c r="J780" s="513"/>
      <c r="K780" s="513"/>
      <c r="L780" s="513"/>
      <c r="M780" s="513"/>
      <c r="N780" s="513"/>
      <c r="O780" s="513"/>
      <c r="P780" s="513"/>
      <c r="Q780" s="513"/>
    </row>
    <row r="781" spans="1:17">
      <c r="A781" s="513"/>
      <c r="B781" s="513"/>
      <c r="C781" s="513"/>
      <c r="D781" s="513"/>
      <c r="E781" s="513"/>
      <c r="F781" s="513"/>
      <c r="G781" s="513"/>
      <c r="H781" s="513"/>
      <c r="I781" s="513"/>
      <c r="J781" s="513"/>
      <c r="K781" s="513"/>
      <c r="L781" s="513"/>
      <c r="M781" s="513"/>
      <c r="N781" s="513"/>
      <c r="O781" s="513"/>
      <c r="P781" s="513"/>
      <c r="Q781" s="513"/>
    </row>
    <row r="782" spans="1:17">
      <c r="A782" s="513"/>
      <c r="B782" s="513"/>
      <c r="C782" s="513"/>
      <c r="D782" s="513"/>
      <c r="E782" s="513"/>
      <c r="F782" s="513"/>
      <c r="G782" s="513"/>
      <c r="H782" s="513"/>
      <c r="I782" s="513"/>
      <c r="J782" s="513"/>
      <c r="K782" s="513"/>
      <c r="L782" s="513"/>
      <c r="M782" s="513"/>
      <c r="N782" s="513"/>
      <c r="O782" s="513"/>
      <c r="P782" s="513"/>
      <c r="Q782" s="513"/>
    </row>
    <row r="783" spans="1:17">
      <c r="A783" s="513"/>
      <c r="B783" s="513"/>
      <c r="C783" s="513"/>
      <c r="D783" s="513"/>
      <c r="E783" s="513"/>
      <c r="F783" s="513"/>
      <c r="G783" s="513"/>
      <c r="H783" s="513"/>
      <c r="I783" s="513"/>
      <c r="J783" s="513"/>
      <c r="K783" s="513"/>
      <c r="L783" s="513"/>
      <c r="M783" s="513"/>
      <c r="N783" s="513"/>
      <c r="O783" s="513"/>
      <c r="P783" s="513"/>
      <c r="Q783" s="513"/>
    </row>
    <row r="784" spans="1:17">
      <c r="A784" s="513"/>
      <c r="B784" s="513"/>
      <c r="C784" s="513"/>
      <c r="D784" s="513"/>
      <c r="E784" s="513"/>
      <c r="F784" s="513"/>
      <c r="G784" s="513"/>
      <c r="H784" s="513"/>
      <c r="I784" s="513"/>
      <c r="J784" s="513"/>
      <c r="K784" s="513"/>
      <c r="L784" s="513"/>
      <c r="M784" s="513"/>
      <c r="N784" s="513"/>
      <c r="O784" s="513"/>
      <c r="P784" s="513"/>
      <c r="Q784" s="513"/>
    </row>
    <row r="785" spans="1:17">
      <c r="A785" s="513"/>
      <c r="B785" s="513"/>
      <c r="C785" s="513"/>
      <c r="D785" s="513"/>
      <c r="E785" s="513"/>
      <c r="F785" s="513"/>
      <c r="G785" s="513"/>
      <c r="H785" s="513"/>
      <c r="I785" s="513"/>
      <c r="J785" s="513"/>
      <c r="K785" s="513"/>
      <c r="L785" s="513"/>
      <c r="M785" s="513"/>
      <c r="N785" s="513"/>
      <c r="O785" s="513"/>
      <c r="P785" s="513"/>
      <c r="Q785" s="513"/>
    </row>
    <row r="786" spans="1:17">
      <c r="A786" s="513"/>
      <c r="B786" s="513"/>
      <c r="C786" s="513"/>
      <c r="D786" s="513"/>
      <c r="E786" s="513"/>
      <c r="F786" s="513"/>
      <c r="G786" s="513"/>
      <c r="H786" s="513"/>
      <c r="I786" s="513"/>
      <c r="J786" s="513"/>
      <c r="K786" s="513"/>
      <c r="L786" s="513"/>
      <c r="M786" s="513"/>
      <c r="N786" s="513"/>
      <c r="O786" s="513"/>
      <c r="P786" s="513"/>
      <c r="Q786" s="513"/>
    </row>
    <row r="787" spans="1:17">
      <c r="A787" s="513"/>
      <c r="B787" s="513"/>
      <c r="C787" s="513"/>
      <c r="D787" s="513"/>
      <c r="E787" s="513"/>
      <c r="F787" s="513"/>
      <c r="G787" s="513"/>
      <c r="H787" s="513"/>
      <c r="I787" s="513"/>
      <c r="J787" s="513"/>
      <c r="K787" s="513"/>
      <c r="L787" s="513"/>
      <c r="M787" s="513"/>
      <c r="N787" s="513"/>
      <c r="O787" s="513"/>
      <c r="P787" s="513"/>
      <c r="Q787" s="513"/>
    </row>
    <row r="788" spans="1:17">
      <c r="A788" s="513"/>
      <c r="B788" s="513"/>
      <c r="C788" s="513"/>
      <c r="D788" s="513"/>
      <c r="E788" s="513"/>
      <c r="F788" s="513"/>
      <c r="G788" s="513"/>
      <c r="H788" s="513"/>
      <c r="I788" s="513"/>
      <c r="J788" s="513"/>
      <c r="K788" s="513"/>
      <c r="L788" s="513"/>
      <c r="M788" s="513"/>
      <c r="N788" s="513"/>
      <c r="O788" s="513"/>
      <c r="P788" s="513"/>
      <c r="Q788" s="513"/>
    </row>
    <row r="789" spans="1:17">
      <c r="A789" s="513"/>
      <c r="B789" s="513"/>
      <c r="C789" s="513"/>
      <c r="D789" s="513"/>
      <c r="E789" s="513"/>
      <c r="F789" s="513"/>
      <c r="G789" s="513"/>
      <c r="H789" s="513"/>
      <c r="I789" s="513"/>
      <c r="J789" s="513"/>
      <c r="K789" s="513"/>
      <c r="L789" s="513"/>
      <c r="M789" s="513"/>
      <c r="N789" s="513"/>
      <c r="O789" s="513"/>
      <c r="P789" s="513"/>
      <c r="Q789" s="513"/>
    </row>
    <row r="790" spans="1:17">
      <c r="A790" s="513"/>
      <c r="B790" s="513"/>
      <c r="C790" s="513"/>
      <c r="D790" s="513"/>
      <c r="E790" s="513"/>
      <c r="F790" s="513"/>
      <c r="G790" s="513"/>
      <c r="H790" s="513"/>
      <c r="I790" s="513"/>
      <c r="J790" s="513"/>
      <c r="K790" s="513"/>
      <c r="L790" s="513"/>
      <c r="M790" s="513"/>
      <c r="N790" s="513"/>
      <c r="O790" s="513"/>
      <c r="P790" s="513"/>
      <c r="Q790" s="513"/>
    </row>
    <row r="791" spans="1:17">
      <c r="A791" s="513"/>
      <c r="B791" s="513"/>
      <c r="C791" s="513"/>
      <c r="D791" s="513"/>
      <c r="E791" s="513"/>
      <c r="F791" s="513"/>
      <c r="G791" s="513"/>
      <c r="H791" s="513"/>
      <c r="I791" s="513"/>
      <c r="J791" s="513"/>
      <c r="K791" s="513"/>
      <c r="L791" s="513"/>
      <c r="M791" s="513"/>
      <c r="N791" s="513"/>
      <c r="O791" s="513"/>
      <c r="P791" s="513"/>
      <c r="Q791" s="513"/>
    </row>
    <row r="792" spans="1:17">
      <c r="A792" s="513"/>
      <c r="B792" s="513"/>
      <c r="C792" s="513"/>
      <c r="D792" s="513"/>
      <c r="E792" s="513"/>
      <c r="F792" s="513"/>
      <c r="G792" s="513"/>
      <c r="H792" s="513"/>
      <c r="I792" s="513"/>
      <c r="J792" s="513"/>
      <c r="K792" s="513"/>
      <c r="L792" s="513"/>
      <c r="M792" s="513"/>
      <c r="N792" s="513"/>
      <c r="O792" s="513"/>
      <c r="P792" s="513"/>
      <c r="Q792" s="513"/>
    </row>
    <row r="793" spans="1:17">
      <c r="A793" s="513"/>
      <c r="B793" s="513"/>
      <c r="C793" s="513"/>
      <c r="D793" s="513"/>
      <c r="E793" s="513"/>
      <c r="F793" s="513"/>
      <c r="G793" s="513"/>
      <c r="H793" s="513"/>
      <c r="I793" s="513"/>
      <c r="J793" s="513"/>
      <c r="K793" s="513"/>
      <c r="L793" s="513"/>
      <c r="M793" s="513"/>
      <c r="N793" s="513"/>
      <c r="O793" s="513"/>
      <c r="P793" s="513"/>
      <c r="Q793" s="513"/>
    </row>
    <row r="794" spans="1:17">
      <c r="A794" s="513"/>
      <c r="B794" s="513"/>
      <c r="C794" s="513"/>
      <c r="D794" s="513"/>
      <c r="E794" s="513"/>
      <c r="F794" s="513"/>
      <c r="G794" s="513"/>
      <c r="H794" s="513"/>
      <c r="I794" s="513"/>
      <c r="J794" s="513"/>
      <c r="K794" s="513"/>
      <c r="L794" s="513"/>
      <c r="M794" s="513"/>
      <c r="N794" s="513"/>
      <c r="O794" s="513"/>
      <c r="P794" s="513"/>
      <c r="Q794" s="513"/>
    </row>
    <row r="795" spans="1:17">
      <c r="A795" s="513"/>
      <c r="B795" s="513"/>
      <c r="C795" s="513"/>
      <c r="D795" s="513"/>
      <c r="E795" s="513"/>
      <c r="F795" s="513"/>
      <c r="G795" s="513"/>
      <c r="H795" s="513"/>
      <c r="I795" s="513"/>
      <c r="J795" s="513"/>
      <c r="K795" s="513"/>
      <c r="L795" s="513"/>
      <c r="M795" s="513"/>
      <c r="N795" s="513"/>
      <c r="O795" s="513"/>
      <c r="P795" s="513"/>
      <c r="Q795" s="513"/>
    </row>
    <row r="796" spans="1:17">
      <c r="A796" s="513"/>
      <c r="B796" s="513"/>
      <c r="C796" s="513"/>
      <c r="D796" s="513"/>
      <c r="E796" s="513"/>
      <c r="F796" s="513"/>
      <c r="G796" s="513"/>
      <c r="H796" s="513"/>
      <c r="I796" s="513"/>
      <c r="J796" s="513"/>
      <c r="K796" s="513"/>
      <c r="L796" s="513"/>
      <c r="M796" s="513"/>
      <c r="N796" s="513"/>
      <c r="O796" s="513"/>
      <c r="P796" s="513"/>
      <c r="Q796" s="513"/>
    </row>
    <row r="797" spans="1:17">
      <c r="A797" s="513"/>
      <c r="B797" s="513"/>
      <c r="C797" s="513"/>
      <c r="D797" s="513"/>
      <c r="E797" s="513"/>
      <c r="F797" s="513"/>
      <c r="G797" s="513"/>
      <c r="H797" s="513"/>
      <c r="I797" s="513"/>
      <c r="J797" s="513"/>
      <c r="K797" s="513"/>
      <c r="L797" s="513"/>
      <c r="M797" s="513"/>
      <c r="N797" s="513"/>
      <c r="O797" s="513"/>
      <c r="P797" s="513"/>
      <c r="Q797" s="513"/>
    </row>
    <row r="798" spans="1:17">
      <c r="A798" s="513"/>
      <c r="B798" s="513"/>
      <c r="C798" s="513"/>
      <c r="D798" s="513"/>
      <c r="E798" s="513"/>
      <c r="F798" s="513"/>
      <c r="G798" s="513"/>
      <c r="H798" s="513"/>
      <c r="I798" s="513"/>
      <c r="J798" s="513"/>
      <c r="K798" s="513"/>
      <c r="L798" s="513"/>
      <c r="M798" s="513"/>
      <c r="N798" s="513"/>
      <c r="O798" s="513"/>
      <c r="P798" s="513"/>
      <c r="Q798" s="513"/>
    </row>
    <row r="799" spans="1:17">
      <c r="A799" s="513"/>
      <c r="B799" s="513"/>
      <c r="C799" s="513"/>
      <c r="D799" s="513"/>
      <c r="E799" s="513"/>
      <c r="F799" s="513"/>
      <c r="G799" s="513"/>
      <c r="H799" s="513"/>
      <c r="I799" s="513"/>
      <c r="J799" s="513"/>
      <c r="K799" s="513"/>
      <c r="L799" s="513"/>
      <c r="M799" s="513"/>
      <c r="N799" s="513"/>
      <c r="O799" s="513"/>
      <c r="P799" s="513"/>
      <c r="Q799" s="513"/>
    </row>
    <row r="800" spans="1:17">
      <c r="A800" s="513"/>
      <c r="B800" s="513"/>
      <c r="C800" s="513"/>
      <c r="D800" s="513"/>
      <c r="E800" s="513"/>
      <c r="F800" s="513"/>
      <c r="G800" s="513"/>
      <c r="H800" s="513"/>
      <c r="I800" s="513"/>
      <c r="J800" s="513"/>
      <c r="K800" s="513"/>
      <c r="L800" s="513"/>
      <c r="M800" s="513"/>
      <c r="N800" s="513"/>
      <c r="O800" s="513"/>
      <c r="P800" s="513"/>
      <c r="Q800" s="513"/>
    </row>
    <row r="801" spans="1:17">
      <c r="A801" s="513"/>
      <c r="B801" s="513"/>
      <c r="C801" s="513"/>
      <c r="D801" s="513"/>
      <c r="E801" s="513"/>
      <c r="F801" s="513"/>
      <c r="G801" s="513"/>
      <c r="H801" s="513"/>
      <c r="I801" s="513"/>
      <c r="J801" s="513"/>
      <c r="K801" s="513"/>
      <c r="L801" s="513"/>
      <c r="M801" s="513"/>
      <c r="N801" s="513"/>
      <c r="O801" s="513"/>
      <c r="P801" s="513"/>
      <c r="Q801" s="513"/>
    </row>
    <row r="802" spans="1:17">
      <c r="A802" s="513"/>
      <c r="B802" s="513"/>
      <c r="C802" s="513"/>
      <c r="D802" s="513"/>
      <c r="E802" s="513"/>
      <c r="F802" s="513"/>
      <c r="G802" s="513"/>
      <c r="H802" s="513"/>
      <c r="I802" s="513"/>
      <c r="J802" s="513"/>
      <c r="K802" s="513"/>
      <c r="L802" s="513"/>
      <c r="M802" s="513"/>
      <c r="N802" s="513"/>
      <c r="O802" s="513"/>
      <c r="P802" s="513"/>
      <c r="Q802" s="513"/>
    </row>
    <row r="803" spans="1:17">
      <c r="A803" s="513"/>
      <c r="B803" s="513"/>
      <c r="C803" s="513"/>
      <c r="D803" s="513"/>
      <c r="E803" s="513"/>
      <c r="F803" s="513"/>
      <c r="G803" s="513"/>
      <c r="H803" s="513"/>
      <c r="I803" s="513"/>
      <c r="J803" s="513"/>
      <c r="K803" s="513"/>
      <c r="L803" s="513"/>
      <c r="M803" s="513"/>
      <c r="N803" s="513"/>
      <c r="O803" s="513"/>
      <c r="P803" s="513"/>
      <c r="Q803" s="513"/>
    </row>
    <row r="804" spans="1:17">
      <c r="A804" s="513"/>
      <c r="B804" s="513"/>
      <c r="C804" s="513"/>
      <c r="D804" s="513"/>
      <c r="E804" s="513"/>
      <c r="F804" s="513"/>
      <c r="G804" s="513"/>
      <c r="H804" s="513"/>
      <c r="I804" s="513"/>
      <c r="J804" s="513"/>
      <c r="K804" s="513"/>
      <c r="L804" s="513"/>
      <c r="M804" s="513"/>
      <c r="N804" s="513"/>
      <c r="O804" s="513"/>
      <c r="P804" s="513"/>
      <c r="Q804" s="513"/>
    </row>
    <row r="805" spans="1:17">
      <c r="A805" s="513"/>
      <c r="B805" s="513"/>
      <c r="C805" s="513"/>
      <c r="D805" s="513"/>
      <c r="E805" s="513"/>
      <c r="F805" s="513"/>
      <c r="G805" s="513"/>
      <c r="H805" s="513"/>
      <c r="I805" s="513"/>
      <c r="J805" s="513"/>
      <c r="K805" s="513"/>
      <c r="L805" s="513"/>
      <c r="M805" s="513"/>
      <c r="N805" s="513"/>
      <c r="O805" s="513"/>
      <c r="P805" s="513"/>
      <c r="Q805" s="513"/>
    </row>
    <row r="806" spans="1:17">
      <c r="A806" s="513"/>
      <c r="B806" s="513"/>
      <c r="C806" s="513"/>
      <c r="D806" s="513"/>
      <c r="E806" s="513"/>
      <c r="F806" s="513"/>
      <c r="G806" s="513"/>
      <c r="H806" s="513"/>
      <c r="I806" s="513"/>
      <c r="J806" s="513"/>
      <c r="K806" s="513"/>
      <c r="L806" s="513"/>
      <c r="M806" s="513"/>
      <c r="N806" s="513"/>
      <c r="O806" s="513"/>
      <c r="P806" s="513"/>
      <c r="Q806" s="513"/>
    </row>
    <row r="807" spans="1:17">
      <c r="A807" s="513"/>
      <c r="B807" s="513"/>
      <c r="C807" s="513"/>
      <c r="D807" s="513"/>
      <c r="E807" s="513"/>
      <c r="F807" s="513"/>
      <c r="G807" s="513"/>
      <c r="H807" s="513"/>
      <c r="I807" s="513"/>
      <c r="J807" s="513"/>
      <c r="K807" s="513"/>
      <c r="L807" s="513"/>
      <c r="M807" s="513"/>
      <c r="N807" s="513"/>
      <c r="O807" s="513"/>
      <c r="P807" s="513"/>
      <c r="Q807" s="513"/>
    </row>
    <row r="808" spans="1:17">
      <c r="A808" s="513"/>
      <c r="B808" s="513"/>
      <c r="C808" s="513"/>
      <c r="D808" s="513"/>
      <c r="E808" s="513"/>
      <c r="F808" s="513"/>
      <c r="G808" s="513"/>
      <c r="H808" s="513"/>
      <c r="I808" s="513"/>
      <c r="J808" s="513"/>
      <c r="K808" s="513"/>
      <c r="L808" s="513"/>
      <c r="M808" s="513"/>
      <c r="N808" s="513"/>
      <c r="O808" s="513"/>
      <c r="P808" s="513"/>
      <c r="Q808" s="513"/>
    </row>
    <row r="809" spans="1:17">
      <c r="A809" s="513"/>
      <c r="B809" s="513"/>
      <c r="C809" s="513"/>
      <c r="D809" s="513"/>
      <c r="E809" s="513"/>
      <c r="F809" s="513"/>
      <c r="G809" s="513"/>
      <c r="H809" s="513"/>
      <c r="I809" s="513"/>
      <c r="J809" s="513"/>
      <c r="K809" s="513"/>
      <c r="L809" s="513"/>
      <c r="M809" s="513"/>
      <c r="N809" s="513"/>
      <c r="O809" s="513"/>
      <c r="P809" s="513"/>
      <c r="Q809" s="513"/>
    </row>
    <row r="810" spans="1:17">
      <c r="A810" s="513"/>
      <c r="B810" s="513"/>
      <c r="C810" s="513"/>
      <c r="D810" s="513"/>
      <c r="E810" s="513"/>
      <c r="F810" s="513"/>
      <c r="G810" s="513"/>
      <c r="H810" s="513"/>
      <c r="I810" s="513"/>
      <c r="J810" s="513"/>
      <c r="K810" s="513"/>
      <c r="L810" s="513"/>
      <c r="M810" s="513"/>
      <c r="N810" s="513"/>
      <c r="O810" s="513"/>
      <c r="P810" s="513"/>
      <c r="Q810" s="513"/>
    </row>
    <row r="811" spans="1:17">
      <c r="A811" s="513"/>
      <c r="B811" s="513"/>
      <c r="C811" s="513"/>
      <c r="D811" s="513"/>
      <c r="E811" s="513"/>
      <c r="F811" s="513"/>
      <c r="G811" s="513"/>
      <c r="H811" s="513"/>
      <c r="I811" s="513"/>
      <c r="J811" s="513"/>
      <c r="K811" s="513"/>
      <c r="L811" s="513"/>
      <c r="M811" s="513"/>
      <c r="N811" s="513"/>
      <c r="O811" s="513"/>
      <c r="P811" s="513"/>
      <c r="Q811" s="513"/>
    </row>
    <row r="812" spans="1:17">
      <c r="A812" s="513"/>
      <c r="B812" s="513"/>
      <c r="C812" s="513"/>
      <c r="D812" s="513"/>
      <c r="E812" s="513"/>
      <c r="F812" s="513"/>
      <c r="G812" s="513"/>
      <c r="H812" s="513"/>
      <c r="I812" s="513"/>
      <c r="J812" s="513"/>
      <c r="K812" s="513"/>
      <c r="L812" s="513"/>
      <c r="M812" s="513"/>
      <c r="N812" s="513"/>
      <c r="O812" s="513"/>
      <c r="P812" s="513"/>
      <c r="Q812" s="513"/>
    </row>
    <row r="813" spans="1:17">
      <c r="A813" s="513"/>
      <c r="B813" s="513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</row>
    <row r="814" spans="1:17">
      <c r="A814" s="513"/>
      <c r="B814" s="513"/>
      <c r="C814" s="513"/>
      <c r="D814" s="513"/>
      <c r="E814" s="513"/>
      <c r="F814" s="513"/>
      <c r="G814" s="513"/>
      <c r="H814" s="513"/>
      <c r="I814" s="513"/>
      <c r="J814" s="513"/>
      <c r="K814" s="513"/>
      <c r="L814" s="513"/>
      <c r="M814" s="513"/>
      <c r="N814" s="513"/>
      <c r="O814" s="513"/>
      <c r="P814" s="513"/>
      <c r="Q814" s="513"/>
    </row>
    <row r="815" spans="1:17">
      <c r="A815" s="513"/>
      <c r="B815" s="513"/>
      <c r="C815" s="513"/>
      <c r="D815" s="513"/>
      <c r="E815" s="513"/>
      <c r="F815" s="513"/>
      <c r="G815" s="513"/>
      <c r="H815" s="513"/>
      <c r="I815" s="513"/>
      <c r="J815" s="513"/>
      <c r="K815" s="513"/>
      <c r="L815" s="513"/>
      <c r="M815" s="513"/>
      <c r="N815" s="513"/>
      <c r="O815" s="513"/>
      <c r="P815" s="513"/>
      <c r="Q815" s="513"/>
    </row>
    <row r="816" spans="1:17">
      <c r="A816" s="513"/>
      <c r="B816" s="513"/>
      <c r="C816" s="513"/>
      <c r="D816" s="513"/>
      <c r="E816" s="513"/>
      <c r="F816" s="513"/>
      <c r="G816" s="513"/>
      <c r="H816" s="513"/>
      <c r="I816" s="513"/>
      <c r="J816" s="513"/>
      <c r="K816" s="513"/>
      <c r="L816" s="513"/>
      <c r="M816" s="513"/>
      <c r="N816" s="513"/>
      <c r="O816" s="513"/>
      <c r="P816" s="513"/>
      <c r="Q816" s="513"/>
    </row>
    <row r="817" spans="1:17">
      <c r="A817" s="513"/>
      <c r="B817" s="513"/>
      <c r="C817" s="513"/>
      <c r="D817" s="513"/>
      <c r="E817" s="513"/>
      <c r="F817" s="513"/>
      <c r="G817" s="513"/>
      <c r="H817" s="513"/>
      <c r="I817" s="513"/>
      <c r="J817" s="513"/>
      <c r="K817" s="513"/>
      <c r="L817" s="513"/>
      <c r="M817" s="513"/>
      <c r="N817" s="513"/>
      <c r="O817" s="513"/>
      <c r="P817" s="513"/>
      <c r="Q817" s="513"/>
    </row>
    <row r="818" spans="1:17">
      <c r="A818" s="513"/>
      <c r="B818" s="513"/>
      <c r="C818" s="513"/>
      <c r="D818" s="513"/>
      <c r="E818" s="513"/>
      <c r="F818" s="513"/>
      <c r="G818" s="513"/>
      <c r="H818" s="513"/>
      <c r="I818" s="513"/>
      <c r="J818" s="513"/>
      <c r="K818" s="513"/>
      <c r="L818" s="513"/>
      <c r="M818" s="513"/>
      <c r="N818" s="513"/>
      <c r="O818" s="513"/>
      <c r="P818" s="513"/>
      <c r="Q818" s="513"/>
    </row>
    <row r="819" spans="1:17">
      <c r="A819" s="513"/>
      <c r="B819" s="513"/>
      <c r="C819" s="513"/>
      <c r="D819" s="513"/>
      <c r="E819" s="513"/>
      <c r="F819" s="513"/>
      <c r="G819" s="513"/>
      <c r="H819" s="513"/>
      <c r="I819" s="513"/>
      <c r="J819" s="513"/>
      <c r="K819" s="513"/>
      <c r="L819" s="513"/>
      <c r="M819" s="513"/>
      <c r="N819" s="513"/>
      <c r="O819" s="513"/>
      <c r="P819" s="513"/>
      <c r="Q819" s="513"/>
    </row>
    <row r="820" spans="1:17">
      <c r="A820" s="513"/>
      <c r="B820" s="513"/>
      <c r="C820" s="513"/>
      <c r="D820" s="513"/>
      <c r="E820" s="513"/>
      <c r="F820" s="513"/>
      <c r="G820" s="513"/>
      <c r="H820" s="513"/>
      <c r="I820" s="513"/>
      <c r="J820" s="513"/>
      <c r="K820" s="513"/>
      <c r="L820" s="513"/>
      <c r="M820" s="513"/>
      <c r="N820" s="513"/>
      <c r="O820" s="513"/>
      <c r="P820" s="513"/>
      <c r="Q820" s="513"/>
    </row>
    <row r="821" spans="1:17">
      <c r="A821" s="513"/>
      <c r="B821" s="513"/>
      <c r="C821" s="513"/>
      <c r="D821" s="513"/>
      <c r="E821" s="513"/>
      <c r="F821" s="513"/>
      <c r="G821" s="513"/>
      <c r="H821" s="513"/>
      <c r="I821" s="513"/>
      <c r="J821" s="513"/>
      <c r="K821" s="513"/>
      <c r="L821" s="513"/>
      <c r="M821" s="513"/>
      <c r="N821" s="513"/>
      <c r="O821" s="513"/>
      <c r="P821" s="513"/>
      <c r="Q821" s="513"/>
    </row>
    <row r="822" spans="1:17">
      <c r="A822" s="513"/>
      <c r="B822" s="513"/>
      <c r="C822" s="513"/>
      <c r="D822" s="513"/>
      <c r="E822" s="513"/>
      <c r="F822" s="513"/>
      <c r="G822" s="513"/>
      <c r="H822" s="513"/>
      <c r="I822" s="513"/>
      <c r="J822" s="513"/>
      <c r="K822" s="513"/>
      <c r="L822" s="513"/>
      <c r="M822" s="513"/>
      <c r="N822" s="513"/>
      <c r="O822" s="513"/>
      <c r="P822" s="513"/>
      <c r="Q822" s="513"/>
    </row>
    <row r="823" spans="1:17">
      <c r="A823" s="513"/>
      <c r="B823" s="513"/>
      <c r="C823" s="513"/>
      <c r="D823" s="513"/>
      <c r="E823" s="513"/>
      <c r="F823" s="513"/>
      <c r="G823" s="513"/>
      <c r="H823" s="513"/>
      <c r="I823" s="513"/>
      <c r="J823" s="513"/>
      <c r="K823" s="513"/>
      <c r="L823" s="513"/>
      <c r="M823" s="513"/>
      <c r="N823" s="513"/>
      <c r="O823" s="513"/>
      <c r="P823" s="513"/>
      <c r="Q823" s="513"/>
    </row>
    <row r="824" spans="1:17">
      <c r="A824" s="513"/>
      <c r="B824" s="513"/>
      <c r="C824" s="513"/>
      <c r="D824" s="513"/>
      <c r="E824" s="513"/>
      <c r="F824" s="513"/>
      <c r="G824" s="513"/>
      <c r="H824" s="513"/>
      <c r="I824" s="513"/>
      <c r="J824" s="513"/>
      <c r="K824" s="513"/>
      <c r="L824" s="513"/>
      <c r="M824" s="513"/>
      <c r="N824" s="513"/>
      <c r="O824" s="513"/>
      <c r="P824" s="513"/>
      <c r="Q824" s="513"/>
    </row>
    <row r="825" spans="1:17">
      <c r="A825" s="513"/>
      <c r="B825" s="513"/>
      <c r="C825" s="513"/>
      <c r="D825" s="513"/>
      <c r="E825" s="513"/>
      <c r="F825" s="513"/>
      <c r="G825" s="513"/>
      <c r="H825" s="513"/>
      <c r="I825" s="513"/>
      <c r="J825" s="513"/>
      <c r="K825" s="513"/>
      <c r="L825" s="513"/>
      <c r="M825" s="513"/>
      <c r="N825" s="513"/>
      <c r="O825" s="513"/>
      <c r="P825" s="513"/>
      <c r="Q825" s="513"/>
    </row>
    <row r="826" spans="1:17">
      <c r="A826" s="513"/>
      <c r="B826" s="513"/>
      <c r="C826" s="513"/>
      <c r="D826" s="513"/>
      <c r="E826" s="513"/>
      <c r="F826" s="513"/>
      <c r="G826" s="513"/>
      <c r="H826" s="513"/>
      <c r="I826" s="513"/>
      <c r="J826" s="513"/>
      <c r="K826" s="513"/>
      <c r="L826" s="513"/>
      <c r="M826" s="513"/>
      <c r="N826" s="513"/>
      <c r="O826" s="513"/>
      <c r="P826" s="513"/>
      <c r="Q826" s="513"/>
    </row>
    <row r="827" spans="1:17">
      <c r="A827" s="513"/>
      <c r="B827" s="513"/>
      <c r="C827" s="513"/>
      <c r="D827" s="513"/>
      <c r="E827" s="513"/>
      <c r="F827" s="513"/>
      <c r="G827" s="513"/>
      <c r="H827" s="513"/>
      <c r="I827" s="513"/>
      <c r="J827" s="513"/>
      <c r="K827" s="513"/>
      <c r="L827" s="513"/>
      <c r="M827" s="513"/>
      <c r="N827" s="513"/>
      <c r="O827" s="513"/>
      <c r="P827" s="513"/>
      <c r="Q827" s="513"/>
    </row>
    <row r="828" spans="1:17">
      <c r="A828" s="513"/>
      <c r="B828" s="513"/>
      <c r="C828" s="513"/>
      <c r="D828" s="513"/>
      <c r="E828" s="513"/>
      <c r="F828" s="513"/>
      <c r="G828" s="513"/>
      <c r="H828" s="513"/>
      <c r="I828" s="513"/>
      <c r="J828" s="513"/>
      <c r="K828" s="513"/>
      <c r="L828" s="513"/>
      <c r="M828" s="513"/>
      <c r="N828" s="513"/>
      <c r="O828" s="513"/>
      <c r="P828" s="513"/>
      <c r="Q828" s="513"/>
    </row>
    <row r="829" spans="1:17">
      <c r="A829" s="513"/>
      <c r="B829" s="513"/>
      <c r="C829" s="513"/>
      <c r="D829" s="513"/>
      <c r="E829" s="513"/>
      <c r="F829" s="513"/>
      <c r="G829" s="513"/>
      <c r="H829" s="513"/>
      <c r="I829" s="513"/>
      <c r="J829" s="513"/>
      <c r="K829" s="513"/>
      <c r="L829" s="513"/>
      <c r="M829" s="513"/>
      <c r="N829" s="513"/>
      <c r="O829" s="513"/>
      <c r="P829" s="513"/>
      <c r="Q829" s="513"/>
    </row>
    <row r="830" spans="1:17">
      <c r="A830" s="513"/>
      <c r="B830" s="513"/>
      <c r="C830" s="513"/>
      <c r="D830" s="513"/>
      <c r="E830" s="513"/>
      <c r="F830" s="513"/>
      <c r="G830" s="513"/>
      <c r="H830" s="513"/>
      <c r="I830" s="513"/>
      <c r="J830" s="513"/>
      <c r="K830" s="513"/>
      <c r="L830" s="513"/>
      <c r="M830" s="513"/>
      <c r="N830" s="513"/>
      <c r="O830" s="513"/>
      <c r="P830" s="513"/>
      <c r="Q830" s="513"/>
    </row>
    <row r="831" spans="1:17">
      <c r="A831" s="513"/>
      <c r="B831" s="513"/>
      <c r="C831" s="513"/>
      <c r="D831" s="513"/>
      <c r="E831" s="513"/>
      <c r="F831" s="513"/>
      <c r="G831" s="513"/>
      <c r="H831" s="513"/>
      <c r="I831" s="513"/>
      <c r="J831" s="513"/>
      <c r="K831" s="513"/>
      <c r="L831" s="513"/>
      <c r="M831" s="513"/>
      <c r="N831" s="513"/>
      <c r="O831" s="513"/>
      <c r="P831" s="513"/>
      <c r="Q831" s="513"/>
    </row>
    <row r="832" spans="1:17">
      <c r="A832" s="513"/>
      <c r="B832" s="513"/>
      <c r="C832" s="513"/>
      <c r="D832" s="513"/>
      <c r="E832" s="513"/>
      <c r="F832" s="513"/>
      <c r="G832" s="513"/>
      <c r="H832" s="513"/>
      <c r="I832" s="513"/>
      <c r="J832" s="513"/>
      <c r="K832" s="513"/>
      <c r="L832" s="513"/>
      <c r="M832" s="513"/>
      <c r="N832" s="513"/>
      <c r="O832" s="513"/>
      <c r="P832" s="513"/>
      <c r="Q832" s="513"/>
    </row>
    <row r="833" spans="1:17">
      <c r="A833" s="513"/>
      <c r="B833" s="513"/>
      <c r="C833" s="513"/>
      <c r="D833" s="513"/>
      <c r="E833" s="513"/>
      <c r="F833" s="513"/>
      <c r="G833" s="513"/>
      <c r="H833" s="513"/>
      <c r="I833" s="513"/>
      <c r="J833" s="513"/>
      <c r="K833" s="513"/>
      <c r="L833" s="513"/>
      <c r="M833" s="513"/>
      <c r="N833" s="513"/>
      <c r="O833" s="513"/>
      <c r="P833" s="513"/>
      <c r="Q833" s="513"/>
    </row>
    <row r="834" spans="1:17">
      <c r="A834" s="513"/>
      <c r="B834" s="513"/>
      <c r="C834" s="513"/>
      <c r="D834" s="513"/>
      <c r="E834" s="513"/>
      <c r="F834" s="513"/>
      <c r="G834" s="513"/>
      <c r="H834" s="513"/>
      <c r="I834" s="513"/>
      <c r="J834" s="513"/>
      <c r="K834" s="513"/>
      <c r="L834" s="513"/>
      <c r="M834" s="513"/>
      <c r="N834" s="513"/>
      <c r="O834" s="513"/>
      <c r="P834" s="513"/>
      <c r="Q834" s="513"/>
    </row>
    <row r="835" spans="1:17">
      <c r="A835" s="513"/>
      <c r="B835" s="513"/>
      <c r="C835" s="513"/>
      <c r="D835" s="513"/>
      <c r="E835" s="513"/>
      <c r="F835" s="513"/>
      <c r="G835" s="513"/>
      <c r="H835" s="513"/>
      <c r="I835" s="513"/>
      <c r="J835" s="513"/>
      <c r="K835" s="513"/>
      <c r="L835" s="513"/>
      <c r="M835" s="513"/>
      <c r="N835" s="513"/>
      <c r="O835" s="513"/>
      <c r="P835" s="513"/>
      <c r="Q835" s="513"/>
    </row>
    <row r="836" spans="1:17">
      <c r="A836" s="513"/>
      <c r="B836" s="513"/>
      <c r="C836" s="513"/>
      <c r="D836" s="513"/>
      <c r="E836" s="513"/>
      <c r="F836" s="513"/>
      <c r="G836" s="513"/>
      <c r="H836" s="513"/>
      <c r="I836" s="513"/>
      <c r="J836" s="513"/>
      <c r="K836" s="513"/>
      <c r="L836" s="513"/>
      <c r="M836" s="513"/>
      <c r="N836" s="513"/>
      <c r="O836" s="513"/>
      <c r="P836" s="513"/>
      <c r="Q836" s="513"/>
    </row>
    <row r="837" spans="1:17">
      <c r="A837" s="513"/>
      <c r="B837" s="513"/>
      <c r="C837" s="513"/>
      <c r="D837" s="513"/>
      <c r="E837" s="513"/>
      <c r="F837" s="513"/>
      <c r="G837" s="513"/>
      <c r="H837" s="513"/>
      <c r="I837" s="513"/>
      <c r="J837" s="513"/>
      <c r="K837" s="513"/>
      <c r="L837" s="513"/>
      <c r="M837" s="513"/>
      <c r="N837" s="513"/>
      <c r="O837" s="513"/>
      <c r="P837" s="513"/>
      <c r="Q837" s="513"/>
    </row>
    <row r="838" spans="1:17">
      <c r="A838" s="513"/>
      <c r="B838" s="513"/>
      <c r="C838" s="513"/>
      <c r="D838" s="513"/>
      <c r="E838" s="513"/>
      <c r="F838" s="513"/>
      <c r="G838" s="513"/>
      <c r="H838" s="513"/>
      <c r="I838" s="513"/>
      <c r="J838" s="513"/>
      <c r="K838" s="513"/>
      <c r="L838" s="513"/>
      <c r="M838" s="513"/>
      <c r="N838" s="513"/>
      <c r="O838" s="513"/>
      <c r="P838" s="513"/>
      <c r="Q838" s="513"/>
    </row>
    <row r="839" spans="1:17">
      <c r="A839" s="513"/>
      <c r="B839" s="513"/>
      <c r="C839" s="513"/>
      <c r="D839" s="513"/>
      <c r="E839" s="513"/>
      <c r="F839" s="513"/>
      <c r="G839" s="513"/>
      <c r="H839" s="513"/>
      <c r="I839" s="513"/>
      <c r="J839" s="513"/>
      <c r="K839" s="513"/>
      <c r="L839" s="513"/>
      <c r="M839" s="513"/>
      <c r="N839" s="513"/>
      <c r="O839" s="513"/>
      <c r="P839" s="513"/>
      <c r="Q839" s="513"/>
    </row>
    <row r="840" spans="1:17">
      <c r="A840" s="513"/>
      <c r="B840" s="513"/>
      <c r="C840" s="513"/>
      <c r="D840" s="513"/>
      <c r="E840" s="513"/>
      <c r="F840" s="513"/>
      <c r="G840" s="513"/>
      <c r="H840" s="513"/>
      <c r="I840" s="513"/>
      <c r="J840" s="513"/>
      <c r="K840" s="513"/>
      <c r="L840" s="513"/>
      <c r="M840" s="513"/>
      <c r="N840" s="513"/>
      <c r="O840" s="513"/>
      <c r="P840" s="513"/>
      <c r="Q840" s="513"/>
    </row>
    <row r="841" spans="1:17">
      <c r="A841" s="513"/>
      <c r="B841" s="513"/>
      <c r="C841" s="513"/>
      <c r="D841" s="513"/>
      <c r="E841" s="513"/>
      <c r="F841" s="513"/>
      <c r="G841" s="513"/>
      <c r="H841" s="513"/>
      <c r="I841" s="513"/>
      <c r="J841" s="513"/>
      <c r="K841" s="513"/>
      <c r="L841" s="513"/>
      <c r="M841" s="513"/>
      <c r="N841" s="513"/>
      <c r="O841" s="513"/>
      <c r="P841" s="513"/>
      <c r="Q841" s="513"/>
    </row>
    <row r="842" spans="1:17">
      <c r="A842" s="513"/>
      <c r="B842" s="513"/>
      <c r="C842" s="513"/>
      <c r="D842" s="513"/>
      <c r="E842" s="513"/>
      <c r="F842" s="513"/>
      <c r="G842" s="513"/>
      <c r="H842" s="513"/>
      <c r="I842" s="513"/>
      <c r="J842" s="513"/>
      <c r="K842" s="513"/>
      <c r="L842" s="513"/>
      <c r="M842" s="513"/>
      <c r="N842" s="513"/>
      <c r="O842" s="513"/>
      <c r="P842" s="513"/>
      <c r="Q842" s="513"/>
    </row>
    <row r="843" spans="1:17">
      <c r="A843" s="513"/>
      <c r="B843" s="513"/>
      <c r="C843" s="513"/>
      <c r="D843" s="513"/>
      <c r="E843" s="513"/>
      <c r="F843" s="513"/>
      <c r="G843" s="513"/>
      <c r="H843" s="513"/>
      <c r="I843" s="513"/>
      <c r="J843" s="513"/>
      <c r="K843" s="513"/>
      <c r="L843" s="513"/>
      <c r="M843" s="513"/>
      <c r="N843" s="513"/>
      <c r="O843" s="513"/>
      <c r="P843" s="513"/>
      <c r="Q843" s="513"/>
    </row>
    <row r="844" spans="1:17">
      <c r="A844" s="513"/>
      <c r="B844" s="513"/>
      <c r="C844" s="513"/>
      <c r="D844" s="513"/>
      <c r="E844" s="513"/>
      <c r="F844" s="513"/>
      <c r="G844" s="513"/>
      <c r="H844" s="513"/>
      <c r="I844" s="513"/>
      <c r="J844" s="513"/>
      <c r="K844" s="513"/>
      <c r="L844" s="513"/>
      <c r="M844" s="513"/>
      <c r="N844" s="513"/>
      <c r="O844" s="513"/>
      <c r="P844" s="513"/>
      <c r="Q844" s="513"/>
    </row>
    <row r="845" spans="1:17">
      <c r="A845" s="513"/>
      <c r="B845" s="513"/>
      <c r="C845" s="513"/>
      <c r="D845" s="513"/>
      <c r="E845" s="513"/>
      <c r="F845" s="513"/>
      <c r="G845" s="513"/>
      <c r="H845" s="513"/>
      <c r="I845" s="513"/>
      <c r="J845" s="513"/>
      <c r="K845" s="513"/>
      <c r="L845" s="513"/>
      <c r="M845" s="513"/>
      <c r="N845" s="513"/>
      <c r="O845" s="513"/>
      <c r="P845" s="513"/>
      <c r="Q845" s="513"/>
    </row>
    <row r="846" spans="1:17">
      <c r="A846" s="513"/>
      <c r="B846" s="513"/>
      <c r="C846" s="513"/>
      <c r="D846" s="513"/>
      <c r="E846" s="513"/>
      <c r="F846" s="513"/>
      <c r="G846" s="513"/>
      <c r="H846" s="513"/>
      <c r="I846" s="513"/>
      <c r="J846" s="513"/>
      <c r="K846" s="513"/>
      <c r="L846" s="513"/>
      <c r="M846" s="513"/>
      <c r="N846" s="513"/>
      <c r="O846" s="513"/>
      <c r="P846" s="513"/>
      <c r="Q846" s="513"/>
    </row>
    <row r="847" spans="1:17">
      <c r="A847" s="513"/>
      <c r="B847" s="513"/>
      <c r="C847" s="513"/>
      <c r="D847" s="513"/>
      <c r="E847" s="513"/>
      <c r="F847" s="513"/>
      <c r="G847" s="513"/>
      <c r="H847" s="513"/>
      <c r="I847" s="513"/>
      <c r="J847" s="513"/>
      <c r="K847" s="513"/>
      <c r="L847" s="513"/>
      <c r="M847" s="513"/>
      <c r="N847" s="513"/>
      <c r="O847" s="513"/>
      <c r="P847" s="513"/>
      <c r="Q847" s="513"/>
    </row>
    <row r="848" spans="1:17">
      <c r="A848" s="513"/>
      <c r="B848" s="513"/>
      <c r="C848" s="513"/>
      <c r="D848" s="513"/>
      <c r="E848" s="513"/>
      <c r="F848" s="513"/>
      <c r="G848" s="513"/>
      <c r="H848" s="513"/>
      <c r="I848" s="513"/>
      <c r="J848" s="513"/>
      <c r="K848" s="513"/>
      <c r="L848" s="513"/>
      <c r="M848" s="513"/>
      <c r="N848" s="513"/>
      <c r="O848" s="513"/>
      <c r="P848" s="513"/>
      <c r="Q848" s="513"/>
    </row>
    <row r="849" spans="1:17">
      <c r="A849" s="513"/>
      <c r="B849" s="513"/>
      <c r="C849" s="513"/>
      <c r="D849" s="513"/>
      <c r="E849" s="513"/>
      <c r="F849" s="513"/>
      <c r="G849" s="513"/>
      <c r="H849" s="513"/>
      <c r="I849" s="513"/>
      <c r="J849" s="513"/>
      <c r="K849" s="513"/>
      <c r="L849" s="513"/>
      <c r="M849" s="513"/>
      <c r="N849" s="513"/>
      <c r="O849" s="513"/>
      <c r="P849" s="513"/>
      <c r="Q849" s="513"/>
    </row>
    <row r="850" spans="1:17">
      <c r="A850" s="513"/>
      <c r="B850" s="513"/>
      <c r="C850" s="513"/>
      <c r="D850" s="513"/>
      <c r="E850" s="513"/>
      <c r="F850" s="513"/>
      <c r="G850" s="513"/>
      <c r="H850" s="513"/>
      <c r="I850" s="513"/>
      <c r="J850" s="513"/>
      <c r="K850" s="513"/>
      <c r="L850" s="513"/>
      <c r="M850" s="513"/>
      <c r="N850" s="513"/>
      <c r="O850" s="513"/>
      <c r="P850" s="513"/>
      <c r="Q850" s="513"/>
    </row>
    <row r="851" spans="1:17">
      <c r="A851" s="513"/>
      <c r="B851" s="513"/>
      <c r="C851" s="513"/>
      <c r="D851" s="513"/>
      <c r="E851" s="513"/>
      <c r="F851" s="513"/>
      <c r="G851" s="513"/>
      <c r="H851" s="513"/>
      <c r="I851" s="513"/>
      <c r="J851" s="513"/>
      <c r="K851" s="513"/>
      <c r="L851" s="513"/>
      <c r="M851" s="513"/>
      <c r="N851" s="513"/>
      <c r="O851" s="513"/>
      <c r="P851" s="513"/>
      <c r="Q851" s="513"/>
    </row>
    <row r="852" spans="1:17">
      <c r="A852" s="513"/>
      <c r="B852" s="513"/>
      <c r="C852" s="513"/>
      <c r="D852" s="513"/>
      <c r="E852" s="513"/>
      <c r="F852" s="513"/>
      <c r="G852" s="513"/>
      <c r="H852" s="513"/>
      <c r="I852" s="513"/>
      <c r="J852" s="513"/>
      <c r="K852" s="513"/>
      <c r="L852" s="513"/>
      <c r="M852" s="513"/>
      <c r="N852" s="513"/>
      <c r="O852" s="513"/>
      <c r="P852" s="513"/>
      <c r="Q852" s="513"/>
    </row>
    <row r="853" spans="1:17">
      <c r="A853" s="513"/>
      <c r="B853" s="513"/>
      <c r="C853" s="513"/>
      <c r="D853" s="513"/>
      <c r="E853" s="513"/>
      <c r="F853" s="513"/>
      <c r="G853" s="513"/>
      <c r="H853" s="513"/>
      <c r="I853" s="513"/>
      <c r="J853" s="513"/>
      <c r="K853" s="513"/>
      <c r="L853" s="513"/>
      <c r="M853" s="513"/>
      <c r="N853" s="513"/>
      <c r="O853" s="513"/>
      <c r="P853" s="513"/>
      <c r="Q853" s="513"/>
    </row>
    <row r="854" spans="1:17">
      <c r="A854" s="513"/>
      <c r="B854" s="513"/>
      <c r="C854" s="513"/>
      <c r="D854" s="513"/>
      <c r="E854" s="513"/>
      <c r="F854" s="513"/>
      <c r="G854" s="513"/>
      <c r="H854" s="513"/>
      <c r="I854" s="513"/>
      <c r="J854" s="513"/>
      <c r="K854" s="513"/>
      <c r="L854" s="513"/>
      <c r="M854" s="513"/>
      <c r="N854" s="513"/>
      <c r="O854" s="513"/>
      <c r="P854" s="513"/>
      <c r="Q854" s="513"/>
    </row>
    <row r="855" spans="1:17">
      <c r="A855" s="513"/>
      <c r="B855" s="513"/>
      <c r="C855" s="513"/>
      <c r="D855" s="513"/>
      <c r="E855" s="513"/>
      <c r="F855" s="513"/>
      <c r="G855" s="513"/>
      <c r="I855" s="513"/>
      <c r="J855" s="513"/>
      <c r="K855" s="513"/>
      <c r="L855" s="513"/>
      <c r="M855" s="513"/>
      <c r="N855" s="513"/>
      <c r="O855" s="513"/>
      <c r="P855" s="513"/>
      <c r="Q855" s="513"/>
    </row>
    <row r="856" spans="1:17">
      <c r="A856" s="513"/>
      <c r="B856" s="513"/>
      <c r="C856" s="513"/>
      <c r="D856" s="513"/>
      <c r="E856" s="513"/>
      <c r="F856" s="513"/>
      <c r="G856" s="513"/>
      <c r="I856" s="513"/>
      <c r="J856" s="513"/>
      <c r="K856" s="513"/>
      <c r="L856" s="513"/>
      <c r="M856" s="513"/>
      <c r="N856" s="513"/>
      <c r="O856" s="513"/>
      <c r="P856" s="513"/>
      <c r="Q856" s="513"/>
    </row>
    <row r="857" spans="1:17">
      <c r="A857" s="513"/>
      <c r="B857" s="513"/>
      <c r="C857" s="513"/>
      <c r="D857" s="513"/>
      <c r="E857" s="513"/>
      <c r="F857" s="513"/>
      <c r="G857" s="513"/>
      <c r="I857" s="513"/>
      <c r="J857" s="513"/>
      <c r="K857" s="513"/>
      <c r="L857" s="513"/>
      <c r="M857" s="513"/>
      <c r="N857" s="513"/>
      <c r="O857" s="513"/>
      <c r="P857" s="513"/>
      <c r="Q857" s="513"/>
    </row>
    <row r="858" spans="1:17">
      <c r="A858" s="513"/>
      <c r="B858" s="513"/>
      <c r="C858" s="513"/>
      <c r="D858" s="513"/>
      <c r="E858" s="513"/>
      <c r="F858" s="513"/>
      <c r="G858" s="513"/>
      <c r="I858" s="513"/>
      <c r="J858" s="513"/>
      <c r="K858" s="513"/>
      <c r="L858" s="513"/>
      <c r="M858" s="513"/>
      <c r="N858" s="513"/>
      <c r="O858" s="513"/>
      <c r="P858" s="513"/>
      <c r="Q858" s="513"/>
    </row>
    <row r="859" spans="1:17">
      <c r="A859" s="513"/>
      <c r="B859" s="513"/>
      <c r="C859" s="513"/>
      <c r="D859" s="513"/>
      <c r="E859" s="513"/>
      <c r="F859" s="513"/>
      <c r="G859" s="513"/>
      <c r="I859" s="513"/>
      <c r="J859" s="513"/>
      <c r="K859" s="513"/>
      <c r="L859" s="513"/>
      <c r="M859" s="513"/>
      <c r="N859" s="513"/>
      <c r="O859" s="513"/>
      <c r="P859" s="513"/>
      <c r="Q859" s="513"/>
    </row>
    <row r="860" spans="1:17">
      <c r="A860" s="513"/>
      <c r="B860" s="513"/>
      <c r="C860" s="513"/>
      <c r="D860" s="513"/>
      <c r="E860" s="513"/>
      <c r="F860" s="513"/>
      <c r="G860" s="513"/>
      <c r="I860" s="513"/>
      <c r="J860" s="513"/>
      <c r="K860" s="513"/>
      <c r="L860" s="513"/>
      <c r="M860" s="513"/>
      <c r="N860" s="513"/>
      <c r="O860" s="513"/>
      <c r="P860" s="513"/>
      <c r="Q860" s="513"/>
    </row>
    <row r="861" spans="1:17">
      <c r="A861" s="513"/>
      <c r="B861" s="513"/>
      <c r="C861" s="513"/>
      <c r="D861" s="513"/>
      <c r="E861" s="513"/>
      <c r="F861" s="513"/>
      <c r="G861" s="513"/>
      <c r="I861" s="513"/>
      <c r="J861" s="513"/>
      <c r="K861" s="513"/>
      <c r="L861" s="513"/>
      <c r="M861" s="513"/>
      <c r="N861" s="513"/>
      <c r="O861" s="513"/>
      <c r="P861" s="513"/>
      <c r="Q861" s="513"/>
    </row>
    <row r="862" spans="1:17">
      <c r="A862" s="513"/>
      <c r="B862" s="513"/>
      <c r="C862" s="513"/>
      <c r="D862" s="513"/>
      <c r="E862" s="513"/>
      <c r="F862" s="513"/>
      <c r="G862" s="513"/>
      <c r="I862" s="513"/>
      <c r="J862" s="513"/>
      <c r="K862" s="513"/>
      <c r="L862" s="513"/>
      <c r="M862" s="513"/>
      <c r="N862" s="513"/>
      <c r="O862" s="513"/>
      <c r="P862" s="513"/>
      <c r="Q862" s="513"/>
    </row>
    <row r="863" spans="1:17">
      <c r="A863" s="513"/>
      <c r="B863" s="513"/>
      <c r="C863" s="513"/>
      <c r="D863" s="513"/>
      <c r="E863" s="513"/>
      <c r="F863" s="513"/>
      <c r="G863" s="513"/>
      <c r="I863" s="513"/>
      <c r="J863" s="513"/>
      <c r="K863" s="513"/>
      <c r="L863" s="513"/>
      <c r="M863" s="513"/>
      <c r="N863" s="513"/>
      <c r="O863" s="513"/>
      <c r="P863" s="513"/>
      <c r="Q863" s="513"/>
    </row>
    <row r="864" spans="1:17">
      <c r="A864" s="513"/>
      <c r="B864" s="513"/>
      <c r="C864" s="513"/>
      <c r="D864" s="513"/>
      <c r="E864" s="513"/>
      <c r="F864" s="513"/>
      <c r="G864" s="513"/>
      <c r="I864" s="513"/>
      <c r="J864" s="513"/>
      <c r="K864" s="513"/>
      <c r="L864" s="513"/>
      <c r="M864" s="513"/>
      <c r="N864" s="513"/>
      <c r="O864" s="513"/>
      <c r="P864" s="513"/>
      <c r="Q864" s="513"/>
    </row>
    <row r="865" spans="1:17">
      <c r="A865" s="513"/>
      <c r="B865" s="513"/>
      <c r="C865" s="513"/>
      <c r="D865" s="513"/>
      <c r="E865" s="513"/>
      <c r="F865" s="513"/>
      <c r="G865" s="513"/>
      <c r="I865" s="513"/>
      <c r="J865" s="513"/>
      <c r="K865" s="513"/>
      <c r="L865" s="513"/>
      <c r="M865" s="513"/>
      <c r="N865" s="513"/>
      <c r="O865" s="513"/>
      <c r="P865" s="513"/>
      <c r="Q865" s="513"/>
    </row>
    <row r="866" spans="1:17">
      <c r="A866" s="513"/>
      <c r="B866" s="513"/>
      <c r="C866" s="513"/>
      <c r="D866" s="513"/>
      <c r="E866" s="513"/>
      <c r="F866" s="513"/>
      <c r="G866" s="513"/>
      <c r="I866" s="513"/>
      <c r="J866" s="513"/>
      <c r="K866" s="513"/>
      <c r="L866" s="513"/>
      <c r="M866" s="513"/>
      <c r="N866" s="513"/>
      <c r="O866" s="513"/>
      <c r="P866" s="513"/>
      <c r="Q866" s="513"/>
    </row>
    <row r="867" spans="1:17">
      <c r="A867" s="513"/>
      <c r="B867" s="513"/>
      <c r="C867" s="513"/>
      <c r="D867" s="513"/>
      <c r="E867" s="513"/>
      <c r="F867" s="513"/>
      <c r="G867" s="513"/>
      <c r="I867" s="513"/>
      <c r="J867" s="513"/>
      <c r="K867" s="513"/>
      <c r="L867" s="513"/>
      <c r="M867" s="513"/>
      <c r="N867" s="513"/>
      <c r="O867" s="513"/>
      <c r="P867" s="513"/>
      <c r="Q867" s="513"/>
    </row>
    <row r="868" spans="1:17">
      <c r="A868" s="513"/>
      <c r="B868" s="513"/>
      <c r="C868" s="513"/>
      <c r="D868" s="513"/>
      <c r="E868" s="513"/>
      <c r="F868" s="513"/>
      <c r="G868" s="513"/>
      <c r="I868" s="513"/>
      <c r="J868" s="513"/>
      <c r="K868" s="513"/>
      <c r="L868" s="513"/>
      <c r="M868" s="513"/>
      <c r="N868" s="513"/>
      <c r="O868" s="513"/>
      <c r="P868" s="513"/>
      <c r="Q868" s="513"/>
    </row>
    <row r="869" spans="1:17">
      <c r="A869" s="513"/>
      <c r="B869" s="513"/>
      <c r="C869" s="513"/>
      <c r="D869" s="513"/>
      <c r="E869" s="513"/>
      <c r="F869" s="513"/>
      <c r="G869" s="513"/>
      <c r="I869" s="513"/>
      <c r="J869" s="513"/>
      <c r="K869" s="513"/>
      <c r="L869" s="513"/>
      <c r="M869" s="513"/>
      <c r="N869" s="513"/>
      <c r="O869" s="513"/>
      <c r="P869" s="513"/>
      <c r="Q869" s="513"/>
    </row>
    <row r="870" spans="1:17">
      <c r="A870" s="513"/>
      <c r="B870" s="513"/>
      <c r="C870" s="513"/>
      <c r="D870" s="513"/>
      <c r="E870" s="513"/>
      <c r="F870" s="513"/>
      <c r="G870" s="513"/>
      <c r="I870" s="513"/>
      <c r="J870" s="513"/>
      <c r="K870" s="513"/>
      <c r="L870" s="513"/>
      <c r="M870" s="513"/>
      <c r="N870" s="513"/>
      <c r="O870" s="513"/>
      <c r="P870" s="513"/>
      <c r="Q870" s="513"/>
    </row>
    <row r="871" spans="1:17">
      <c r="A871" s="513"/>
      <c r="B871" s="513"/>
      <c r="C871" s="513"/>
      <c r="D871" s="513"/>
      <c r="E871" s="513"/>
      <c r="F871" s="513"/>
      <c r="G871" s="513"/>
      <c r="I871" s="513"/>
      <c r="J871" s="513"/>
      <c r="K871" s="513"/>
      <c r="L871" s="513"/>
      <c r="M871" s="513"/>
      <c r="N871" s="513"/>
      <c r="O871" s="513"/>
      <c r="P871" s="513"/>
      <c r="Q871" s="513"/>
    </row>
    <row r="872" spans="1:17">
      <c r="A872" s="513"/>
      <c r="B872" s="513"/>
      <c r="C872" s="513"/>
      <c r="D872" s="513"/>
      <c r="E872" s="513"/>
      <c r="F872" s="513"/>
      <c r="G872" s="513"/>
      <c r="I872" s="513"/>
      <c r="J872" s="513"/>
      <c r="K872" s="513"/>
      <c r="L872" s="513"/>
      <c r="M872" s="513"/>
      <c r="N872" s="513"/>
      <c r="O872" s="513"/>
      <c r="P872" s="513"/>
      <c r="Q872" s="513"/>
    </row>
    <row r="873" spans="1:17">
      <c r="A873" s="513"/>
      <c r="B873" s="513"/>
      <c r="C873" s="513"/>
      <c r="D873" s="513"/>
      <c r="E873" s="513"/>
      <c r="F873" s="513"/>
      <c r="G873" s="513"/>
      <c r="I873" s="513"/>
      <c r="J873" s="513"/>
      <c r="K873" s="513"/>
      <c r="L873" s="513"/>
      <c r="M873" s="513"/>
      <c r="N873" s="513"/>
      <c r="O873" s="513"/>
      <c r="P873" s="513"/>
      <c r="Q873" s="513"/>
    </row>
    <row r="874" spans="1:17">
      <c r="A874" s="513"/>
      <c r="B874" s="513"/>
      <c r="C874" s="513"/>
      <c r="D874" s="513"/>
      <c r="E874" s="513"/>
      <c r="F874" s="513"/>
      <c r="G874" s="513"/>
      <c r="I874" s="513"/>
      <c r="J874" s="513"/>
      <c r="K874" s="513"/>
      <c r="L874" s="513"/>
      <c r="M874" s="513"/>
      <c r="N874" s="513"/>
      <c r="O874" s="513"/>
      <c r="P874" s="513"/>
      <c r="Q874" s="513"/>
    </row>
    <row r="875" spans="1:17">
      <c r="A875" s="513"/>
      <c r="B875" s="513"/>
      <c r="C875" s="513"/>
      <c r="D875" s="513"/>
      <c r="E875" s="513"/>
      <c r="F875" s="513"/>
      <c r="G875" s="513"/>
      <c r="I875" s="513"/>
      <c r="J875" s="513"/>
      <c r="K875" s="513"/>
      <c r="L875" s="513"/>
      <c r="M875" s="513"/>
      <c r="N875" s="513"/>
      <c r="O875" s="513"/>
      <c r="P875" s="513"/>
      <c r="Q875" s="513"/>
    </row>
    <row r="876" spans="1:17">
      <c r="A876" s="513"/>
      <c r="B876" s="513"/>
      <c r="C876" s="513"/>
      <c r="D876" s="513"/>
      <c r="E876" s="513"/>
      <c r="F876" s="513"/>
      <c r="G876" s="513"/>
      <c r="I876" s="513"/>
      <c r="J876" s="513"/>
      <c r="K876" s="513"/>
      <c r="L876" s="513"/>
      <c r="M876" s="513"/>
      <c r="N876" s="513"/>
      <c r="O876" s="513"/>
      <c r="P876" s="513"/>
      <c r="Q876" s="513"/>
    </row>
    <row r="877" spans="1:17">
      <c r="A877" s="513"/>
      <c r="B877" s="513"/>
      <c r="C877" s="513"/>
      <c r="D877" s="513"/>
      <c r="E877" s="513"/>
      <c r="F877" s="513"/>
      <c r="G877" s="513"/>
      <c r="I877" s="513"/>
      <c r="J877" s="513"/>
      <c r="K877" s="513"/>
      <c r="L877" s="513"/>
      <c r="M877" s="513"/>
      <c r="N877" s="513"/>
      <c r="O877" s="513"/>
      <c r="P877" s="513"/>
      <c r="Q877" s="513"/>
    </row>
    <row r="878" spans="1:17">
      <c r="A878" s="513"/>
      <c r="B878" s="513"/>
      <c r="C878" s="513"/>
      <c r="D878" s="513"/>
      <c r="E878" s="513"/>
      <c r="F878" s="513"/>
      <c r="G878" s="513"/>
      <c r="I878" s="513"/>
      <c r="J878" s="513"/>
      <c r="K878" s="513"/>
      <c r="L878" s="513"/>
      <c r="M878" s="513"/>
      <c r="N878" s="513"/>
      <c r="O878" s="513"/>
      <c r="P878" s="513"/>
      <c r="Q878" s="513"/>
    </row>
    <row r="879" spans="1:17">
      <c r="A879" s="513"/>
      <c r="B879" s="513"/>
      <c r="C879" s="513"/>
      <c r="D879" s="513"/>
      <c r="E879" s="513"/>
      <c r="F879" s="513"/>
      <c r="G879" s="513"/>
      <c r="I879" s="513"/>
      <c r="J879" s="513"/>
      <c r="K879" s="513"/>
      <c r="L879" s="513"/>
      <c r="M879" s="513"/>
      <c r="N879" s="513"/>
      <c r="O879" s="513"/>
      <c r="P879" s="513"/>
      <c r="Q879" s="513"/>
    </row>
    <row r="880" spans="1:17">
      <c r="A880" s="513"/>
      <c r="B880" s="513"/>
      <c r="C880" s="513"/>
      <c r="D880" s="513"/>
      <c r="E880" s="513"/>
      <c r="F880" s="513"/>
      <c r="G880" s="513"/>
      <c r="I880" s="513"/>
      <c r="J880" s="513"/>
      <c r="K880" s="513"/>
      <c r="L880" s="513"/>
      <c r="M880" s="513"/>
      <c r="N880" s="513"/>
      <c r="O880" s="513"/>
      <c r="P880" s="513"/>
      <c r="Q880" s="513"/>
    </row>
    <row r="881" spans="1:17">
      <c r="A881" s="513"/>
      <c r="B881" s="513"/>
      <c r="C881" s="513"/>
      <c r="D881" s="513"/>
      <c r="E881" s="513"/>
      <c r="F881" s="513"/>
      <c r="G881" s="513"/>
      <c r="I881" s="513"/>
      <c r="J881" s="513"/>
      <c r="K881" s="513"/>
      <c r="L881" s="513"/>
      <c r="M881" s="513"/>
      <c r="N881" s="513"/>
      <c r="O881" s="513"/>
      <c r="P881" s="513"/>
      <c r="Q881" s="513"/>
    </row>
    <row r="882" spans="1:17">
      <c r="A882" s="513"/>
      <c r="B882" s="513"/>
      <c r="C882" s="513"/>
      <c r="D882" s="513"/>
      <c r="E882" s="513"/>
      <c r="F882" s="513"/>
      <c r="G882" s="513"/>
      <c r="I882" s="513"/>
      <c r="J882" s="513"/>
      <c r="K882" s="513"/>
      <c r="L882" s="513"/>
      <c r="M882" s="513"/>
      <c r="N882" s="513"/>
      <c r="O882" s="513"/>
      <c r="P882" s="513"/>
      <c r="Q882" s="513"/>
    </row>
    <row r="883" spans="1:17">
      <c r="A883" s="513"/>
      <c r="B883" s="513"/>
      <c r="C883" s="513"/>
      <c r="D883" s="513"/>
      <c r="E883" s="513"/>
      <c r="F883" s="513"/>
      <c r="G883" s="513"/>
      <c r="I883" s="513"/>
      <c r="J883" s="513"/>
      <c r="K883" s="513"/>
      <c r="L883" s="513"/>
      <c r="M883" s="513"/>
      <c r="N883" s="513"/>
      <c r="O883" s="513"/>
      <c r="P883" s="513"/>
      <c r="Q883" s="513"/>
    </row>
    <row r="884" spans="1:17">
      <c r="A884" s="513"/>
      <c r="B884" s="513"/>
      <c r="C884" s="513"/>
      <c r="D884" s="513"/>
      <c r="E884" s="513"/>
      <c r="F884" s="513"/>
      <c r="G884" s="513"/>
      <c r="I884" s="513"/>
      <c r="J884" s="513"/>
      <c r="K884" s="513"/>
      <c r="L884" s="513"/>
      <c r="M884" s="513"/>
      <c r="N884" s="513"/>
      <c r="O884" s="513"/>
      <c r="P884" s="513"/>
      <c r="Q884" s="513"/>
    </row>
    <row r="885" spans="1:17">
      <c r="A885" s="513"/>
      <c r="B885" s="513"/>
      <c r="C885" s="513"/>
      <c r="D885" s="513"/>
      <c r="E885" s="513"/>
      <c r="F885" s="513"/>
      <c r="G885" s="513"/>
      <c r="I885" s="513"/>
      <c r="J885" s="513"/>
      <c r="K885" s="513"/>
      <c r="L885" s="513"/>
      <c r="M885" s="513"/>
      <c r="N885" s="513"/>
      <c r="O885" s="513"/>
      <c r="P885" s="513"/>
      <c r="Q885" s="513"/>
    </row>
    <row r="886" spans="1:17">
      <c r="A886" s="513"/>
      <c r="B886" s="513"/>
      <c r="C886" s="513"/>
      <c r="D886" s="513"/>
      <c r="E886" s="513"/>
      <c r="F886" s="513"/>
      <c r="G886" s="513"/>
      <c r="I886" s="513"/>
      <c r="J886" s="513"/>
      <c r="K886" s="513"/>
      <c r="L886" s="513"/>
      <c r="M886" s="513"/>
      <c r="N886" s="513"/>
      <c r="O886" s="513"/>
      <c r="P886" s="513"/>
      <c r="Q886" s="513"/>
    </row>
    <row r="887" spans="1:17">
      <c r="A887" s="513"/>
      <c r="B887" s="513"/>
      <c r="C887" s="513"/>
      <c r="D887" s="513"/>
      <c r="E887" s="513"/>
      <c r="F887" s="513"/>
      <c r="G887" s="513"/>
      <c r="I887" s="513"/>
      <c r="J887" s="513"/>
      <c r="K887" s="513"/>
      <c r="L887" s="513"/>
      <c r="M887" s="513"/>
      <c r="N887" s="513"/>
      <c r="O887" s="513"/>
      <c r="P887" s="513"/>
      <c r="Q887" s="513"/>
    </row>
    <row r="888" spans="1:17">
      <c r="A888" s="513"/>
      <c r="B888" s="513"/>
      <c r="C888" s="513"/>
      <c r="D888" s="513"/>
      <c r="E888" s="513"/>
      <c r="F888" s="513"/>
      <c r="G888" s="513"/>
      <c r="I888" s="513"/>
      <c r="J888" s="513"/>
      <c r="K888" s="513"/>
      <c r="L888" s="513"/>
      <c r="M888" s="513"/>
      <c r="N888" s="513"/>
      <c r="O888" s="513"/>
      <c r="P888" s="513"/>
      <c r="Q888" s="513"/>
    </row>
    <row r="889" spans="1:17">
      <c r="A889" s="513"/>
      <c r="B889" s="513"/>
      <c r="C889" s="513"/>
      <c r="D889" s="513"/>
      <c r="E889" s="513"/>
      <c r="F889" s="513"/>
      <c r="G889" s="513"/>
      <c r="I889" s="513"/>
      <c r="J889" s="513"/>
      <c r="K889" s="513"/>
      <c r="L889" s="513"/>
      <c r="M889" s="513"/>
      <c r="N889" s="513"/>
      <c r="O889" s="513"/>
      <c r="P889" s="513"/>
      <c r="Q889" s="513"/>
    </row>
    <row r="890" spans="1:17">
      <c r="A890" s="513"/>
      <c r="B890" s="513"/>
      <c r="C890" s="513"/>
      <c r="D890" s="513"/>
      <c r="E890" s="513"/>
      <c r="F890" s="513"/>
      <c r="G890" s="513"/>
      <c r="I890" s="513"/>
      <c r="J890" s="513"/>
      <c r="K890" s="513"/>
      <c r="L890" s="513"/>
      <c r="M890" s="513"/>
      <c r="N890" s="513"/>
      <c r="O890" s="513"/>
      <c r="P890" s="513"/>
      <c r="Q890" s="513"/>
    </row>
    <row r="891" spans="1:17">
      <c r="A891" s="513"/>
      <c r="B891" s="513"/>
      <c r="C891" s="513"/>
      <c r="D891" s="513"/>
      <c r="E891" s="513"/>
      <c r="F891" s="513"/>
      <c r="G891" s="513"/>
      <c r="I891" s="513"/>
      <c r="J891" s="513"/>
      <c r="K891" s="513"/>
      <c r="L891" s="513"/>
      <c r="M891" s="513"/>
      <c r="N891" s="513"/>
      <c r="O891" s="513"/>
      <c r="P891" s="513"/>
      <c r="Q891" s="513"/>
    </row>
    <row r="892" spans="1:17">
      <c r="A892" s="513"/>
      <c r="B892" s="513"/>
      <c r="C892" s="513"/>
      <c r="D892" s="513"/>
      <c r="E892" s="513"/>
      <c r="F892" s="513"/>
      <c r="G892" s="513"/>
      <c r="I892" s="513"/>
      <c r="J892" s="513"/>
      <c r="K892" s="513"/>
      <c r="L892" s="513"/>
      <c r="M892" s="513"/>
      <c r="N892" s="513"/>
      <c r="O892" s="513"/>
      <c r="P892" s="513"/>
      <c r="Q892" s="513"/>
    </row>
    <row r="893" spans="1:17">
      <c r="A893" s="513"/>
      <c r="B893" s="513"/>
      <c r="C893" s="513"/>
      <c r="D893" s="513"/>
      <c r="E893" s="513"/>
      <c r="F893" s="513"/>
      <c r="G893" s="513"/>
      <c r="I893" s="513"/>
      <c r="J893" s="513"/>
      <c r="K893" s="513"/>
      <c r="L893" s="513"/>
      <c r="M893" s="513"/>
      <c r="N893" s="513"/>
      <c r="O893" s="513"/>
      <c r="P893" s="513"/>
      <c r="Q893" s="513"/>
    </row>
    <row r="894" spans="1:17">
      <c r="A894" s="513"/>
      <c r="B894" s="513"/>
      <c r="C894" s="513"/>
      <c r="D894" s="513"/>
      <c r="E894" s="513"/>
      <c r="F894" s="513"/>
      <c r="G894" s="513"/>
      <c r="I894" s="513"/>
      <c r="J894" s="513"/>
      <c r="K894" s="513"/>
      <c r="L894" s="513"/>
      <c r="M894" s="513"/>
      <c r="N894" s="513"/>
      <c r="O894" s="513"/>
      <c r="P894" s="513"/>
      <c r="Q894" s="513"/>
    </row>
    <row r="895" spans="1:17">
      <c r="A895" s="513"/>
      <c r="B895" s="513"/>
      <c r="C895" s="513"/>
      <c r="D895" s="513"/>
      <c r="E895" s="513"/>
      <c r="F895" s="513"/>
      <c r="G895" s="513"/>
      <c r="I895" s="513"/>
      <c r="J895" s="513"/>
      <c r="K895" s="513"/>
      <c r="L895" s="513"/>
      <c r="M895" s="513"/>
      <c r="N895" s="513"/>
      <c r="O895" s="513"/>
      <c r="P895" s="513"/>
      <c r="Q895" s="513"/>
    </row>
    <row r="896" spans="1:17">
      <c r="A896" s="513"/>
      <c r="B896" s="513"/>
      <c r="C896" s="513"/>
      <c r="D896" s="513"/>
      <c r="E896" s="513"/>
      <c r="F896" s="513"/>
      <c r="G896" s="513"/>
      <c r="I896" s="513"/>
      <c r="J896" s="513"/>
      <c r="K896" s="513"/>
      <c r="L896" s="513"/>
      <c r="M896" s="513"/>
      <c r="N896" s="513"/>
      <c r="O896" s="513"/>
      <c r="P896" s="513"/>
      <c r="Q896" s="513"/>
    </row>
    <row r="897" spans="1:17">
      <c r="A897" s="513"/>
      <c r="B897" s="513"/>
      <c r="C897" s="513"/>
      <c r="D897" s="513"/>
      <c r="E897" s="513"/>
      <c r="F897" s="513"/>
      <c r="G897" s="513"/>
      <c r="I897" s="513"/>
      <c r="J897" s="513"/>
      <c r="K897" s="513"/>
      <c r="L897" s="513"/>
      <c r="M897" s="513"/>
      <c r="N897" s="513"/>
      <c r="O897" s="513"/>
      <c r="P897" s="513"/>
      <c r="Q897" s="513"/>
    </row>
    <row r="898" spans="1:17">
      <c r="A898" s="513"/>
      <c r="B898" s="513"/>
      <c r="C898" s="513"/>
      <c r="D898" s="513"/>
      <c r="E898" s="513"/>
      <c r="F898" s="513"/>
      <c r="G898" s="513"/>
      <c r="I898" s="513"/>
      <c r="J898" s="513"/>
      <c r="K898" s="513"/>
      <c r="L898" s="513"/>
      <c r="M898" s="513"/>
      <c r="N898" s="513"/>
      <c r="O898" s="513"/>
      <c r="P898" s="513"/>
      <c r="Q898" s="513"/>
    </row>
    <row r="899" spans="1:17">
      <c r="A899" s="513"/>
      <c r="B899" s="513"/>
      <c r="C899" s="513"/>
      <c r="D899" s="513"/>
      <c r="E899" s="513"/>
      <c r="F899" s="513"/>
      <c r="G899" s="513"/>
      <c r="I899" s="513"/>
      <c r="J899" s="513"/>
      <c r="K899" s="513"/>
      <c r="L899" s="513"/>
      <c r="M899" s="513"/>
      <c r="N899" s="513"/>
      <c r="O899" s="513"/>
      <c r="P899" s="513"/>
      <c r="Q899" s="513"/>
    </row>
    <row r="900" spans="1:17">
      <c r="A900" s="513"/>
      <c r="B900" s="513"/>
      <c r="C900" s="513"/>
      <c r="D900" s="513"/>
      <c r="E900" s="513"/>
      <c r="F900" s="513"/>
      <c r="G900" s="513"/>
      <c r="I900" s="513"/>
      <c r="J900" s="513"/>
      <c r="K900" s="513"/>
      <c r="L900" s="513"/>
      <c r="M900" s="513"/>
      <c r="N900" s="513"/>
      <c r="O900" s="513"/>
      <c r="P900" s="513"/>
      <c r="Q900" s="513"/>
    </row>
    <row r="901" spans="1:17">
      <c r="A901" s="513"/>
      <c r="B901" s="513"/>
      <c r="C901" s="513"/>
      <c r="D901" s="513"/>
      <c r="E901" s="513"/>
      <c r="F901" s="513"/>
      <c r="G901" s="513"/>
      <c r="I901" s="513"/>
      <c r="J901" s="513"/>
      <c r="K901" s="513"/>
      <c r="L901" s="513"/>
      <c r="M901" s="513"/>
      <c r="N901" s="513"/>
      <c r="O901" s="513"/>
      <c r="P901" s="513"/>
      <c r="Q901" s="513"/>
    </row>
    <row r="902" spans="1:17">
      <c r="A902" s="513"/>
      <c r="B902" s="513"/>
      <c r="C902" s="513"/>
      <c r="D902" s="513"/>
      <c r="E902" s="513"/>
      <c r="F902" s="513"/>
      <c r="G902" s="513"/>
      <c r="I902" s="513"/>
      <c r="J902" s="513"/>
      <c r="K902" s="513"/>
      <c r="L902" s="513"/>
      <c r="M902" s="513"/>
      <c r="N902" s="513"/>
      <c r="O902" s="513"/>
      <c r="P902" s="513"/>
      <c r="Q902" s="513"/>
    </row>
    <row r="903" spans="1:17">
      <c r="A903" s="513"/>
      <c r="B903" s="513"/>
      <c r="C903" s="513"/>
      <c r="D903" s="513"/>
      <c r="E903" s="513"/>
      <c r="F903" s="513"/>
      <c r="G903" s="513"/>
      <c r="I903" s="513"/>
      <c r="J903" s="513"/>
      <c r="K903" s="513"/>
      <c r="L903" s="513"/>
      <c r="M903" s="513"/>
      <c r="N903" s="513"/>
      <c r="O903" s="513"/>
      <c r="P903" s="513"/>
      <c r="Q903" s="513"/>
    </row>
    <row r="904" spans="1:17">
      <c r="A904" s="513"/>
      <c r="B904" s="513"/>
      <c r="C904" s="513"/>
      <c r="D904" s="513"/>
      <c r="E904" s="513"/>
      <c r="F904" s="513"/>
      <c r="G904" s="513"/>
      <c r="I904" s="513"/>
      <c r="J904" s="513"/>
      <c r="K904" s="513"/>
      <c r="L904" s="513"/>
      <c r="M904" s="513"/>
      <c r="N904" s="513"/>
      <c r="O904" s="513"/>
      <c r="P904" s="513"/>
      <c r="Q904" s="513"/>
    </row>
    <row r="905" spans="1:17">
      <c r="A905" s="513"/>
      <c r="B905" s="513"/>
      <c r="C905" s="513"/>
      <c r="D905" s="513"/>
      <c r="E905" s="513"/>
      <c r="F905" s="513"/>
      <c r="G905" s="513"/>
      <c r="I905" s="513"/>
      <c r="J905" s="513"/>
      <c r="K905" s="513"/>
      <c r="L905" s="513"/>
      <c r="M905" s="513"/>
      <c r="N905" s="513"/>
      <c r="O905" s="513"/>
      <c r="P905" s="513"/>
      <c r="Q905" s="513"/>
    </row>
    <row r="906" spans="1:17">
      <c r="A906" s="513"/>
      <c r="B906" s="513"/>
      <c r="C906" s="513"/>
      <c r="D906" s="513"/>
      <c r="E906" s="513"/>
      <c r="F906" s="513"/>
      <c r="G906" s="513"/>
      <c r="I906" s="513"/>
      <c r="J906" s="513"/>
      <c r="K906" s="513"/>
      <c r="L906" s="513"/>
      <c r="M906" s="513"/>
      <c r="N906" s="513"/>
      <c r="O906" s="513"/>
      <c r="P906" s="513"/>
      <c r="Q906" s="513"/>
    </row>
    <row r="907" spans="1:17">
      <c r="A907" s="513"/>
      <c r="B907" s="513"/>
      <c r="C907" s="513"/>
      <c r="D907" s="513"/>
      <c r="E907" s="513"/>
      <c r="F907" s="513"/>
      <c r="G907" s="513"/>
      <c r="I907" s="513"/>
      <c r="J907" s="513"/>
      <c r="K907" s="513"/>
      <c r="L907" s="513"/>
      <c r="M907" s="513"/>
      <c r="N907" s="513"/>
      <c r="O907" s="513"/>
      <c r="P907" s="513"/>
      <c r="Q907" s="513"/>
    </row>
    <row r="908" spans="1:17">
      <c r="A908" s="513"/>
      <c r="B908" s="513"/>
      <c r="C908" s="513"/>
      <c r="D908" s="513"/>
      <c r="E908" s="513"/>
      <c r="F908" s="513"/>
      <c r="G908" s="513"/>
      <c r="I908" s="513"/>
      <c r="J908" s="513"/>
      <c r="K908" s="513"/>
      <c r="L908" s="513"/>
      <c r="M908" s="513"/>
      <c r="N908" s="513"/>
      <c r="O908" s="513"/>
      <c r="P908" s="513"/>
      <c r="Q908" s="513"/>
    </row>
    <row r="909" spans="1:17">
      <c r="A909" s="513"/>
      <c r="B909" s="513"/>
      <c r="C909" s="513"/>
      <c r="D909" s="513"/>
      <c r="E909" s="513"/>
      <c r="F909" s="513"/>
      <c r="G909" s="513"/>
      <c r="I909" s="513"/>
      <c r="J909" s="513"/>
      <c r="K909" s="513"/>
      <c r="L909" s="513"/>
      <c r="M909" s="513"/>
      <c r="N909" s="513"/>
      <c r="O909" s="513"/>
      <c r="P909" s="513"/>
      <c r="Q909" s="513"/>
    </row>
    <row r="910" spans="1:17">
      <c r="A910" s="513"/>
      <c r="B910" s="513"/>
      <c r="C910" s="513"/>
      <c r="D910" s="513"/>
      <c r="E910" s="513"/>
      <c r="F910" s="513"/>
      <c r="G910" s="513"/>
      <c r="I910" s="513"/>
      <c r="J910" s="513"/>
      <c r="K910" s="513"/>
      <c r="L910" s="513"/>
      <c r="M910" s="513"/>
      <c r="N910" s="513"/>
      <c r="O910" s="513"/>
      <c r="P910" s="513"/>
      <c r="Q910" s="513"/>
    </row>
    <row r="911" spans="1:17">
      <c r="A911" s="513"/>
      <c r="B911" s="513"/>
      <c r="C911" s="513"/>
      <c r="D911" s="513"/>
      <c r="E911" s="513"/>
      <c r="F911" s="513"/>
      <c r="G911" s="513"/>
      <c r="I911" s="513"/>
      <c r="J911" s="513"/>
      <c r="K911" s="513"/>
      <c r="L911" s="513"/>
      <c r="M911" s="513"/>
      <c r="N911" s="513"/>
      <c r="O911" s="513"/>
      <c r="P911" s="513"/>
      <c r="Q911" s="513"/>
    </row>
    <row r="912" spans="1:17">
      <c r="B912" s="513"/>
      <c r="C912" s="513"/>
      <c r="D912" s="513"/>
      <c r="E912" s="513"/>
      <c r="F912" s="513"/>
      <c r="G912" s="513"/>
      <c r="I912" s="513"/>
      <c r="J912" s="513"/>
      <c r="K912" s="513"/>
      <c r="L912" s="513"/>
      <c r="M912" s="513"/>
      <c r="N912" s="513"/>
      <c r="O912" s="513"/>
      <c r="P912" s="513"/>
      <c r="Q912" s="513"/>
    </row>
    <row r="913" spans="2:17">
      <c r="B913" s="513"/>
      <c r="C913" s="513"/>
      <c r="D913" s="513"/>
      <c r="E913" s="513"/>
      <c r="F913" s="513"/>
      <c r="G913" s="513"/>
      <c r="I913" s="513"/>
      <c r="J913" s="513"/>
      <c r="K913" s="513"/>
      <c r="L913" s="513"/>
      <c r="M913" s="513"/>
      <c r="N913" s="513"/>
      <c r="O913" s="513"/>
      <c r="P913" s="513"/>
      <c r="Q913" s="513"/>
    </row>
    <row r="914" spans="2:17">
      <c r="B914" s="513"/>
      <c r="C914" s="513"/>
      <c r="D914" s="513"/>
      <c r="E914" s="513"/>
      <c r="F914" s="513"/>
      <c r="G914" s="513"/>
      <c r="I914" s="513"/>
      <c r="J914" s="513"/>
      <c r="K914" s="513"/>
      <c r="L914" s="513"/>
      <c r="M914" s="513"/>
      <c r="N914" s="513"/>
      <c r="O914" s="513"/>
      <c r="P914" s="513"/>
      <c r="Q914" s="513"/>
    </row>
    <row r="915" spans="2:17">
      <c r="B915" s="513"/>
      <c r="C915" s="513"/>
      <c r="D915" s="513"/>
      <c r="E915" s="513"/>
      <c r="F915" s="513"/>
      <c r="G915" s="513"/>
      <c r="I915" s="513"/>
      <c r="J915" s="513"/>
      <c r="K915" s="513"/>
      <c r="L915" s="513"/>
      <c r="M915" s="513"/>
      <c r="N915" s="513"/>
      <c r="O915" s="513"/>
      <c r="P915" s="513"/>
      <c r="Q915" s="513"/>
    </row>
    <row r="916" spans="2:17">
      <c r="B916" s="513"/>
      <c r="C916" s="513"/>
      <c r="D916" s="513"/>
      <c r="E916" s="513"/>
      <c r="F916" s="513"/>
      <c r="G916" s="513"/>
      <c r="I916" s="513"/>
      <c r="J916" s="513"/>
      <c r="K916" s="513"/>
      <c r="L916" s="513"/>
      <c r="M916" s="513"/>
      <c r="N916" s="513"/>
      <c r="O916" s="513"/>
      <c r="P916" s="513"/>
      <c r="Q916" s="513"/>
    </row>
    <row r="917" spans="2:17">
      <c r="B917" s="513"/>
      <c r="C917" s="513"/>
      <c r="D917" s="513"/>
      <c r="E917" s="513"/>
      <c r="F917" s="513"/>
      <c r="G917" s="513"/>
      <c r="I917" s="513"/>
      <c r="J917" s="513"/>
      <c r="K917" s="513"/>
      <c r="L917" s="513"/>
      <c r="M917" s="513"/>
      <c r="N917" s="513"/>
      <c r="O917" s="513"/>
      <c r="P917" s="513"/>
      <c r="Q917" s="513"/>
    </row>
    <row r="918" spans="2:17">
      <c r="B918" s="513"/>
      <c r="C918" s="513"/>
      <c r="D918" s="513"/>
      <c r="E918" s="513"/>
      <c r="F918" s="513"/>
      <c r="G918" s="513"/>
      <c r="I918" s="513"/>
      <c r="J918" s="513"/>
      <c r="K918" s="513"/>
      <c r="L918" s="513"/>
      <c r="M918" s="513"/>
      <c r="N918" s="513"/>
      <c r="O918" s="513"/>
      <c r="P918" s="513"/>
      <c r="Q918" s="513"/>
    </row>
    <row r="919" spans="2:17">
      <c r="B919" s="513"/>
      <c r="C919" s="513"/>
      <c r="D919" s="513"/>
      <c r="E919" s="513"/>
      <c r="F919" s="513"/>
      <c r="G919" s="513"/>
      <c r="I919" s="513"/>
      <c r="J919" s="513"/>
      <c r="K919" s="513"/>
      <c r="L919" s="513"/>
      <c r="M919" s="513"/>
      <c r="N919" s="513"/>
      <c r="O919" s="513"/>
      <c r="P919" s="513"/>
      <c r="Q919" s="513"/>
    </row>
    <row r="920" spans="2:17">
      <c r="B920" s="513"/>
      <c r="C920" s="513"/>
      <c r="D920" s="513"/>
      <c r="E920" s="513"/>
      <c r="F920" s="513"/>
      <c r="G920" s="513"/>
      <c r="I920" s="513"/>
      <c r="J920" s="513"/>
      <c r="K920" s="513"/>
      <c r="L920" s="513"/>
      <c r="M920" s="513"/>
      <c r="N920" s="513"/>
      <c r="O920" s="513"/>
      <c r="P920" s="513"/>
      <c r="Q920" s="513"/>
    </row>
    <row r="921" spans="2:17">
      <c r="B921" s="513"/>
      <c r="C921" s="513"/>
      <c r="D921" s="513"/>
      <c r="E921" s="513"/>
      <c r="F921" s="513"/>
      <c r="G921" s="513"/>
      <c r="I921" s="513"/>
      <c r="J921" s="513"/>
      <c r="K921" s="513"/>
      <c r="L921" s="513"/>
      <c r="M921" s="513"/>
      <c r="N921" s="513"/>
      <c r="O921" s="513"/>
      <c r="P921" s="513"/>
      <c r="Q921" s="513"/>
    </row>
    <row r="922" spans="2:17">
      <c r="B922" s="513"/>
      <c r="C922" s="513"/>
      <c r="D922" s="513"/>
      <c r="E922" s="513"/>
      <c r="F922" s="513"/>
      <c r="G922" s="513"/>
      <c r="I922" s="513"/>
      <c r="J922" s="513"/>
      <c r="K922" s="513"/>
      <c r="L922" s="513"/>
      <c r="M922" s="513"/>
      <c r="N922" s="513"/>
      <c r="O922" s="513"/>
      <c r="P922" s="513"/>
      <c r="Q922" s="513"/>
    </row>
    <row r="923" spans="2:17">
      <c r="B923" s="513"/>
      <c r="C923" s="513"/>
      <c r="D923" s="513"/>
      <c r="E923" s="513"/>
      <c r="F923" s="513"/>
      <c r="G923" s="513"/>
      <c r="I923" s="513"/>
      <c r="J923" s="513"/>
      <c r="K923" s="513"/>
      <c r="L923" s="513"/>
      <c r="M923" s="513"/>
      <c r="N923" s="513"/>
      <c r="O923" s="513"/>
      <c r="P923" s="513"/>
      <c r="Q923" s="513"/>
    </row>
    <row r="924" spans="2:17">
      <c r="B924" s="513"/>
      <c r="C924" s="513"/>
      <c r="D924" s="513"/>
      <c r="E924" s="513"/>
      <c r="F924" s="513"/>
      <c r="G924" s="513"/>
      <c r="I924" s="513"/>
      <c r="J924" s="513"/>
      <c r="K924" s="513"/>
      <c r="L924" s="513"/>
      <c r="M924" s="513"/>
      <c r="N924" s="513"/>
      <c r="O924" s="513"/>
      <c r="P924" s="513"/>
      <c r="Q924" s="513"/>
    </row>
    <row r="925" spans="2:17">
      <c r="B925" s="513"/>
      <c r="C925" s="513"/>
      <c r="D925" s="513"/>
      <c r="E925" s="513"/>
      <c r="F925" s="513"/>
      <c r="G925" s="513"/>
      <c r="I925" s="513"/>
      <c r="J925" s="513"/>
      <c r="K925" s="513"/>
      <c r="L925" s="513"/>
      <c r="M925" s="513"/>
      <c r="N925" s="513"/>
      <c r="O925" s="513"/>
      <c r="P925" s="513"/>
      <c r="Q925" s="513"/>
    </row>
    <row r="926" spans="2:17">
      <c r="B926" s="513"/>
      <c r="C926" s="513"/>
      <c r="D926" s="513"/>
      <c r="E926" s="513"/>
      <c r="F926" s="513"/>
      <c r="G926" s="513"/>
      <c r="I926" s="513"/>
      <c r="J926" s="513"/>
      <c r="K926" s="513"/>
      <c r="L926" s="513"/>
      <c r="M926" s="513"/>
      <c r="N926" s="513"/>
      <c r="O926" s="513"/>
      <c r="P926" s="513"/>
      <c r="Q926" s="513"/>
    </row>
    <row r="927" spans="2:17">
      <c r="B927" s="513"/>
      <c r="C927" s="513"/>
      <c r="D927" s="513"/>
      <c r="E927" s="513"/>
      <c r="F927" s="513"/>
      <c r="G927" s="513"/>
      <c r="I927" s="513"/>
      <c r="J927" s="513"/>
      <c r="K927" s="513"/>
      <c r="L927" s="513"/>
      <c r="M927" s="513"/>
      <c r="N927" s="513"/>
      <c r="O927" s="513"/>
      <c r="P927" s="513"/>
      <c r="Q927" s="513"/>
    </row>
    <row r="928" spans="2:17">
      <c r="B928" s="513"/>
      <c r="C928" s="513"/>
      <c r="D928" s="513"/>
      <c r="E928" s="513"/>
      <c r="F928" s="513"/>
      <c r="G928" s="513"/>
      <c r="I928" s="513"/>
      <c r="J928" s="513"/>
      <c r="K928" s="513"/>
      <c r="L928" s="513"/>
      <c r="M928" s="513"/>
      <c r="N928" s="513"/>
      <c r="O928" s="513"/>
      <c r="P928" s="513"/>
      <c r="Q928" s="513"/>
    </row>
    <row r="929" spans="2:17">
      <c r="B929" s="513"/>
      <c r="C929" s="513"/>
      <c r="D929" s="513"/>
      <c r="E929" s="513"/>
      <c r="F929" s="513"/>
      <c r="G929" s="513"/>
      <c r="I929" s="513"/>
      <c r="J929" s="513"/>
      <c r="K929" s="513"/>
      <c r="L929" s="513"/>
      <c r="M929" s="513"/>
      <c r="N929" s="513"/>
      <c r="O929" s="513"/>
      <c r="P929" s="513"/>
      <c r="Q929" s="513"/>
    </row>
    <row r="930" spans="2:17">
      <c r="B930" s="513"/>
      <c r="C930" s="513"/>
      <c r="D930" s="513"/>
      <c r="E930" s="513"/>
      <c r="F930" s="513"/>
      <c r="G930" s="513"/>
      <c r="I930" s="513"/>
      <c r="J930" s="513"/>
      <c r="K930" s="513"/>
      <c r="L930" s="513"/>
      <c r="M930" s="513"/>
      <c r="N930" s="513"/>
      <c r="O930" s="513"/>
      <c r="P930" s="513"/>
      <c r="Q930" s="513"/>
    </row>
    <row r="931" spans="2:17">
      <c r="B931" s="513"/>
      <c r="C931" s="513"/>
      <c r="D931" s="513"/>
      <c r="E931" s="513"/>
      <c r="F931" s="513"/>
      <c r="G931" s="513"/>
      <c r="I931" s="513"/>
      <c r="J931" s="513"/>
      <c r="K931" s="513"/>
      <c r="L931" s="513"/>
      <c r="M931" s="513"/>
      <c r="N931" s="513"/>
      <c r="O931" s="513"/>
      <c r="P931" s="513"/>
      <c r="Q931" s="513"/>
    </row>
    <row r="932" spans="2:17">
      <c r="B932" s="513"/>
      <c r="C932" s="513"/>
      <c r="D932" s="513"/>
      <c r="E932" s="513"/>
      <c r="F932" s="513"/>
      <c r="G932" s="513"/>
      <c r="I932" s="513"/>
      <c r="J932" s="513"/>
      <c r="K932" s="513"/>
      <c r="L932" s="513"/>
      <c r="M932" s="513"/>
      <c r="N932" s="513"/>
      <c r="O932" s="513"/>
      <c r="P932" s="513"/>
      <c r="Q932" s="513"/>
    </row>
    <row r="933" spans="2:17">
      <c r="B933" s="513"/>
      <c r="C933" s="513"/>
      <c r="D933" s="513"/>
      <c r="E933" s="513"/>
      <c r="F933" s="513"/>
      <c r="G933" s="513"/>
      <c r="I933" s="513"/>
      <c r="J933" s="513"/>
      <c r="K933" s="513"/>
      <c r="L933" s="513"/>
      <c r="M933" s="513"/>
      <c r="N933" s="513"/>
      <c r="O933" s="513"/>
      <c r="P933" s="513"/>
      <c r="Q933" s="513"/>
    </row>
    <row r="934" spans="2:17">
      <c r="B934" s="513"/>
      <c r="C934" s="513"/>
      <c r="D934" s="513"/>
      <c r="E934" s="513"/>
      <c r="F934" s="513"/>
      <c r="G934" s="513"/>
      <c r="K934" s="513"/>
      <c r="L934" s="513"/>
      <c r="M934" s="513"/>
      <c r="N934" s="513"/>
      <c r="O934" s="513"/>
      <c r="P934" s="513"/>
      <c r="Q934" s="513"/>
    </row>
    <row r="935" spans="2:17">
      <c r="B935" s="513"/>
      <c r="C935" s="513"/>
      <c r="D935" s="513"/>
      <c r="E935" s="513"/>
      <c r="F935" s="513"/>
      <c r="G935" s="513"/>
      <c r="K935" s="513"/>
      <c r="L935" s="513"/>
      <c r="M935" s="513"/>
      <c r="N935" s="513"/>
      <c r="O935" s="513"/>
      <c r="P935" s="513"/>
      <c r="Q935" s="513"/>
    </row>
    <row r="936" spans="2:17">
      <c r="B936" s="513"/>
      <c r="C936" s="513"/>
      <c r="D936" s="513"/>
      <c r="E936" s="513"/>
      <c r="F936" s="513"/>
      <c r="G936" s="513"/>
      <c r="K936" s="513"/>
      <c r="L936" s="513"/>
      <c r="M936" s="513"/>
      <c r="N936" s="513"/>
      <c r="O936" s="513"/>
      <c r="P936" s="513"/>
      <c r="Q936" s="513"/>
    </row>
    <row r="937" spans="2:17">
      <c r="B937" s="513"/>
      <c r="C937" s="513"/>
      <c r="D937" s="513"/>
      <c r="E937" s="513"/>
      <c r="F937" s="513"/>
      <c r="G937" s="513"/>
      <c r="K937" s="513"/>
      <c r="L937" s="513"/>
      <c r="M937" s="513"/>
      <c r="N937" s="513"/>
      <c r="O937" s="513"/>
      <c r="P937" s="513"/>
      <c r="Q937" s="513"/>
    </row>
    <row r="938" spans="2:17">
      <c r="B938" s="513"/>
      <c r="C938" s="513"/>
      <c r="D938" s="513"/>
      <c r="E938" s="513"/>
      <c r="F938" s="513"/>
      <c r="G938" s="513"/>
      <c r="K938" s="513"/>
      <c r="L938" s="513"/>
      <c r="M938" s="513"/>
      <c r="N938" s="513"/>
      <c r="O938" s="513"/>
      <c r="P938" s="513"/>
      <c r="Q938" s="513"/>
    </row>
    <row r="939" spans="2:17">
      <c r="B939" s="513"/>
      <c r="C939" s="513"/>
      <c r="D939" s="513"/>
      <c r="E939" s="513"/>
      <c r="F939" s="513"/>
      <c r="G939" s="513"/>
      <c r="K939" s="513"/>
      <c r="L939" s="513"/>
      <c r="M939" s="513"/>
      <c r="N939" s="513"/>
      <c r="O939" s="513"/>
      <c r="P939" s="513"/>
      <c r="Q939" s="513"/>
    </row>
    <row r="940" spans="2:17">
      <c r="B940" s="513"/>
      <c r="C940" s="513"/>
      <c r="D940" s="513"/>
      <c r="E940" s="513"/>
      <c r="F940" s="513"/>
      <c r="G940" s="513"/>
      <c r="K940" s="513"/>
      <c r="L940" s="513"/>
      <c r="M940" s="513"/>
      <c r="N940" s="513"/>
      <c r="O940" s="513"/>
      <c r="P940" s="513"/>
      <c r="Q940" s="513"/>
    </row>
    <row r="941" spans="2:17">
      <c r="B941" s="513"/>
      <c r="C941" s="513"/>
      <c r="D941" s="513"/>
      <c r="E941" s="513"/>
      <c r="F941" s="513"/>
      <c r="G941" s="513"/>
      <c r="K941" s="513"/>
      <c r="L941" s="513"/>
      <c r="M941" s="513"/>
      <c r="N941" s="513"/>
      <c r="O941" s="513"/>
      <c r="P941" s="513"/>
      <c r="Q941" s="513"/>
    </row>
    <row r="942" spans="2:17">
      <c r="B942" s="513"/>
      <c r="C942" s="513"/>
      <c r="D942" s="513"/>
      <c r="E942" s="513"/>
      <c r="F942" s="513"/>
      <c r="G942" s="513"/>
      <c r="K942" s="513"/>
      <c r="L942" s="513"/>
      <c r="M942" s="513"/>
      <c r="N942" s="513"/>
      <c r="O942" s="513"/>
      <c r="P942" s="513"/>
      <c r="Q942" s="513"/>
    </row>
    <row r="943" spans="2:17">
      <c r="B943" s="513"/>
      <c r="C943" s="513"/>
      <c r="D943" s="513"/>
      <c r="E943" s="513"/>
      <c r="F943" s="513"/>
      <c r="G943" s="513"/>
      <c r="K943" s="513"/>
      <c r="L943" s="513"/>
      <c r="M943" s="513"/>
      <c r="N943" s="513"/>
      <c r="O943" s="513"/>
      <c r="P943" s="513"/>
      <c r="Q943" s="513"/>
    </row>
    <row r="944" spans="2:17">
      <c r="B944" s="513"/>
      <c r="C944" s="513"/>
      <c r="D944" s="513"/>
      <c r="E944" s="513"/>
      <c r="F944" s="513"/>
      <c r="G944" s="513"/>
      <c r="K944" s="513"/>
      <c r="L944" s="513"/>
      <c r="M944" s="513"/>
      <c r="N944" s="513"/>
      <c r="O944" s="513"/>
      <c r="P944" s="513"/>
      <c r="Q944" s="513"/>
    </row>
    <row r="945" spans="2:17">
      <c r="B945" s="513"/>
      <c r="C945" s="513"/>
      <c r="D945" s="513"/>
      <c r="E945" s="513"/>
      <c r="F945" s="513"/>
      <c r="G945" s="513"/>
      <c r="K945" s="513"/>
      <c r="L945" s="513"/>
      <c r="M945" s="513"/>
      <c r="N945" s="513"/>
      <c r="O945" s="513"/>
      <c r="P945" s="513"/>
      <c r="Q945" s="513"/>
    </row>
    <row r="946" spans="2:17">
      <c r="B946" s="513"/>
      <c r="C946" s="513"/>
      <c r="D946" s="513"/>
      <c r="E946" s="513"/>
      <c r="F946" s="513"/>
      <c r="G946" s="513"/>
      <c r="K946" s="513"/>
      <c r="L946" s="513"/>
      <c r="M946" s="513"/>
      <c r="N946" s="513"/>
      <c r="O946" s="513"/>
      <c r="P946" s="513"/>
      <c r="Q946" s="513"/>
    </row>
    <row r="947" spans="2:17">
      <c r="B947" s="513"/>
      <c r="C947" s="513"/>
      <c r="D947" s="513"/>
      <c r="E947" s="513"/>
      <c r="F947" s="513"/>
      <c r="G947" s="513"/>
      <c r="K947" s="513"/>
      <c r="L947" s="513"/>
      <c r="M947" s="513"/>
      <c r="N947" s="513"/>
      <c r="O947" s="513"/>
      <c r="P947" s="513"/>
      <c r="Q947" s="513"/>
    </row>
    <row r="948" spans="2:17">
      <c r="B948" s="513"/>
      <c r="C948" s="513"/>
      <c r="D948" s="513"/>
      <c r="E948" s="513"/>
      <c r="F948" s="513"/>
      <c r="G948" s="513"/>
      <c r="K948" s="513"/>
      <c r="L948" s="513"/>
      <c r="M948" s="513"/>
      <c r="N948" s="513"/>
      <c r="O948" s="513"/>
      <c r="P948" s="513"/>
      <c r="Q948" s="513"/>
    </row>
    <row r="949" spans="2:17">
      <c r="B949" s="513"/>
      <c r="C949" s="513"/>
      <c r="D949" s="513"/>
      <c r="E949" s="513"/>
      <c r="F949" s="513"/>
      <c r="G949" s="513"/>
      <c r="K949" s="513"/>
      <c r="L949" s="513"/>
      <c r="M949" s="513"/>
      <c r="N949" s="513"/>
      <c r="O949" s="513"/>
      <c r="P949" s="513"/>
      <c r="Q949" s="513"/>
    </row>
    <row r="950" spans="2:17">
      <c r="B950" s="513"/>
      <c r="C950" s="513"/>
      <c r="D950" s="513"/>
      <c r="E950" s="513"/>
      <c r="F950" s="513"/>
      <c r="G950" s="513"/>
      <c r="K950" s="513"/>
      <c r="L950" s="513"/>
      <c r="M950" s="513"/>
      <c r="N950" s="513"/>
      <c r="O950" s="513"/>
      <c r="P950" s="513"/>
      <c r="Q950" s="513"/>
    </row>
    <row r="951" spans="2:17">
      <c r="B951" s="513"/>
      <c r="C951" s="513"/>
      <c r="D951" s="513"/>
      <c r="E951" s="513"/>
      <c r="F951" s="513"/>
      <c r="G951" s="513"/>
      <c r="K951" s="513"/>
      <c r="L951" s="513"/>
      <c r="M951" s="513"/>
      <c r="N951" s="513"/>
      <c r="O951" s="513"/>
      <c r="P951" s="513"/>
      <c r="Q951" s="513"/>
    </row>
    <row r="952" spans="2:17">
      <c r="B952" s="513"/>
      <c r="C952" s="513"/>
      <c r="D952" s="513"/>
      <c r="E952" s="513"/>
      <c r="F952" s="513"/>
      <c r="G952" s="513"/>
      <c r="K952" s="513"/>
      <c r="L952" s="513"/>
      <c r="M952" s="513"/>
      <c r="N952" s="513"/>
      <c r="O952" s="513"/>
      <c r="P952" s="513"/>
      <c r="Q952" s="513"/>
    </row>
    <row r="953" spans="2:17">
      <c r="B953" s="513"/>
      <c r="C953" s="513"/>
      <c r="D953" s="513"/>
      <c r="E953" s="513"/>
      <c r="F953" s="513"/>
      <c r="G953" s="513"/>
      <c r="K953" s="513"/>
      <c r="L953" s="513"/>
      <c r="M953" s="513"/>
      <c r="N953" s="513"/>
      <c r="O953" s="513"/>
      <c r="P953" s="513"/>
      <c r="Q953" s="513"/>
    </row>
    <row r="954" spans="2:17">
      <c r="B954" s="513"/>
      <c r="C954" s="513"/>
      <c r="D954" s="513"/>
      <c r="E954" s="513"/>
      <c r="F954" s="513"/>
      <c r="G954" s="513"/>
      <c r="K954" s="513"/>
      <c r="L954" s="513"/>
      <c r="M954" s="513"/>
      <c r="N954" s="513"/>
      <c r="O954" s="513"/>
      <c r="P954" s="513"/>
      <c r="Q954" s="513"/>
    </row>
    <row r="955" spans="2:17">
      <c r="B955" s="513"/>
      <c r="C955" s="513"/>
      <c r="D955" s="513"/>
      <c r="E955" s="513"/>
      <c r="F955" s="513"/>
      <c r="G955" s="513"/>
      <c r="K955" s="513"/>
      <c r="L955" s="513"/>
      <c r="M955" s="513"/>
      <c r="N955" s="513"/>
      <c r="O955" s="513"/>
      <c r="P955" s="513"/>
      <c r="Q955" s="513"/>
    </row>
    <row r="956" spans="2:17">
      <c r="B956" s="513"/>
      <c r="C956" s="513"/>
      <c r="D956" s="513"/>
      <c r="E956" s="513"/>
      <c r="F956" s="513"/>
      <c r="G956" s="513"/>
      <c r="K956" s="513"/>
      <c r="L956" s="513"/>
      <c r="M956" s="513"/>
      <c r="N956" s="513"/>
      <c r="O956" s="513"/>
      <c r="P956" s="513"/>
      <c r="Q956" s="513"/>
    </row>
    <row r="957" spans="2:17">
      <c r="B957" s="513"/>
      <c r="C957" s="513"/>
      <c r="D957" s="513"/>
      <c r="E957" s="513"/>
      <c r="F957" s="513"/>
      <c r="G957" s="513"/>
      <c r="K957" s="513"/>
      <c r="L957" s="513"/>
      <c r="M957" s="513"/>
      <c r="N957" s="513"/>
      <c r="O957" s="513"/>
      <c r="P957" s="513"/>
      <c r="Q957" s="513"/>
    </row>
    <row r="958" spans="2:17">
      <c r="B958" s="513"/>
      <c r="C958" s="513"/>
      <c r="D958" s="513"/>
      <c r="E958" s="513"/>
      <c r="F958" s="513"/>
      <c r="G958" s="513"/>
      <c r="K958" s="513"/>
      <c r="L958" s="513"/>
      <c r="M958" s="513"/>
      <c r="N958" s="513"/>
      <c r="O958" s="513"/>
      <c r="P958" s="513"/>
      <c r="Q958" s="513"/>
    </row>
    <row r="959" spans="2:17">
      <c r="B959" s="513"/>
      <c r="C959" s="513"/>
      <c r="D959" s="513"/>
      <c r="E959" s="513"/>
      <c r="F959" s="513"/>
      <c r="G959" s="513"/>
      <c r="K959" s="513"/>
      <c r="L959" s="513"/>
      <c r="M959" s="513"/>
      <c r="N959" s="513"/>
      <c r="O959" s="513"/>
      <c r="P959" s="513"/>
      <c r="Q959" s="513"/>
    </row>
    <row r="960" spans="2:17">
      <c r="B960" s="513"/>
      <c r="C960" s="513"/>
      <c r="D960" s="513"/>
      <c r="E960" s="513"/>
      <c r="F960" s="513"/>
      <c r="G960" s="513"/>
      <c r="K960" s="513"/>
      <c r="L960" s="513"/>
      <c r="M960" s="513"/>
      <c r="N960" s="513"/>
      <c r="O960" s="513"/>
      <c r="P960" s="513"/>
      <c r="Q960" s="513"/>
    </row>
    <row r="961" spans="2:17">
      <c r="B961" s="513"/>
      <c r="C961" s="513"/>
      <c r="D961" s="513"/>
      <c r="E961" s="513"/>
      <c r="F961" s="513"/>
      <c r="G961" s="513"/>
      <c r="K961" s="513"/>
      <c r="L961" s="513"/>
      <c r="M961" s="513"/>
      <c r="N961" s="513"/>
      <c r="O961" s="513"/>
      <c r="P961" s="513"/>
      <c r="Q961" s="513"/>
    </row>
    <row r="962" spans="2:17">
      <c r="B962" s="513"/>
      <c r="C962" s="513"/>
      <c r="D962" s="513"/>
      <c r="E962" s="513"/>
      <c r="F962" s="513"/>
      <c r="G962" s="513"/>
      <c r="K962" s="513"/>
      <c r="L962" s="513"/>
      <c r="M962" s="513"/>
      <c r="N962" s="513"/>
      <c r="O962" s="513"/>
      <c r="P962" s="513"/>
      <c r="Q962" s="513"/>
    </row>
    <row r="963" spans="2:17">
      <c r="B963" s="513"/>
      <c r="C963" s="513"/>
      <c r="D963" s="513"/>
      <c r="E963" s="513"/>
      <c r="F963" s="513"/>
      <c r="G963" s="513"/>
      <c r="K963" s="513"/>
      <c r="L963" s="513"/>
      <c r="M963" s="513"/>
      <c r="N963" s="513"/>
      <c r="O963" s="513"/>
      <c r="P963" s="513"/>
      <c r="Q963" s="513"/>
    </row>
    <row r="964" spans="2:17">
      <c r="B964" s="513"/>
      <c r="C964" s="513"/>
      <c r="D964" s="513"/>
      <c r="E964" s="513"/>
      <c r="F964" s="513"/>
      <c r="G964" s="513"/>
      <c r="K964" s="513"/>
      <c r="L964" s="513"/>
    </row>
    <row r="965" spans="2:17">
      <c r="B965" s="513"/>
      <c r="C965" s="513"/>
      <c r="D965" s="513"/>
      <c r="E965" s="513"/>
      <c r="F965" s="513"/>
      <c r="G965" s="513"/>
    </row>
    <row r="966" spans="2:17">
      <c r="B966" s="513"/>
      <c r="C966" s="513"/>
      <c r="D966" s="513"/>
      <c r="E966" s="513"/>
      <c r="F966" s="513"/>
      <c r="G966" s="513"/>
    </row>
    <row r="967" spans="2:17">
      <c r="B967" s="513"/>
      <c r="C967" s="513"/>
      <c r="D967" s="513"/>
      <c r="E967" s="513"/>
      <c r="F967" s="513"/>
      <c r="G967" s="513"/>
    </row>
    <row r="968" spans="2:17">
      <c r="B968" s="513"/>
      <c r="C968" s="513"/>
      <c r="D968" s="513"/>
      <c r="E968" s="513"/>
      <c r="F968" s="513"/>
      <c r="G968" s="513"/>
    </row>
    <row r="969" spans="2:17">
      <c r="B969" s="513"/>
      <c r="C969" s="513"/>
      <c r="D969" s="513"/>
      <c r="E969" s="513"/>
      <c r="F969" s="513"/>
      <c r="G969" s="513"/>
    </row>
    <row r="970" spans="2:17">
      <c r="B970" s="513"/>
      <c r="C970" s="513"/>
      <c r="D970" s="513"/>
      <c r="E970" s="513"/>
      <c r="F970" s="513"/>
      <c r="G970" s="513"/>
    </row>
    <row r="971" spans="2:17">
      <c r="B971" s="513"/>
      <c r="C971" s="513"/>
      <c r="D971" s="513"/>
      <c r="E971" s="513"/>
      <c r="F971" s="513"/>
      <c r="G971" s="513"/>
    </row>
    <row r="972" spans="2:17">
      <c r="B972" s="513"/>
      <c r="C972" s="513"/>
      <c r="D972" s="513"/>
      <c r="E972" s="513"/>
      <c r="F972" s="513"/>
      <c r="G972" s="513"/>
    </row>
    <row r="973" spans="2:17">
      <c r="B973" s="513"/>
      <c r="C973" s="513"/>
      <c r="D973" s="513"/>
      <c r="E973" s="513"/>
      <c r="F973" s="513"/>
      <c r="G973" s="513"/>
    </row>
  </sheetData>
  <sheetProtection formatCells="0"/>
  <mergeCells count="31">
    <mergeCell ref="O51:Q51"/>
    <mergeCell ref="A38:A40"/>
    <mergeCell ref="A41:A43"/>
    <mergeCell ref="A44:A46"/>
    <mergeCell ref="A47:A49"/>
    <mergeCell ref="A50:Q50"/>
    <mergeCell ref="A26:Q26"/>
    <mergeCell ref="B29:B31"/>
    <mergeCell ref="A30:A31"/>
    <mergeCell ref="A32:A34"/>
    <mergeCell ref="B32:B34"/>
    <mergeCell ref="A13:A15"/>
    <mergeCell ref="A16:A17"/>
    <mergeCell ref="B16:B17"/>
    <mergeCell ref="A18:A19"/>
    <mergeCell ref="B18:B19"/>
    <mergeCell ref="A6:Q6"/>
    <mergeCell ref="A8:A9"/>
    <mergeCell ref="B8:B9"/>
    <mergeCell ref="A11:A12"/>
    <mergeCell ref="B11:B12"/>
    <mergeCell ref="B1:C1"/>
    <mergeCell ref="A2:Q2"/>
    <mergeCell ref="A3:A4"/>
    <mergeCell ref="B3:B4"/>
    <mergeCell ref="C3:C4"/>
    <mergeCell ref="D3:D4"/>
    <mergeCell ref="E3:E4"/>
    <mergeCell ref="F3:H3"/>
    <mergeCell ref="I3:L3"/>
    <mergeCell ref="M3:Q3"/>
  </mergeCells>
  <conditionalFormatting sqref="G36:H36">
    <cfRule type="cellIs" dxfId="167" priority="113" operator="equal">
      <formula>100</formula>
    </cfRule>
  </conditionalFormatting>
  <conditionalFormatting sqref="G36:H36">
    <cfRule type="cellIs" dxfId="166" priority="109" operator="greaterThan">
      <formula>100</formula>
    </cfRule>
  </conditionalFormatting>
  <conditionalFormatting sqref="G36">
    <cfRule type="cellIs" dxfId="165" priority="108" operator="greaterThan">
      <formula>100</formula>
    </cfRule>
  </conditionalFormatting>
  <conditionalFormatting sqref="G27:H27 G36:H36 I28 G38 I38 G41:H41 G44:H44 I42:I43 G47:H47 I48:I49 H37 H38 I39 I40 I41">
    <cfRule type="cellIs" dxfId="164" priority="114" operator="greaterThan">
      <formula>100</formula>
    </cfRule>
  </conditionalFormatting>
  <conditionalFormatting sqref="G27:H27 G36:H36 I28 G38 I38 G41:H41 G44:H44 I42:I43 G47:H47 I48:I49 H37 H38 I39 I40 I41">
    <cfRule type="cellIs" dxfId="163" priority="107" operator="lessThan">
      <formula>100</formula>
    </cfRule>
  </conditionalFormatting>
  <conditionalFormatting sqref="G36">
    <cfRule type="cellIs" dxfId="162" priority="115" operator="lessThan">
      <formula>100</formula>
    </cfRule>
  </conditionalFormatting>
  <conditionalFormatting sqref="G27:H27 G36:H36 I28 G38 I38 G41:H41 G44:H44 I42:I43 G47:H47 I48:I49 H37 H38 I39 I40 I41">
    <cfRule type="cellIs" dxfId="161" priority="106" operator="equal">
      <formula>100</formula>
    </cfRule>
  </conditionalFormatting>
  <conditionalFormatting sqref="G36">
    <cfRule type="cellIs" dxfId="160" priority="116" operator="equal">
      <formula>100</formula>
    </cfRule>
  </conditionalFormatting>
  <conditionalFormatting sqref="G36:G37 G47:G49">
    <cfRule type="cellIs" dxfId="159" priority="102" operator="greaterThan">
      <formula>100</formula>
    </cfRule>
  </conditionalFormatting>
  <conditionalFormatting sqref="G36">
    <cfRule type="cellIs" dxfId="158" priority="117" operator="greaterThan">
      <formula>100</formula>
    </cfRule>
  </conditionalFormatting>
  <conditionalFormatting sqref="G36">
    <cfRule type="cellIs" dxfId="157" priority="101" operator="lessThan">
      <formula>100</formula>
    </cfRule>
  </conditionalFormatting>
  <conditionalFormatting sqref="G36:G37 G47:G49">
    <cfRule type="cellIs" dxfId="156" priority="118" operator="lessThan">
      <formula>100</formula>
    </cfRule>
  </conditionalFormatting>
  <conditionalFormatting sqref="G36:G37 G47:G49">
    <cfRule type="cellIs" dxfId="155" priority="100" operator="equal">
      <formula>100</formula>
    </cfRule>
  </conditionalFormatting>
  <conditionalFormatting sqref="G36">
    <cfRule type="cellIs" dxfId="154" priority="119" operator="equal">
      <formula>100</formula>
    </cfRule>
  </conditionalFormatting>
  <conditionalFormatting sqref="G36:H36">
    <cfRule type="cellIs" dxfId="153" priority="98" operator="lessThan">
      <formula>100</formula>
    </cfRule>
  </conditionalFormatting>
  <conditionalFormatting sqref="G27:H27 G36:H41 G44:H49">
    <cfRule type="cellIs" dxfId="152" priority="93" operator="greaterThan">
      <formula>100</formula>
    </cfRule>
  </conditionalFormatting>
  <conditionalFormatting sqref="G38 G41 G44">
    <cfRule type="cellIs" dxfId="151" priority="120" operator="greaterThan">
      <formula>100</formula>
    </cfRule>
  </conditionalFormatting>
  <conditionalFormatting sqref="G36:H36">
    <cfRule type="cellIs" dxfId="150" priority="121" operator="greaterThan">
      <formula>100</formula>
    </cfRule>
  </conditionalFormatting>
  <conditionalFormatting sqref="G36:H36">
    <cfRule type="cellIs" dxfId="149" priority="92" operator="lessThan">
      <formula>100</formula>
    </cfRule>
  </conditionalFormatting>
  <conditionalFormatting sqref="G27:H27 G36:H41 G44:H49">
    <cfRule type="cellIs" dxfId="148" priority="122" operator="lessThan">
      <formula>100</formula>
    </cfRule>
  </conditionalFormatting>
  <conditionalFormatting sqref="G38 G41 G44">
    <cfRule type="cellIs" dxfId="147" priority="123" operator="lessThan">
      <formula>100</formula>
    </cfRule>
  </conditionalFormatting>
  <conditionalFormatting sqref="G27:H27 G36:H41 G44:H49">
    <cfRule type="cellIs" dxfId="146" priority="91" operator="equal">
      <formula>100</formula>
    </cfRule>
  </conditionalFormatting>
  <conditionalFormatting sqref="G38 G41 G44">
    <cfRule type="cellIs" dxfId="145" priority="124" operator="equal">
      <formula>100</formula>
    </cfRule>
  </conditionalFormatting>
  <conditionalFormatting sqref="G36:H36">
    <cfRule type="cellIs" dxfId="144" priority="125" operator="equal">
      <formula>100</formula>
    </cfRule>
  </conditionalFormatting>
  <conditionalFormatting sqref="G41 G44">
    <cfRule type="cellIs" dxfId="143" priority="90" operator="greaterThan">
      <formula>100</formula>
    </cfRule>
  </conditionalFormatting>
  <conditionalFormatting sqref="G41 G44">
    <cfRule type="cellIs" dxfId="142" priority="89" operator="lessThan">
      <formula>100</formula>
    </cfRule>
  </conditionalFormatting>
  <conditionalFormatting sqref="G41 G44">
    <cfRule type="cellIs" dxfId="141" priority="88" operator="equal">
      <formula>100</formula>
    </cfRule>
  </conditionalFormatting>
  <conditionalFormatting sqref="G38:G40">
    <cfRule type="cellIs" dxfId="140" priority="87" operator="greaterThan">
      <formula>100</formula>
    </cfRule>
  </conditionalFormatting>
  <conditionalFormatting sqref="G38:G40">
    <cfRule type="cellIs" dxfId="139" priority="86" operator="lessThan">
      <formula>100</formula>
    </cfRule>
  </conditionalFormatting>
  <conditionalFormatting sqref="G38:G40">
    <cfRule type="cellIs" dxfId="138" priority="85" operator="equal">
      <formula>100</formula>
    </cfRule>
  </conditionalFormatting>
  <conditionalFormatting sqref="G41 G44:G46">
    <cfRule type="cellIs" dxfId="137" priority="84" operator="greaterThan">
      <formula>100</formula>
    </cfRule>
  </conditionalFormatting>
  <conditionalFormatting sqref="G41 G44:G46">
    <cfRule type="cellIs" dxfId="136" priority="83" operator="lessThan">
      <formula>100</formula>
    </cfRule>
  </conditionalFormatting>
  <conditionalFormatting sqref="G41 G44:G46">
    <cfRule type="cellIs" dxfId="135" priority="82" operator="equal">
      <formula>100</formula>
    </cfRule>
  </conditionalFormatting>
  <conditionalFormatting sqref="G19">
    <cfRule type="cellIs" dxfId="134" priority="81" operator="greaterThan">
      <formula>100</formula>
    </cfRule>
  </conditionalFormatting>
  <conditionalFormatting sqref="G19">
    <cfRule type="cellIs" dxfId="133" priority="80" operator="lessThan">
      <formula>100</formula>
    </cfRule>
  </conditionalFormatting>
  <conditionalFormatting sqref="G19">
    <cfRule type="cellIs" dxfId="132" priority="79" operator="equal">
      <formula>100</formula>
    </cfRule>
  </conditionalFormatting>
  <conditionalFormatting sqref="G16:H25 G9:G10 G11:H11 G12:H12 G13:H13 H9 H10">
    <cfRule type="cellIs" dxfId="131" priority="78" operator="greaterThan">
      <formula>100</formula>
    </cfRule>
  </conditionalFormatting>
  <conditionalFormatting sqref="G16:H25 G9:G10 G11:H11 G12:H12 G13:H13 H9 H10">
    <cfRule type="cellIs" dxfId="130" priority="77" operator="lessThan">
      <formula>100</formula>
    </cfRule>
  </conditionalFormatting>
  <conditionalFormatting sqref="G16:H25 G9:G10 G11:H11 G12:H12 G13:H13 H9 H10">
    <cfRule type="cellIs" dxfId="129" priority="76" operator="equal">
      <formula>100</formula>
    </cfRule>
  </conditionalFormatting>
  <conditionalFormatting sqref="G7:G9">
    <cfRule type="cellIs" dxfId="128" priority="75" operator="greaterThan">
      <formula>100</formula>
    </cfRule>
  </conditionalFormatting>
  <conditionalFormatting sqref="G8">
    <cfRule type="cellIs" dxfId="127" priority="126" operator="greaterThan">
      <formula>100</formula>
    </cfRule>
  </conditionalFormatting>
  <conditionalFormatting sqref="G9:G10">
    <cfRule type="cellIs" dxfId="126" priority="127" operator="greaterThan">
      <formula>100</formula>
    </cfRule>
  </conditionalFormatting>
  <conditionalFormatting sqref="G7:G9">
    <cfRule type="cellIs" dxfId="125" priority="74" operator="lessThan">
      <formula>100</formula>
    </cfRule>
  </conditionalFormatting>
  <conditionalFormatting sqref="G9:G10">
    <cfRule type="cellIs" dxfId="124" priority="128" operator="lessThan">
      <formula>100</formula>
    </cfRule>
  </conditionalFormatting>
  <conditionalFormatting sqref="G8">
    <cfRule type="cellIs" dxfId="123" priority="129" operator="lessThan">
      <formula>100</formula>
    </cfRule>
  </conditionalFormatting>
  <conditionalFormatting sqref="G9:G10">
    <cfRule type="cellIs" dxfId="122" priority="73" operator="equal">
      <formula>100</formula>
    </cfRule>
  </conditionalFormatting>
  <conditionalFormatting sqref="G8">
    <cfRule type="cellIs" dxfId="121" priority="130" operator="equal">
      <formula>100</formula>
    </cfRule>
  </conditionalFormatting>
  <conditionalFormatting sqref="G7:G9">
    <cfRule type="cellIs" dxfId="120" priority="131" operator="equal">
      <formula>100</formula>
    </cfRule>
  </conditionalFormatting>
  <conditionalFormatting sqref="H8">
    <cfRule type="cellIs" dxfId="119" priority="72" operator="greaterThan">
      <formula>100</formula>
    </cfRule>
  </conditionalFormatting>
  <conditionalFormatting sqref="H8">
    <cfRule type="cellIs" dxfId="118" priority="71" operator="lessThan">
      <formula>100</formula>
    </cfRule>
  </conditionalFormatting>
  <conditionalFormatting sqref="H8">
    <cfRule type="cellIs" dxfId="117" priority="70" operator="equal">
      <formula>100</formula>
    </cfRule>
  </conditionalFormatting>
  <conditionalFormatting sqref="G7">
    <cfRule type="cellIs" dxfId="116" priority="69" operator="greaterThan">
      <formula>100</formula>
    </cfRule>
  </conditionalFormatting>
  <conditionalFormatting sqref="G7">
    <cfRule type="cellIs" dxfId="115" priority="68" operator="lessThan">
      <formula>100</formula>
    </cfRule>
  </conditionalFormatting>
  <conditionalFormatting sqref="G7">
    <cfRule type="cellIs" dxfId="114" priority="67" operator="equal">
      <formula>100</formula>
    </cfRule>
  </conditionalFormatting>
  <conditionalFormatting sqref="H7">
    <cfRule type="cellIs" dxfId="113" priority="66" operator="greaterThan">
      <formula>100</formula>
    </cfRule>
  </conditionalFormatting>
  <conditionalFormatting sqref="H7">
    <cfRule type="cellIs" dxfId="112" priority="65" operator="lessThan">
      <formula>100</formula>
    </cfRule>
  </conditionalFormatting>
  <conditionalFormatting sqref="H7">
    <cfRule type="cellIs" dxfId="111" priority="64" operator="equal">
      <formula>100</formula>
    </cfRule>
  </conditionalFormatting>
  <conditionalFormatting sqref="G33 G35">
    <cfRule type="cellIs" dxfId="110" priority="63" operator="greaterThan">
      <formula>100</formula>
    </cfRule>
  </conditionalFormatting>
  <conditionalFormatting sqref="G33 G35">
    <cfRule type="cellIs" dxfId="109" priority="62" operator="lessThan">
      <formula>100</formula>
    </cfRule>
  </conditionalFormatting>
  <conditionalFormatting sqref="G33 G35">
    <cfRule type="cellIs" dxfId="108" priority="61" operator="equal">
      <formula>100</formula>
    </cfRule>
  </conditionalFormatting>
  <conditionalFormatting sqref="G30:H31 G33:H35">
    <cfRule type="cellIs" dxfId="107" priority="60" operator="greaterThan">
      <formula>100</formula>
    </cfRule>
  </conditionalFormatting>
  <conditionalFormatting sqref="G30:H31 G33:H35">
    <cfRule type="cellIs" dxfId="106" priority="59" operator="lessThan">
      <formula>100</formula>
    </cfRule>
  </conditionalFormatting>
  <conditionalFormatting sqref="G30:H31 G33:H35">
    <cfRule type="cellIs" dxfId="105" priority="58" operator="equal">
      <formula>100</formula>
    </cfRule>
  </conditionalFormatting>
  <conditionalFormatting sqref="G34">
    <cfRule type="cellIs" dxfId="104" priority="57" operator="greaterThan">
      <formula>100</formula>
    </cfRule>
  </conditionalFormatting>
  <conditionalFormatting sqref="G34">
    <cfRule type="cellIs" dxfId="103" priority="56" operator="lessThan">
      <formula>100</formula>
    </cfRule>
  </conditionalFormatting>
  <conditionalFormatting sqref="G34">
    <cfRule type="cellIs" dxfId="102" priority="55" operator="equal">
      <formula>100</formula>
    </cfRule>
  </conditionalFormatting>
  <conditionalFormatting sqref="G19">
    <cfRule type="cellIs" dxfId="101" priority="54" operator="greaterThan">
      <formula>100</formula>
    </cfRule>
  </conditionalFormatting>
  <conditionalFormatting sqref="G29">
    <cfRule type="cellIs" dxfId="100" priority="132" operator="greaterThan">
      <formula>100</formula>
    </cfRule>
  </conditionalFormatting>
  <conditionalFormatting sqref="G19">
    <cfRule type="cellIs" dxfId="99" priority="53" operator="lessThan">
      <formula>100</formula>
    </cfRule>
  </conditionalFormatting>
  <conditionalFormatting sqref="G29">
    <cfRule type="cellIs" dxfId="98" priority="133" operator="lessThan">
      <formula>100</formula>
    </cfRule>
  </conditionalFormatting>
  <conditionalFormatting sqref="G19">
    <cfRule type="cellIs" dxfId="97" priority="52" operator="equal">
      <formula>100</formula>
    </cfRule>
  </conditionalFormatting>
  <conditionalFormatting sqref="G29">
    <cfRule type="cellIs" dxfId="96" priority="134" operator="equal">
      <formula>100</formula>
    </cfRule>
  </conditionalFormatting>
  <conditionalFormatting sqref="H29">
    <cfRule type="cellIs" dxfId="95" priority="51" operator="greaterThan">
      <formula>100</formula>
    </cfRule>
  </conditionalFormatting>
  <conditionalFormatting sqref="G9:H12 G14:H25 G13">
    <cfRule type="cellIs" dxfId="94" priority="135" operator="greaterThan">
      <formula>100</formula>
    </cfRule>
  </conditionalFormatting>
  <conditionalFormatting sqref="G9:H12 G14:H25 G13">
    <cfRule type="cellIs" dxfId="93" priority="50" operator="lessThan">
      <formula>100</formula>
    </cfRule>
  </conditionalFormatting>
  <conditionalFormatting sqref="H29">
    <cfRule type="cellIs" dxfId="92" priority="136" operator="lessThan">
      <formula>100</formula>
    </cfRule>
  </conditionalFormatting>
  <conditionalFormatting sqref="H29">
    <cfRule type="cellIs" dxfId="91" priority="49" operator="equal">
      <formula>100</formula>
    </cfRule>
  </conditionalFormatting>
  <conditionalFormatting sqref="G9:H12 G14:H25 G13">
    <cfRule type="cellIs" dxfId="90" priority="137" operator="equal">
      <formula>100</formula>
    </cfRule>
  </conditionalFormatting>
  <conditionalFormatting sqref="G32">
    <cfRule type="cellIs" dxfId="89" priority="48" operator="greaterThan">
      <formula>100</formula>
    </cfRule>
  </conditionalFormatting>
  <conditionalFormatting sqref="G32">
    <cfRule type="cellIs" dxfId="88" priority="47" operator="lessThan">
      <formula>100</formula>
    </cfRule>
  </conditionalFormatting>
  <conditionalFormatting sqref="G32">
    <cfRule type="cellIs" dxfId="87" priority="46" operator="equal">
      <formula>100</formula>
    </cfRule>
  </conditionalFormatting>
  <conditionalFormatting sqref="H8">
    <cfRule type="cellIs" dxfId="86" priority="45" operator="greaterThan">
      <formula>100</formula>
    </cfRule>
  </conditionalFormatting>
  <conditionalFormatting sqref="H32">
    <cfRule type="cellIs" dxfId="85" priority="138" operator="greaterThan">
      <formula>100</formula>
    </cfRule>
  </conditionalFormatting>
  <conditionalFormatting sqref="H8">
    <cfRule type="cellIs" dxfId="84" priority="44" operator="lessThan">
      <formula>100</formula>
    </cfRule>
  </conditionalFormatting>
  <conditionalFormatting sqref="H32">
    <cfRule type="cellIs" dxfId="83" priority="139" operator="lessThan">
      <formula>100</formula>
    </cfRule>
  </conditionalFormatting>
  <conditionalFormatting sqref="H32">
    <cfRule type="cellIs" dxfId="82" priority="43" operator="equal">
      <formula>100</formula>
    </cfRule>
  </conditionalFormatting>
  <conditionalFormatting sqref="H8">
    <cfRule type="cellIs" dxfId="81" priority="140" operator="equal">
      <formula>100</formula>
    </cfRule>
  </conditionalFormatting>
  <conditionalFormatting sqref="G14:H15">
    <cfRule type="cellIs" dxfId="80" priority="42" operator="greaterThan">
      <formula>100</formula>
    </cfRule>
  </conditionalFormatting>
  <conditionalFormatting sqref="G14:H15">
    <cfRule type="cellIs" dxfId="79" priority="41" operator="lessThan">
      <formula>100</formula>
    </cfRule>
  </conditionalFormatting>
  <conditionalFormatting sqref="G14:H15">
    <cfRule type="cellIs" dxfId="78" priority="40" operator="equal">
      <formula>100</formula>
    </cfRule>
  </conditionalFormatting>
  <conditionalFormatting sqref="G28:H28">
    <cfRule type="cellIs" dxfId="77" priority="39" operator="greaterThan">
      <formula>100</formula>
    </cfRule>
  </conditionalFormatting>
  <conditionalFormatting sqref="H7">
    <cfRule type="cellIs" dxfId="76" priority="141" operator="greaterThan">
      <formula>100</formula>
    </cfRule>
  </conditionalFormatting>
  <conditionalFormatting sqref="G28:H28">
    <cfRule type="cellIs" dxfId="75" priority="38" operator="lessThan">
      <formula>100</formula>
    </cfRule>
  </conditionalFormatting>
  <conditionalFormatting sqref="H7">
    <cfRule type="cellIs" dxfId="74" priority="142" operator="lessThan">
      <formula>100</formula>
    </cfRule>
  </conditionalFormatting>
  <conditionalFormatting sqref="H7">
    <cfRule type="cellIs" dxfId="73" priority="37" operator="equal">
      <formula>100</formula>
    </cfRule>
  </conditionalFormatting>
  <conditionalFormatting sqref="G28:H28">
    <cfRule type="cellIs" dxfId="72" priority="143" operator="equal">
      <formula>100</formula>
    </cfRule>
  </conditionalFormatting>
  <conditionalFormatting sqref="G33 G35">
    <cfRule type="cellIs" dxfId="71" priority="36" operator="greaterThan">
      <formula>100</formula>
    </cfRule>
  </conditionalFormatting>
  <conditionalFormatting sqref="G37">
    <cfRule type="cellIs" dxfId="70" priority="144" operator="greaterThan">
      <formula>100</formula>
    </cfRule>
  </conditionalFormatting>
  <conditionalFormatting sqref="G37">
    <cfRule type="cellIs" dxfId="69" priority="35" operator="lessThan">
      <formula>100</formula>
    </cfRule>
  </conditionalFormatting>
  <conditionalFormatting sqref="G33 G35">
    <cfRule type="cellIs" dxfId="68" priority="145" operator="lessThan">
      <formula>100</formula>
    </cfRule>
  </conditionalFormatting>
  <conditionalFormatting sqref="G37">
    <cfRule type="cellIs" dxfId="67" priority="34" operator="equal">
      <formula>100</formula>
    </cfRule>
  </conditionalFormatting>
  <conditionalFormatting sqref="G33 G35">
    <cfRule type="cellIs" dxfId="66" priority="146" operator="equal">
      <formula>100</formula>
    </cfRule>
  </conditionalFormatting>
  <conditionalFormatting sqref="G30:H31 G33:H35">
    <cfRule type="cellIs" dxfId="65" priority="33" operator="greaterThan">
      <formula>100</formula>
    </cfRule>
  </conditionalFormatting>
  <conditionalFormatting sqref="G37">
    <cfRule type="cellIs" dxfId="64" priority="147" operator="greaterThan">
      <formula>100</formula>
    </cfRule>
  </conditionalFormatting>
  <conditionalFormatting sqref="G30:H31 G33:H35">
    <cfRule type="cellIs" dxfId="63" priority="32" operator="lessThan">
      <formula>100</formula>
    </cfRule>
  </conditionalFormatting>
  <conditionalFormatting sqref="G37">
    <cfRule type="cellIs" dxfId="62" priority="148" operator="lessThan">
      <formula>100</formula>
    </cfRule>
  </conditionalFormatting>
  <conditionalFormatting sqref="G30:H31 G33:H35">
    <cfRule type="cellIs" dxfId="61" priority="31" operator="equal">
      <formula>100</formula>
    </cfRule>
  </conditionalFormatting>
  <conditionalFormatting sqref="G37">
    <cfRule type="cellIs" dxfId="60" priority="149" operator="equal">
      <formula>100</formula>
    </cfRule>
  </conditionalFormatting>
  <conditionalFormatting sqref="G34">
    <cfRule type="cellIs" dxfId="59" priority="30" operator="greaterThan">
      <formula>100</formula>
    </cfRule>
  </conditionalFormatting>
  <conditionalFormatting sqref="G39:H40">
    <cfRule type="cellIs" dxfId="58" priority="150" operator="greaterThan">
      <formula>100</formula>
    </cfRule>
  </conditionalFormatting>
  <conditionalFormatting sqref="G39:H40">
    <cfRule type="cellIs" dxfId="57" priority="29" operator="lessThan">
      <formula>100</formula>
    </cfRule>
  </conditionalFormatting>
  <conditionalFormatting sqref="G34">
    <cfRule type="cellIs" dxfId="56" priority="151" operator="lessThan">
      <formula>100</formula>
    </cfRule>
  </conditionalFormatting>
  <conditionalFormatting sqref="G34">
    <cfRule type="cellIs" dxfId="55" priority="28" operator="equal">
      <formula>100</formula>
    </cfRule>
  </conditionalFormatting>
  <conditionalFormatting sqref="G39:H40">
    <cfRule type="cellIs" dxfId="54" priority="152" operator="equal">
      <formula>100</formula>
    </cfRule>
  </conditionalFormatting>
  <conditionalFormatting sqref="G39:G40">
    <cfRule type="cellIs" dxfId="53" priority="27" operator="greaterThan">
      <formula>100</formula>
    </cfRule>
  </conditionalFormatting>
  <conditionalFormatting sqref="G29">
    <cfRule type="cellIs" dxfId="52" priority="153" operator="greaterThan">
      <formula>100</formula>
    </cfRule>
  </conditionalFormatting>
  <conditionalFormatting sqref="G39:G40">
    <cfRule type="cellIs" dxfId="51" priority="26" operator="lessThan">
      <formula>100</formula>
    </cfRule>
  </conditionalFormatting>
  <conditionalFormatting sqref="G29">
    <cfRule type="cellIs" dxfId="50" priority="154" operator="lessThan">
      <formula>100</formula>
    </cfRule>
  </conditionalFormatting>
  <conditionalFormatting sqref="G39:G40">
    <cfRule type="cellIs" dxfId="49" priority="25" operator="equal">
      <formula>100</formula>
    </cfRule>
  </conditionalFormatting>
  <conditionalFormatting sqref="G29">
    <cfRule type="cellIs" dxfId="48" priority="155" operator="equal">
      <formula>100</formula>
    </cfRule>
  </conditionalFormatting>
  <conditionalFormatting sqref="H29">
    <cfRule type="cellIs" dxfId="47" priority="24" operator="greaterThan">
      <formula>100</formula>
    </cfRule>
  </conditionalFormatting>
  <conditionalFormatting sqref="G42:H43">
    <cfRule type="cellIs" dxfId="46" priority="156" operator="greaterThan">
      <formula>100</formula>
    </cfRule>
  </conditionalFormatting>
  <conditionalFormatting sqref="G42:H43">
    <cfRule type="cellIs" dxfId="45" priority="23" operator="lessThan">
      <formula>100</formula>
    </cfRule>
  </conditionalFormatting>
  <conditionalFormatting sqref="H29">
    <cfRule type="cellIs" dxfId="44" priority="157" operator="lessThan">
      <formula>100</formula>
    </cfRule>
  </conditionalFormatting>
  <conditionalFormatting sqref="G42:H43">
    <cfRule type="cellIs" dxfId="43" priority="22" operator="equal">
      <formula>100</formula>
    </cfRule>
  </conditionalFormatting>
  <conditionalFormatting sqref="H29">
    <cfRule type="cellIs" dxfId="42" priority="158" operator="equal">
      <formula>100</formula>
    </cfRule>
  </conditionalFormatting>
  <conditionalFormatting sqref="G42:G43">
    <cfRule type="cellIs" dxfId="41" priority="21" operator="greaterThan">
      <formula>100</formula>
    </cfRule>
  </conditionalFormatting>
  <conditionalFormatting sqref="G32">
    <cfRule type="cellIs" dxfId="40" priority="159" operator="greaterThan">
      <formula>100</formula>
    </cfRule>
  </conditionalFormatting>
  <conditionalFormatting sqref="G32">
    <cfRule type="cellIs" dxfId="39" priority="20" operator="lessThan">
      <formula>100</formula>
    </cfRule>
  </conditionalFormatting>
  <conditionalFormatting sqref="G42:G43">
    <cfRule type="cellIs" dxfId="38" priority="160" operator="lessThan">
      <formula>100</formula>
    </cfRule>
  </conditionalFormatting>
  <conditionalFormatting sqref="G42:G43">
    <cfRule type="cellIs" dxfId="37" priority="19" operator="equal">
      <formula>100</formula>
    </cfRule>
  </conditionalFormatting>
  <conditionalFormatting sqref="G32">
    <cfRule type="cellIs" dxfId="36" priority="161" operator="equal">
      <formula>100</formula>
    </cfRule>
  </conditionalFormatting>
  <conditionalFormatting sqref="G42:G43">
    <cfRule type="cellIs" dxfId="35" priority="18" operator="greaterThan">
      <formula>100</formula>
    </cfRule>
  </conditionalFormatting>
  <conditionalFormatting sqref="H32">
    <cfRule type="cellIs" dxfId="34" priority="162" operator="greaterThan">
      <formula>100</formula>
    </cfRule>
  </conditionalFormatting>
  <conditionalFormatting sqref="G42:G43">
    <cfRule type="cellIs" dxfId="33" priority="17" operator="lessThan">
      <formula>100</formula>
    </cfRule>
  </conditionalFormatting>
  <conditionalFormatting sqref="H32">
    <cfRule type="cellIs" dxfId="32" priority="163" operator="lessThan">
      <formula>100</formula>
    </cfRule>
  </conditionalFormatting>
  <conditionalFormatting sqref="H32">
    <cfRule type="cellIs" dxfId="31" priority="16" operator="equal">
      <formula>100</formula>
    </cfRule>
  </conditionalFormatting>
  <conditionalFormatting sqref="G42:G43">
    <cfRule type="cellIs" dxfId="30" priority="164" operator="equal">
      <formula>100</formula>
    </cfRule>
  </conditionalFormatting>
  <conditionalFormatting sqref="H13">
    <cfRule type="cellIs" dxfId="29" priority="15" operator="greaterThan">
      <formula>100</formula>
    </cfRule>
  </conditionalFormatting>
  <conditionalFormatting sqref="G45:H46">
    <cfRule type="cellIs" dxfId="28" priority="165" operator="greaterThan">
      <formula>100</formula>
    </cfRule>
  </conditionalFormatting>
  <conditionalFormatting sqref="H13">
    <cfRule type="cellIs" dxfId="27" priority="14" operator="lessThan">
      <formula>100</formula>
    </cfRule>
  </conditionalFormatting>
  <conditionalFormatting sqref="G45:H46">
    <cfRule type="cellIs" dxfId="26" priority="166" operator="lessThan">
      <formula>100</formula>
    </cfRule>
  </conditionalFormatting>
  <conditionalFormatting sqref="G45:H46">
    <cfRule type="cellIs" dxfId="25" priority="13" operator="equal">
      <formula>100</formula>
    </cfRule>
  </conditionalFormatting>
  <conditionalFormatting sqref="H13">
    <cfRule type="cellIs" dxfId="24" priority="167" operator="equal">
      <formula>100</formula>
    </cfRule>
  </conditionalFormatting>
  <conditionalFormatting sqref="G45:G46">
    <cfRule type="cellIs" dxfId="23" priority="12" operator="greaterThan">
      <formula>100</formula>
    </cfRule>
  </conditionalFormatting>
  <conditionalFormatting sqref="G28:H28">
    <cfRule type="cellIs" dxfId="22" priority="168" operator="greaterThan">
      <formula>100</formula>
    </cfRule>
  </conditionalFormatting>
  <conditionalFormatting sqref="G28:H28">
    <cfRule type="cellIs" dxfId="21" priority="11" operator="lessThan">
      <formula>100</formula>
    </cfRule>
  </conditionalFormatting>
  <conditionalFormatting sqref="G45:G46">
    <cfRule type="cellIs" dxfId="20" priority="169" operator="lessThan">
      <formula>100</formula>
    </cfRule>
  </conditionalFormatting>
  <conditionalFormatting sqref="G45:G46">
    <cfRule type="cellIs" dxfId="19" priority="10" operator="equal">
      <formula>100</formula>
    </cfRule>
  </conditionalFormatting>
  <conditionalFormatting sqref="G28:H28">
    <cfRule type="cellIs" dxfId="18" priority="170" operator="equal">
      <formula>100</formula>
    </cfRule>
  </conditionalFormatting>
  <conditionalFormatting sqref="G45:G46">
    <cfRule type="cellIs" dxfId="17" priority="9" operator="greaterThan">
      <formula>100</formula>
    </cfRule>
  </conditionalFormatting>
  <conditionalFormatting sqref="G42:H43">
    <cfRule type="cellIs" dxfId="16" priority="171" operator="greaterThan">
      <formula>100</formula>
    </cfRule>
  </conditionalFormatting>
  <conditionalFormatting sqref="G45:G46">
    <cfRule type="cellIs" dxfId="15" priority="8" operator="lessThan">
      <formula>100</formula>
    </cfRule>
  </conditionalFormatting>
  <conditionalFormatting sqref="G42:H43">
    <cfRule type="cellIs" dxfId="14" priority="172" operator="lessThan">
      <formula>100</formula>
    </cfRule>
  </conditionalFormatting>
  <conditionalFormatting sqref="G45:G46">
    <cfRule type="cellIs" dxfId="13" priority="7" operator="equal">
      <formula>100</formula>
    </cfRule>
  </conditionalFormatting>
  <conditionalFormatting sqref="G42:H43">
    <cfRule type="cellIs" dxfId="12" priority="173" operator="equal">
      <formula>100</formula>
    </cfRule>
  </conditionalFormatting>
  <conditionalFormatting sqref="G48:G49">
    <cfRule type="cellIs" dxfId="11" priority="6" operator="greaterThan">
      <formula>100</formula>
    </cfRule>
  </conditionalFormatting>
  <conditionalFormatting sqref="G42:G43">
    <cfRule type="cellIs" dxfId="10" priority="174" operator="greaterThan">
      <formula>100</formula>
    </cfRule>
  </conditionalFormatting>
  <conditionalFormatting sqref="G48:G49">
    <cfRule type="cellIs" dxfId="9" priority="5" operator="lessThan">
      <formula>100</formula>
    </cfRule>
  </conditionalFormatting>
  <conditionalFormatting sqref="G42:G43">
    <cfRule type="cellIs" dxfId="8" priority="175" operator="lessThan">
      <formula>100</formula>
    </cfRule>
  </conditionalFormatting>
  <conditionalFormatting sqref="G48:G49">
    <cfRule type="cellIs" dxfId="7" priority="4" operator="equal">
      <formula>100</formula>
    </cfRule>
  </conditionalFormatting>
  <conditionalFormatting sqref="G42:G43">
    <cfRule type="cellIs" dxfId="6" priority="176" operator="equal">
      <formula>100</formula>
    </cfRule>
  </conditionalFormatting>
  <conditionalFormatting sqref="G48:H49">
    <cfRule type="cellIs" dxfId="5" priority="3" operator="greaterThan">
      <formula>100</formula>
    </cfRule>
  </conditionalFormatting>
  <conditionalFormatting sqref="G42:G43">
    <cfRule type="cellIs" dxfId="4" priority="177" operator="greaterThan">
      <formula>100</formula>
    </cfRule>
  </conditionalFormatting>
  <conditionalFormatting sqref="G48:H49">
    <cfRule type="cellIs" dxfId="3" priority="2" operator="lessThan">
      <formula>100</formula>
    </cfRule>
  </conditionalFormatting>
  <conditionalFormatting sqref="G42:G43">
    <cfRule type="cellIs" dxfId="2" priority="178" operator="lessThan">
      <formula>100</formula>
    </cfRule>
  </conditionalFormatting>
  <conditionalFormatting sqref="G42:G43">
    <cfRule type="cellIs" dxfId="1" priority="1" operator="equal">
      <formula>100</formula>
    </cfRule>
  </conditionalFormatting>
  <conditionalFormatting sqref="G48:H49">
    <cfRule type="cellIs" dxfId="0" priority="179" operator="equal">
      <formula>100</formula>
    </cfRule>
  </conditionalFormatting>
  <pageMargins left="0.70866141732283472" right="0.70866141732283472" top="0" bottom="0" header="0.31496062992125984" footer="0.31496062992125984"/>
  <pageSetup paperSize="9" scale="51" firstPageNumber="2147483648"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AO16"/>
  <sheetViews>
    <sheetView zoomScale="70" workbookViewId="0">
      <pane xSplit="1" topLeftCell="B1" activePane="topRight" state="frozen"/>
      <selection pane="topRight"/>
    </sheetView>
  </sheetViews>
  <sheetFormatPr defaultColWidth="8.85546875" defaultRowHeight="12.75"/>
  <cols>
    <col min="1" max="1" width="38.85546875" bestFit="1" customWidth="1"/>
    <col min="2" max="2" width="16.140625" bestFit="1" customWidth="1"/>
    <col min="3" max="3" width="16.28515625" bestFit="1" customWidth="1"/>
    <col min="4" max="4" width="14" customWidth="1"/>
    <col min="5" max="5" width="14.28515625" customWidth="1"/>
    <col min="6" max="6" width="13.85546875" customWidth="1"/>
    <col min="7" max="7" width="14" customWidth="1"/>
    <col min="8" max="8" width="17.7109375" customWidth="1"/>
    <col min="9" max="9" width="14.140625" customWidth="1"/>
    <col min="10" max="10" width="12.7109375" style="1" hidden="1" customWidth="1"/>
    <col min="11" max="11" width="14.28515625" style="1" hidden="1" customWidth="1"/>
    <col min="12" max="12" width="15.5703125" customWidth="1"/>
    <col min="13" max="13" width="13.85546875" customWidth="1"/>
    <col min="14" max="14" width="16.7109375" customWidth="1"/>
    <col min="15" max="15" width="13.140625" bestFit="1" customWidth="1"/>
    <col min="16" max="16" width="33.85546875" bestFit="1" customWidth="1"/>
    <col min="17" max="17" width="34.5703125" bestFit="1" customWidth="1"/>
    <col min="18" max="18" width="16.140625" bestFit="1" customWidth="1"/>
    <col min="19" max="19" width="15.7109375" bestFit="1" customWidth="1"/>
    <col min="20" max="20" width="21.42578125" style="1" hidden="1" customWidth="1"/>
    <col min="21" max="21" width="21" style="1" hidden="1" customWidth="1"/>
    <col min="22" max="22" width="14.28515625" customWidth="1"/>
    <col min="23" max="23" width="12.5703125" customWidth="1"/>
    <col min="24" max="24" width="13.5703125" customWidth="1"/>
    <col min="25" max="25" width="12.5703125" customWidth="1"/>
    <col min="26" max="26" width="13.85546875" customWidth="1"/>
    <col min="27" max="27" width="14.140625" customWidth="1"/>
    <col min="28" max="28" width="12" bestFit="1" customWidth="1"/>
    <col min="29" max="29" width="12.85546875" bestFit="1" customWidth="1"/>
    <col min="30" max="30" width="16.5703125" bestFit="1" customWidth="1"/>
    <col min="31" max="31" width="16.42578125" bestFit="1" customWidth="1"/>
    <col min="32" max="32" width="16.7109375" hidden="1" customWidth="1"/>
    <col min="33" max="33" width="16.28515625" hidden="1" customWidth="1"/>
    <col min="34" max="34" width="18.7109375" hidden="1" customWidth="1"/>
    <col min="35" max="35" width="19.140625" hidden="1" customWidth="1"/>
    <col min="36" max="36" width="19.85546875" hidden="1" customWidth="1"/>
    <col min="37" max="37" width="19.7109375" hidden="1" customWidth="1"/>
    <col min="38" max="38" width="14.5703125" hidden="1" customWidth="1"/>
    <col min="39" max="39" width="13.7109375" hidden="1" customWidth="1"/>
    <col min="40" max="40" width="13.5703125" hidden="1" customWidth="1"/>
    <col min="41" max="41" width="14" hidden="1" customWidth="1"/>
  </cols>
  <sheetData>
    <row r="1" spans="1:41" ht="24.75" customHeight="1">
      <c r="A1" s="1" t="s">
        <v>71</v>
      </c>
      <c r="B1" s="1"/>
      <c r="C1" s="1"/>
      <c r="D1" s="1"/>
      <c r="E1" s="1"/>
      <c r="F1" s="1"/>
      <c r="G1" s="1"/>
      <c r="H1" s="1"/>
      <c r="I1" s="1"/>
      <c r="L1" s="1"/>
      <c r="M1" s="1"/>
      <c r="N1" s="1"/>
      <c r="O1" s="1"/>
      <c r="P1" s="1"/>
      <c r="Q1" s="1"/>
      <c r="R1" s="1"/>
      <c r="S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41" s="85" customFormat="1" ht="134.25" customHeight="1">
      <c r="A2" s="1307" t="s">
        <v>22</v>
      </c>
      <c r="B2" s="1309" t="s">
        <v>72</v>
      </c>
      <c r="C2" s="1311" t="s">
        <v>73</v>
      </c>
      <c r="D2" s="1313" t="s">
        <v>74</v>
      </c>
      <c r="E2" s="1314"/>
      <c r="F2" s="1315" t="s">
        <v>75</v>
      </c>
      <c r="G2" s="1313"/>
      <c r="H2" s="1313"/>
      <c r="I2" s="1314"/>
      <c r="J2" s="1316" t="s">
        <v>76</v>
      </c>
      <c r="K2" s="1316"/>
      <c r="L2" s="1317" t="s">
        <v>77</v>
      </c>
      <c r="M2" s="1318"/>
      <c r="N2" s="1319" t="s">
        <v>29</v>
      </c>
      <c r="O2" s="1320"/>
      <c r="P2" s="1321" t="s">
        <v>78</v>
      </c>
      <c r="Q2" s="1320"/>
      <c r="R2" s="1321" t="s">
        <v>34</v>
      </c>
      <c r="S2" s="1320"/>
      <c r="T2" s="1315" t="s">
        <v>79</v>
      </c>
      <c r="U2" s="1314"/>
      <c r="V2" s="1315" t="s">
        <v>80</v>
      </c>
      <c r="W2" s="1313"/>
      <c r="X2" s="1313"/>
      <c r="Y2" s="1314"/>
      <c r="Z2" s="1317" t="s">
        <v>25</v>
      </c>
      <c r="AA2" s="1322"/>
      <c r="AB2" s="1322"/>
      <c r="AC2" s="1318"/>
      <c r="AD2" s="1317" t="s">
        <v>81</v>
      </c>
      <c r="AE2" s="1318"/>
      <c r="AF2" s="1317" t="s">
        <v>82</v>
      </c>
      <c r="AG2" s="1318"/>
      <c r="AH2" s="1316" t="s">
        <v>83</v>
      </c>
      <c r="AI2" s="1316"/>
      <c r="AJ2" s="1316" t="s">
        <v>84</v>
      </c>
      <c r="AK2" s="1316"/>
      <c r="AL2" s="1315" t="s">
        <v>85</v>
      </c>
      <c r="AM2" s="1314"/>
      <c r="AN2" s="1317" t="s">
        <v>86</v>
      </c>
      <c r="AO2" s="1318"/>
    </row>
    <row r="3" spans="1:41" s="85" customFormat="1" ht="133.15" customHeight="1">
      <c r="A3" s="1308"/>
      <c r="B3" s="1310"/>
      <c r="C3" s="1312"/>
      <c r="D3" s="87" t="s">
        <v>87</v>
      </c>
      <c r="E3" s="88" t="s">
        <v>88</v>
      </c>
      <c r="F3" s="87" t="s">
        <v>89</v>
      </c>
      <c r="G3" s="88" t="s">
        <v>88</v>
      </c>
      <c r="H3" s="87" t="s">
        <v>90</v>
      </c>
      <c r="I3" s="88" t="s">
        <v>88</v>
      </c>
      <c r="J3" s="87" t="s">
        <v>91</v>
      </c>
      <c r="K3" s="88" t="s">
        <v>88</v>
      </c>
      <c r="L3" s="87" t="s">
        <v>91</v>
      </c>
      <c r="M3" s="88" t="s">
        <v>88</v>
      </c>
      <c r="N3" s="89" t="s">
        <v>92</v>
      </c>
      <c r="O3" s="88" t="s">
        <v>88</v>
      </c>
      <c r="P3" s="87" t="s">
        <v>93</v>
      </c>
      <c r="Q3" s="88" t="s">
        <v>88</v>
      </c>
      <c r="R3" s="87" t="s">
        <v>93</v>
      </c>
      <c r="S3" s="88" t="s">
        <v>88</v>
      </c>
      <c r="T3" s="87" t="s">
        <v>89</v>
      </c>
      <c r="U3" s="88" t="s">
        <v>88</v>
      </c>
      <c r="V3" s="87" t="s">
        <v>94</v>
      </c>
      <c r="W3" s="88" t="s">
        <v>88</v>
      </c>
      <c r="X3" s="89" t="s">
        <v>90</v>
      </c>
      <c r="Y3" s="88" t="s">
        <v>88</v>
      </c>
      <c r="Z3" s="87" t="s">
        <v>94</v>
      </c>
      <c r="AA3" s="88" t="s">
        <v>88</v>
      </c>
      <c r="AB3" s="89" t="s">
        <v>95</v>
      </c>
      <c r="AC3" s="88" t="s">
        <v>88</v>
      </c>
      <c r="AD3" s="87" t="s">
        <v>91</v>
      </c>
      <c r="AE3" s="88" t="s">
        <v>88</v>
      </c>
      <c r="AF3" s="87" t="s">
        <v>89</v>
      </c>
      <c r="AG3" s="88" t="s">
        <v>88</v>
      </c>
      <c r="AH3" s="87" t="s">
        <v>96</v>
      </c>
      <c r="AI3" s="88" t="s">
        <v>88</v>
      </c>
      <c r="AJ3" s="87" t="s">
        <v>96</v>
      </c>
      <c r="AK3" s="88" t="s">
        <v>88</v>
      </c>
      <c r="AL3" s="90" t="s">
        <v>91</v>
      </c>
      <c r="AM3" s="88" t="s">
        <v>88</v>
      </c>
      <c r="AN3" s="87" t="s">
        <v>97</v>
      </c>
      <c r="AO3" s="88" t="s">
        <v>88</v>
      </c>
    </row>
    <row r="4" spans="1:41" s="91" customFormat="1" ht="18.600000000000001" customHeight="1">
      <c r="A4" s="92" t="s">
        <v>59</v>
      </c>
      <c r="B4" s="93">
        <f>Город!E7</f>
        <v>65160</v>
      </c>
      <c r="C4" s="93">
        <f>Город!F7</f>
        <v>64733</v>
      </c>
      <c r="D4" s="94">
        <f>Город!G9</f>
        <v>107.14735543617894</v>
      </c>
      <c r="E4" s="95">
        <f t="shared" ref="E4:E14" si="0">IF(D4&lt;85,0.8,IF((D4&gt;=85)*(D4&lt;90),0.9,IF((D4&gt;=90)*(D4&lt;95),0.95,1)))</f>
        <v>1</v>
      </c>
      <c r="F4" s="94">
        <f>Город!G11</f>
        <v>125.77770264460366</v>
      </c>
      <c r="G4" s="95">
        <f t="shared" ref="G4:I14" si="1">IF(F4&lt;85,0.8,IF((F4&gt;=85)*(F4&lt;90),0.9,IF((F4&gt;=90)*(F4&lt;95),0.95,1)))</f>
        <v>1</v>
      </c>
      <c r="H4" s="94">
        <f>Город!G12</f>
        <v>127.55940872229164</v>
      </c>
      <c r="I4" s="95">
        <f>IF(H4&lt;85,0.8,IF((H4&gt;=85)*(H4&lt;90),0.9,IF((H4&gt;=90)*(H4&lt;95),0.95,1)))</f>
        <v>1</v>
      </c>
      <c r="J4" s="96">
        <f>Город!G13</f>
        <v>89.768414907406012</v>
      </c>
      <c r="K4" s="97">
        <f t="shared" ref="K4:K14" si="2">IF(J4&lt;85,0.8,IF((J4&gt;=85)*(J4&lt;90),0.9,IF((J4&gt;=90)*(J4&lt;95),0.95,1)))</f>
        <v>0.9</v>
      </c>
      <c r="L4" s="94">
        <f>Город!G17</f>
        <v>62.5</v>
      </c>
      <c r="M4" s="95">
        <f t="shared" ref="M4:M14" si="3">IF(L4&lt;85,0.8,IF((L4&gt;=85)*(L4&lt;90),0.9,IF((L4&gt;=90)*(L4&lt;95),0.95,1)))</f>
        <v>0.8</v>
      </c>
      <c r="N4" s="94">
        <f>Город!G19</f>
        <v>93.414747633846687</v>
      </c>
      <c r="O4" s="95">
        <f t="shared" ref="O4:O14" si="4">IF(N4&lt;85,0.8,IF((N4&gt;=85)*(N4&lt;90),0.9,IF((N4&gt;=90)*(N4&lt;95),0.95,1)))</f>
        <v>0.95</v>
      </c>
      <c r="P4" s="94">
        <f>Город!G20</f>
        <v>100</v>
      </c>
      <c r="Q4" s="95">
        <f t="shared" ref="Q4:Q14" si="5">IF(P4&lt;85,0.8,IF((P4&gt;=85)*(P4&lt;90),0.9,IF((P4&gt;=90)*(P4&lt;95),0.95,1)))</f>
        <v>1</v>
      </c>
      <c r="R4" s="94">
        <f>Город!G23</f>
        <v>102.48064966374825</v>
      </c>
      <c r="S4" s="95">
        <f t="shared" ref="S4:S9" si="6">IF(R4&lt;85,0.8,IF((R4&gt;=85)*(R4&lt;90),0.9,IF((R4&gt;=90)*(R4&lt;95),0.95,1)))</f>
        <v>1</v>
      </c>
      <c r="T4" s="96">
        <f>Город!G27</f>
        <v>93.703299471077145</v>
      </c>
      <c r="U4" s="97">
        <f t="shared" ref="U4:U13" si="7">IF(T4&lt;85,0.8,IF((T4&gt;=85)*(T4&lt;90),0.9,IF((T4&gt;=90)*(T4&lt;95),0.95,1)))</f>
        <v>0.95</v>
      </c>
      <c r="V4" s="94">
        <f>Город!G30</f>
        <v>123.55769230769229</v>
      </c>
      <c r="W4" s="95">
        <f t="shared" ref="W4:Y9" si="8">IF(V4&lt;85,0.8,IF((V4&gt;=85)*(V4&lt;90),0.9,IF((V4&gt;=90)*(V4&lt;95),0.95,1)))</f>
        <v>1</v>
      </c>
      <c r="X4" s="94">
        <f>Город!G31</f>
        <v>37.098740674083793</v>
      </c>
      <c r="Y4" s="95">
        <f>IF(X4&lt;85,0.8,IF((X4&gt;=85)*(X4&lt;90),0.9,IF((X4&gt;=90)*(X4&lt;95),0.95,1)))</f>
        <v>0.8</v>
      </c>
      <c r="Z4" s="94">
        <f>Город!G33</f>
        <v>114.18522860492382</v>
      </c>
      <c r="AA4" s="95">
        <f t="shared" ref="AA4:AA9" si="9">IF(Z4&lt;85,0.8,IF((Z4&gt;=85)*(Z4&lt;90),0.9,IF((Z4&gt;=90)*(Z4&lt;95),0.95,1)))</f>
        <v>1</v>
      </c>
      <c r="AB4" s="94">
        <f>Подуш!H3</f>
        <v>101.38564095510003</v>
      </c>
      <c r="AC4" s="95">
        <f t="shared" ref="AC4:AC14" si="10">IF(AB4&lt;85,0.8,IF((AB4&gt;=85)*(AB4&lt;90),0.9,IF((AB4&gt;=90)*(AB4&lt;95),0.95,1)))</f>
        <v>1</v>
      </c>
      <c r="AD4" s="94">
        <f>Город!G35</f>
        <v>73.076923076923066</v>
      </c>
      <c r="AE4" s="95">
        <f t="shared" ref="AE4:AG14" si="11">IF(AD4&lt;85,0.8,IF((AD4&gt;=85)*(AD4&lt;90),0.9,IF((AD4&gt;=90)*(AD4&lt;95),0.95,1)))</f>
        <v>0.8</v>
      </c>
      <c r="AF4" s="96">
        <f>Город!G36</f>
        <v>105.0632911392405</v>
      </c>
      <c r="AG4" s="97">
        <f t="shared" si="11"/>
        <v>1</v>
      </c>
      <c r="AH4" s="96">
        <f>Город!G39</f>
        <v>113.07767944936087</v>
      </c>
      <c r="AI4" s="97">
        <f t="shared" ref="AI4:AO14" si="12">IF(AH4&lt;85,0.8,IF((AH4&gt;=85)*(AH4&lt;90),0.9,IF((AH4&gt;=90)*(AH4&lt;95),0.95,1)))</f>
        <v>1</v>
      </c>
      <c r="AJ4" s="98"/>
      <c r="AK4" s="97"/>
      <c r="AL4" s="96">
        <f>Город!G45</f>
        <v>100.16587677725117</v>
      </c>
      <c r="AM4" s="97">
        <f t="shared" si="12"/>
        <v>1</v>
      </c>
      <c r="AN4" s="96">
        <f>Город!G48</f>
        <v>151.75230282586367</v>
      </c>
      <c r="AO4" s="97">
        <f t="shared" si="12"/>
        <v>1</v>
      </c>
    </row>
    <row r="5" spans="1:41" s="91" customFormat="1" ht="21" customHeight="1">
      <c r="A5" s="99" t="s">
        <v>60</v>
      </c>
      <c r="B5" s="93">
        <f>'К-Агач'!E7</f>
        <v>18434</v>
      </c>
      <c r="C5" s="93">
        <f>'К-Агач'!F7</f>
        <v>18566</v>
      </c>
      <c r="D5" s="94">
        <f>'К-Агач'!G9</f>
        <v>133.34972127060928</v>
      </c>
      <c r="E5" s="95">
        <f t="shared" si="0"/>
        <v>1</v>
      </c>
      <c r="F5" s="94">
        <f>'К-Агач'!G11</f>
        <v>11.611111111111111</v>
      </c>
      <c r="G5" s="95">
        <f t="shared" si="1"/>
        <v>0.8</v>
      </c>
      <c r="H5" s="94">
        <f>'К-Агач'!G12</f>
        <v>82.906085047937083</v>
      </c>
      <c r="I5" s="95">
        <f t="shared" si="1"/>
        <v>0.8</v>
      </c>
      <c r="J5" s="96">
        <f>'К-Агач'!G13</f>
        <v>100.01880759826969</v>
      </c>
      <c r="K5" s="97">
        <f t="shared" si="2"/>
        <v>1</v>
      </c>
      <c r="L5" s="94">
        <f>'К-Агач'!G17</f>
        <v>104.1237113402062</v>
      </c>
      <c r="M5" s="95">
        <f t="shared" si="3"/>
        <v>1</v>
      </c>
      <c r="N5" s="94">
        <f>'К-Агач'!G19</f>
        <v>128.85849113535573</v>
      </c>
      <c r="O5" s="95">
        <f t="shared" si="4"/>
        <v>1</v>
      </c>
      <c r="P5" s="94">
        <f>'К-Агач'!G20</f>
        <v>100</v>
      </c>
      <c r="Q5" s="95">
        <f t="shared" si="5"/>
        <v>1</v>
      </c>
      <c r="R5" s="94">
        <f>'К-Агач'!G23</f>
        <v>105.81943206417928</v>
      </c>
      <c r="S5" s="95">
        <f t="shared" si="6"/>
        <v>1</v>
      </c>
      <c r="T5" s="96">
        <f>'К-Агач'!G27</f>
        <v>102.14472379922501</v>
      </c>
      <c r="U5" s="97">
        <f t="shared" si="7"/>
        <v>1</v>
      </c>
      <c r="V5" s="94">
        <f>'К-Агач'!G30</f>
        <v>143.46917450365726</v>
      </c>
      <c r="W5" s="95">
        <f t="shared" si="8"/>
        <v>1</v>
      </c>
      <c r="X5" s="94">
        <f>'К-Агач'!G31</f>
        <v>106.21454161403044</v>
      </c>
      <c r="Y5" s="95">
        <f t="shared" si="8"/>
        <v>1</v>
      </c>
      <c r="Z5" s="94">
        <f>'К-Агач'!G33</f>
        <v>97.345132743362825</v>
      </c>
      <c r="AA5" s="95">
        <f t="shared" si="9"/>
        <v>1</v>
      </c>
      <c r="AB5" s="94">
        <f>Подуш!H4</f>
        <v>101.87684438323825</v>
      </c>
      <c r="AC5" s="95">
        <f t="shared" si="10"/>
        <v>1</v>
      </c>
      <c r="AD5" s="94">
        <f>'К-Агач'!G35</f>
        <v>84.615384615384613</v>
      </c>
      <c r="AE5" s="95">
        <f t="shared" si="11"/>
        <v>0.8</v>
      </c>
      <c r="AF5" s="96">
        <f>'К-Агач'!G36</f>
        <v>91.078584362139921</v>
      </c>
      <c r="AG5" s="97">
        <f t="shared" si="11"/>
        <v>0.95</v>
      </c>
      <c r="AH5" s="96">
        <f>'К-Агач'!G38</f>
        <v>114.81481481481481</v>
      </c>
      <c r="AI5" s="97">
        <f t="shared" si="12"/>
        <v>1</v>
      </c>
      <c r="AJ5" s="96">
        <f>'К-Агач'!G41</f>
        <v>96.006144393241172</v>
      </c>
      <c r="AK5" s="97">
        <f>IF(AJ5&lt;85,0.8,IF((AJ5&gt;=85)*(AJ5&lt;90),0.9,IF((AJ5&gt;=90)*(AJ5&lt;95),0.95,1)))</f>
        <v>1</v>
      </c>
      <c r="AL5" s="96">
        <f>'К-Агач'!G44</f>
        <v>100</v>
      </c>
      <c r="AM5" s="97">
        <f t="shared" si="12"/>
        <v>1</v>
      </c>
      <c r="AN5" s="96">
        <f>'К-Агач'!G47</f>
        <v>52.29</v>
      </c>
      <c r="AO5" s="97">
        <f t="shared" si="12"/>
        <v>0.8</v>
      </c>
    </row>
    <row r="6" spans="1:41" s="91" customFormat="1" ht="21" customHeight="1">
      <c r="A6" s="92" t="s">
        <v>61</v>
      </c>
      <c r="B6" s="93">
        <f>Майма!E7</f>
        <v>30553</v>
      </c>
      <c r="C6" s="93">
        <f>Майма!F7</f>
        <v>30803</v>
      </c>
      <c r="D6" s="94">
        <f>Майма!G9</f>
        <v>126.75428496817493</v>
      </c>
      <c r="E6" s="95">
        <f t="shared" si="0"/>
        <v>1</v>
      </c>
      <c r="F6" s="94">
        <f>Майма!G11</f>
        <v>35.205921958182451</v>
      </c>
      <c r="G6" s="95">
        <f t="shared" si="1"/>
        <v>0.8</v>
      </c>
      <c r="H6" s="94">
        <f>Майма!G12</f>
        <v>202.90280735758967</v>
      </c>
      <c r="I6" s="95">
        <f t="shared" si="1"/>
        <v>1</v>
      </c>
      <c r="J6" s="96">
        <f>Майма!G13</f>
        <v>93.47586835976314</v>
      </c>
      <c r="K6" s="97">
        <f t="shared" si="2"/>
        <v>0.95</v>
      </c>
      <c r="L6" s="94">
        <f>Майма!G17</f>
        <v>74.999999999999986</v>
      </c>
      <c r="M6" s="95">
        <f t="shared" si="3"/>
        <v>0.8</v>
      </c>
      <c r="N6" s="94">
        <f>Майма!G19</f>
        <v>139.20565938203626</v>
      </c>
      <c r="O6" s="95">
        <f t="shared" si="4"/>
        <v>1</v>
      </c>
      <c r="P6" s="94" t="str">
        <f>Майма!G20</f>
        <v>Х</v>
      </c>
      <c r="Q6" s="95">
        <f t="shared" si="5"/>
        <v>1</v>
      </c>
      <c r="R6" s="94">
        <f>Майма!G23</f>
        <v>100.3443385105131</v>
      </c>
      <c r="S6" s="95">
        <f t="shared" si="6"/>
        <v>1</v>
      </c>
      <c r="T6" s="96">
        <f>Майма!G27</f>
        <v>83.917829432524854</v>
      </c>
      <c r="U6" s="97">
        <f t="shared" si="7"/>
        <v>0.8</v>
      </c>
      <c r="V6" s="94">
        <f>Майма!G30</f>
        <v>106.29107981220658</v>
      </c>
      <c r="W6" s="95">
        <f t="shared" si="8"/>
        <v>1</v>
      </c>
      <c r="X6" s="94">
        <f>Майма!G31</f>
        <v>114.11712458556916</v>
      </c>
      <c r="Y6" s="95">
        <f t="shared" si="8"/>
        <v>1</v>
      </c>
      <c r="Z6" s="94">
        <f>Майма!G33</f>
        <v>104.46700507614213</v>
      </c>
      <c r="AA6" s="95">
        <f t="shared" si="9"/>
        <v>1</v>
      </c>
      <c r="AB6" s="94">
        <f>Подуш!H5</f>
        <v>90.6070833584008</v>
      </c>
      <c r="AC6" s="95">
        <f t="shared" si="10"/>
        <v>0.95</v>
      </c>
      <c r="AD6" s="94">
        <f>Майма!G35</f>
        <v>56.451612903225801</v>
      </c>
      <c r="AE6" s="95">
        <f t="shared" si="11"/>
        <v>0.8</v>
      </c>
      <c r="AF6" s="96">
        <f>Майма!G36</f>
        <v>92.261290134607535</v>
      </c>
      <c r="AG6" s="97">
        <f t="shared" si="11"/>
        <v>0.95</v>
      </c>
      <c r="AH6" s="96">
        <f>Майма!G38</f>
        <v>111.11111111111111</v>
      </c>
      <c r="AI6" s="97">
        <f t="shared" si="12"/>
        <v>1</v>
      </c>
      <c r="AJ6" s="96">
        <f>Майма!G41</f>
        <v>65.0760271756713</v>
      </c>
      <c r="AK6" s="97">
        <f t="shared" si="12"/>
        <v>0.8</v>
      </c>
      <c r="AL6" s="96">
        <f>Майма!G44</f>
        <v>95.157530733940888</v>
      </c>
      <c r="AM6" s="97">
        <f t="shared" si="12"/>
        <v>1</v>
      </c>
      <c r="AN6" s="96">
        <f>Майма!G47</f>
        <v>132.5491797905226</v>
      </c>
      <c r="AO6" s="97">
        <f t="shared" si="12"/>
        <v>1</v>
      </c>
    </row>
    <row r="7" spans="1:41" s="91" customFormat="1" ht="21.75" customHeight="1">
      <c r="A7" s="92" t="s">
        <v>62</v>
      </c>
      <c r="B7" s="93">
        <f>Онгудай!E7</f>
        <v>14048</v>
      </c>
      <c r="C7" s="93">
        <f>Онгудай!F7</f>
        <v>14037</v>
      </c>
      <c r="D7" s="94">
        <f>Онгудай!G9</f>
        <v>131.4638868619831</v>
      </c>
      <c r="E7" s="95">
        <f t="shared" si="0"/>
        <v>1</v>
      </c>
      <c r="F7" s="94">
        <f>Онгудай!G11</f>
        <v>24.451324228682509</v>
      </c>
      <c r="G7" s="95">
        <f t="shared" si="1"/>
        <v>0.8</v>
      </c>
      <c r="H7" s="94">
        <f>Онгудай!G12</f>
        <v>84.202859646450761</v>
      </c>
      <c r="I7" s="95">
        <f t="shared" si="1"/>
        <v>0.8</v>
      </c>
      <c r="J7" s="96">
        <f>Онгудай!G13</f>
        <v>107.66806856551963</v>
      </c>
      <c r="K7" s="97">
        <f t="shared" si="2"/>
        <v>1</v>
      </c>
      <c r="L7" s="94">
        <f>Онгудай!G17</f>
        <v>740</v>
      </c>
      <c r="M7" s="95">
        <f t="shared" si="3"/>
        <v>1</v>
      </c>
      <c r="N7" s="94">
        <f>Онгудай!G20</f>
        <v>133.30841857436181</v>
      </c>
      <c r="O7" s="95">
        <f t="shared" si="4"/>
        <v>1</v>
      </c>
      <c r="P7" s="94">
        <f>Онгудай!G21</f>
        <v>100</v>
      </c>
      <c r="Q7" s="95">
        <f t="shared" si="5"/>
        <v>1</v>
      </c>
      <c r="R7" s="94">
        <f>Онгудай!G24</f>
        <v>93.381824383649885</v>
      </c>
      <c r="S7" s="95">
        <f t="shared" si="6"/>
        <v>0.95</v>
      </c>
      <c r="T7" s="96">
        <f>Онгудай!G28</f>
        <v>100.67745232346073</v>
      </c>
      <c r="U7" s="97">
        <f t="shared" si="7"/>
        <v>1</v>
      </c>
      <c r="V7" s="94">
        <f>Онгудай!G31</f>
        <v>213.76673040152966</v>
      </c>
      <c r="W7" s="95">
        <f t="shared" si="8"/>
        <v>1</v>
      </c>
      <c r="X7" s="94">
        <f>Онгудай!G32</f>
        <v>111.79079255164099</v>
      </c>
      <c r="Y7" s="95">
        <f t="shared" si="8"/>
        <v>1</v>
      </c>
      <c r="Z7" s="94">
        <f>Онгудай!G34</f>
        <v>94.921875</v>
      </c>
      <c r="AA7" s="95">
        <f t="shared" si="9"/>
        <v>0.95</v>
      </c>
      <c r="AB7" s="94">
        <f>Подуш!H6</f>
        <v>102.00136443861172</v>
      </c>
      <c r="AC7" s="95">
        <f t="shared" si="10"/>
        <v>1</v>
      </c>
      <c r="AD7" s="94">
        <f>Онгудай!G36</f>
        <v>72</v>
      </c>
      <c r="AE7" s="95">
        <f t="shared" si="11"/>
        <v>0.8</v>
      </c>
      <c r="AF7" s="96">
        <f>Онгудай!G37</f>
        <v>91.02357412479202</v>
      </c>
      <c r="AG7" s="97">
        <f t="shared" si="11"/>
        <v>0.95</v>
      </c>
      <c r="AH7" s="96">
        <f>Онгудай!G39</f>
        <v>63.157894736842103</v>
      </c>
      <c r="AI7" s="97">
        <f t="shared" si="12"/>
        <v>0.8</v>
      </c>
      <c r="AJ7" s="96">
        <f>Онгудай!G42</f>
        <v>63.53240152477764</v>
      </c>
      <c r="AK7" s="97">
        <f t="shared" si="12"/>
        <v>0.8</v>
      </c>
      <c r="AL7" s="96">
        <f>Онгудай!G45</f>
        <v>98.360955827477909</v>
      </c>
      <c r="AM7" s="97">
        <f t="shared" si="12"/>
        <v>1</v>
      </c>
      <c r="AN7" s="96">
        <f>Онгудай!G48</f>
        <v>122.02686795837148</v>
      </c>
      <c r="AO7" s="97">
        <f t="shared" si="12"/>
        <v>1</v>
      </c>
    </row>
    <row r="8" spans="1:41" s="91" customFormat="1" ht="19.5" customHeight="1">
      <c r="A8" s="92" t="s">
        <v>63</v>
      </c>
      <c r="B8" s="93">
        <f>Турочак!E7</f>
        <v>11041</v>
      </c>
      <c r="C8" s="93">
        <f>Турочак!F7</f>
        <v>10877</v>
      </c>
      <c r="D8" s="94">
        <f>Турочак!G9</f>
        <v>136.29940568527016</v>
      </c>
      <c r="E8" s="95">
        <f t="shared" si="0"/>
        <v>1</v>
      </c>
      <c r="F8" s="94">
        <f>Турочак!G11</f>
        <v>20.603885874321723</v>
      </c>
      <c r="G8" s="95">
        <f t="shared" si="1"/>
        <v>0.8</v>
      </c>
      <c r="H8" s="94">
        <f>Турочак!G12</f>
        <v>119.47996475235902</v>
      </c>
      <c r="I8" s="95">
        <f t="shared" si="1"/>
        <v>1</v>
      </c>
      <c r="J8" s="96">
        <f>Турочак!G13</f>
        <v>99.982498098862109</v>
      </c>
      <c r="K8" s="97">
        <f t="shared" si="2"/>
        <v>1</v>
      </c>
      <c r="L8" s="94">
        <f>Турочак!G17</f>
        <v>123.80952380952381</v>
      </c>
      <c r="M8" s="95">
        <f t="shared" si="3"/>
        <v>1</v>
      </c>
      <c r="N8" s="94">
        <f>Турочак!G19</f>
        <v>185.18324136276391</v>
      </c>
      <c r="O8" s="95">
        <f t="shared" si="4"/>
        <v>1</v>
      </c>
      <c r="P8" s="94">
        <f>Турочак!G20</f>
        <v>100</v>
      </c>
      <c r="Q8" s="95">
        <f t="shared" si="5"/>
        <v>1</v>
      </c>
      <c r="R8" s="94">
        <f>Турочак!G23</f>
        <v>107.02254470069965</v>
      </c>
      <c r="S8" s="95">
        <f t="shared" si="6"/>
        <v>1</v>
      </c>
      <c r="T8" s="96">
        <f>Турочак!G27</f>
        <v>81.857022964827962</v>
      </c>
      <c r="U8" s="97">
        <f t="shared" si="7"/>
        <v>0.8</v>
      </c>
      <c r="V8" s="94">
        <f>Турочак!G30</f>
        <v>91.748878923766824</v>
      </c>
      <c r="W8" s="95">
        <f t="shared" si="8"/>
        <v>0.95</v>
      </c>
      <c r="X8" s="94">
        <f>Турочак!G31</f>
        <v>300</v>
      </c>
      <c r="Y8" s="95">
        <f t="shared" si="8"/>
        <v>1</v>
      </c>
      <c r="Z8" s="94">
        <f>Турочак!G33</f>
        <v>90.973630831643021</v>
      </c>
      <c r="AA8" s="95">
        <f t="shared" si="9"/>
        <v>0.95</v>
      </c>
      <c r="AB8" s="94">
        <f>Подуш!H7</f>
        <v>79.368991865910772</v>
      </c>
      <c r="AC8" s="95">
        <f t="shared" si="10"/>
        <v>0.8</v>
      </c>
      <c r="AD8" s="94">
        <f>Турочак!G35</f>
        <v>72.649572649572647</v>
      </c>
      <c r="AE8" s="95">
        <f t="shared" si="11"/>
        <v>0.8</v>
      </c>
      <c r="AF8" s="96">
        <f>Турочак!G36</f>
        <v>92.470052904251503</v>
      </c>
      <c r="AG8" s="97">
        <f t="shared" si="11"/>
        <v>0.95</v>
      </c>
      <c r="AH8" s="96">
        <f>Турочак!G38</f>
        <v>58.324999999999996</v>
      </c>
      <c r="AI8" s="97">
        <f t="shared" si="12"/>
        <v>0.8</v>
      </c>
      <c r="AJ8" s="96">
        <f>Турочак!G41</f>
        <v>0</v>
      </c>
      <c r="AK8" s="97">
        <f t="shared" si="12"/>
        <v>0.8</v>
      </c>
      <c r="AL8" s="96">
        <f>Турочак!G44</f>
        <v>100</v>
      </c>
      <c r="AM8" s="97">
        <f t="shared" si="12"/>
        <v>1</v>
      </c>
      <c r="AN8" s="96">
        <f>Турочак!G47</f>
        <v>80.664676937968878</v>
      </c>
      <c r="AO8" s="97">
        <f t="shared" si="12"/>
        <v>0.8</v>
      </c>
    </row>
    <row r="9" spans="1:41" s="91" customFormat="1" ht="18" customHeight="1">
      <c r="A9" s="99" t="s">
        <v>64</v>
      </c>
      <c r="B9" s="93">
        <f>Улаган!E7</f>
        <v>11694</v>
      </c>
      <c r="C9" s="93">
        <f>Улаган!F7</f>
        <v>11862</v>
      </c>
      <c r="D9" s="94">
        <f>Улаган!G9</f>
        <v>147.03093649747564</v>
      </c>
      <c r="E9" s="95">
        <f t="shared" si="0"/>
        <v>1</v>
      </c>
      <c r="F9" s="94">
        <f>Улаган!G11</f>
        <v>363.06090641046274</v>
      </c>
      <c r="G9" s="95">
        <f t="shared" si="1"/>
        <v>1</v>
      </c>
      <c r="H9" s="94">
        <f>Улаган!G12</f>
        <v>345.98765432098764</v>
      </c>
      <c r="I9" s="95">
        <f t="shared" si="1"/>
        <v>1</v>
      </c>
      <c r="J9" s="96" t="e">
        <f>Улаган!G13</f>
        <v>#DIV/0!</v>
      </c>
      <c r="K9" s="97" t="e">
        <f t="shared" si="2"/>
        <v>#DIV/0!</v>
      </c>
      <c r="L9" s="94">
        <f>Улаган!G17</f>
        <v>84.269662921348313</v>
      </c>
      <c r="M9" s="95">
        <f t="shared" si="3"/>
        <v>0.8</v>
      </c>
      <c r="N9" s="94">
        <f>Улаган!G20</f>
        <v>91.48984713666438</v>
      </c>
      <c r="O9" s="95">
        <f t="shared" si="4"/>
        <v>0.95</v>
      </c>
      <c r="P9" s="94">
        <f>Улаган!G21</f>
        <v>100</v>
      </c>
      <c r="Q9" s="95">
        <f t="shared" si="5"/>
        <v>1</v>
      </c>
      <c r="R9" s="94">
        <f>Улаган!G24</f>
        <v>106.99291693496458</v>
      </c>
      <c r="S9" s="95">
        <f t="shared" si="6"/>
        <v>1</v>
      </c>
      <c r="T9" s="96">
        <f>Улаган!G28</f>
        <v>103.29183955739971</v>
      </c>
      <c r="U9" s="97">
        <f t="shared" si="7"/>
        <v>1</v>
      </c>
      <c r="V9" s="94">
        <f>Улаган!G31</f>
        <v>87.895212285456182</v>
      </c>
      <c r="W9" s="95">
        <f t="shared" si="8"/>
        <v>0.9</v>
      </c>
      <c r="X9" s="94">
        <f>Улаган!G32</f>
        <v>110.78114912846996</v>
      </c>
      <c r="Y9" s="95">
        <f t="shared" si="8"/>
        <v>1</v>
      </c>
      <c r="Z9" s="94">
        <f>Улаган!G34</f>
        <v>92.36641221374046</v>
      </c>
      <c r="AA9" s="95">
        <f t="shared" si="9"/>
        <v>0.95</v>
      </c>
      <c r="AB9" s="94">
        <f>Подуш!H8</f>
        <v>97.340425531914903</v>
      </c>
      <c r="AC9" s="95">
        <f t="shared" si="10"/>
        <v>1</v>
      </c>
      <c r="AD9" s="94">
        <f>Улаган!G36</f>
        <v>68.75</v>
      </c>
      <c r="AE9" s="95">
        <f t="shared" si="11"/>
        <v>0.8</v>
      </c>
      <c r="AF9" s="96">
        <f>Улаган!G37</f>
        <v>91.682419659735359</v>
      </c>
      <c r="AG9" s="97">
        <f t="shared" si="11"/>
        <v>0.95</v>
      </c>
      <c r="AH9" s="96" t="e">
        <f>Улаган!G39</f>
        <v>#DIV/0!</v>
      </c>
      <c r="AI9" s="97" t="e">
        <f t="shared" si="12"/>
        <v>#DIV/0!</v>
      </c>
      <c r="AJ9" s="96" t="e">
        <f>Улаган!G42</f>
        <v>#DIV/0!</v>
      </c>
      <c r="AK9" s="97" t="e">
        <f t="shared" si="12"/>
        <v>#DIV/0!</v>
      </c>
      <c r="AL9" s="96">
        <f>Улаган!G45</f>
        <v>163.20582877959927</v>
      </c>
      <c r="AM9" s="97">
        <f t="shared" si="12"/>
        <v>1</v>
      </c>
      <c r="AN9" s="96">
        <f>Улаган!G48</f>
        <v>287.45392491467578</v>
      </c>
      <c r="AO9" s="97">
        <f t="shared" si="12"/>
        <v>1</v>
      </c>
    </row>
    <row r="10" spans="1:41" s="91" customFormat="1" ht="21" customHeight="1">
      <c r="A10" s="99" t="s">
        <v>65</v>
      </c>
      <c r="B10" s="93">
        <f>'У-Кан'!E7</f>
        <v>14337</v>
      </c>
      <c r="C10" s="93">
        <f>'У-Кан'!F7</f>
        <v>14252</v>
      </c>
      <c r="D10" s="94">
        <f>'У-Кан'!G9</f>
        <v>121.7085057709745</v>
      </c>
      <c r="E10" s="95">
        <f t="shared" si="0"/>
        <v>1</v>
      </c>
      <c r="F10" s="94">
        <f>'У-Кан'!G11</f>
        <v>49.352329378735348</v>
      </c>
      <c r="G10" s="95">
        <f t="shared" si="1"/>
        <v>0.8</v>
      </c>
      <c r="H10" s="94">
        <f>'У-Кан'!G12</f>
        <v>105.2844825413308</v>
      </c>
      <c r="I10" s="95">
        <f t="shared" si="1"/>
        <v>1</v>
      </c>
      <c r="J10" s="96">
        <f>'У-Кан'!G13</f>
        <v>102.24600122035569</v>
      </c>
      <c r="K10" s="97">
        <f t="shared" si="2"/>
        <v>1</v>
      </c>
      <c r="L10" s="94">
        <f>'У-Кан'!G17</f>
        <v>56.756756756756758</v>
      </c>
      <c r="M10" s="95">
        <f t="shared" si="3"/>
        <v>0.8</v>
      </c>
      <c r="N10" s="94">
        <f>'У-Кан'!G19</f>
        <v>79.12294360845442</v>
      </c>
      <c r="O10" s="95">
        <f t="shared" si="4"/>
        <v>0.8</v>
      </c>
      <c r="P10" s="94">
        <f>'У-Кан'!G20</f>
        <v>100</v>
      </c>
      <c r="Q10" s="95">
        <f t="shared" si="5"/>
        <v>1</v>
      </c>
      <c r="R10" s="94">
        <f>'У-Кан'!G23</f>
        <v>108.7267289814594</v>
      </c>
      <c r="S10" s="95">
        <f t="shared" ref="S10:S14" si="13">IF(R10&lt;85,0.8,IF((R10&gt;=85)*(R10&lt;90),0.9,IF((R10&gt;=90)*(R10&lt;95),0.95,1)))</f>
        <v>1</v>
      </c>
      <c r="T10" s="96">
        <f>'У-Кан'!G27</f>
        <v>97.042694787012252</v>
      </c>
      <c r="U10" s="97">
        <f t="shared" si="7"/>
        <v>1</v>
      </c>
      <c r="V10" s="94">
        <f>'У-Кан'!G30</f>
        <v>74.553571428571431</v>
      </c>
      <c r="W10" s="95">
        <f t="shared" ref="W10:Y14" si="14">IF(V10&lt;85,0.8,IF((V10&gt;=85)*(V10&lt;90),0.9,IF((V10&gt;=90)*(V10&lt;95),0.95,1)))</f>
        <v>0.8</v>
      </c>
      <c r="X10" s="94">
        <f>'У-Кан'!G31</f>
        <v>112.66947615179346</v>
      </c>
      <c r="Y10" s="95">
        <f t="shared" si="14"/>
        <v>1</v>
      </c>
      <c r="Z10" s="94">
        <f>'У-Кан'!G33</f>
        <v>100.51921079958464</v>
      </c>
      <c r="AA10" s="95">
        <f t="shared" ref="AA10:AA14" si="15">IF(Z10&lt;85,0.8,IF((Z10&gt;=85)*(Z10&lt;90),0.9,IF((Z10&gt;=90)*(Z10&lt;95),0.95,1)))</f>
        <v>1</v>
      </c>
      <c r="AB10" s="94">
        <f>Подуш!H9</f>
        <v>91.258935548140173</v>
      </c>
      <c r="AC10" s="95">
        <f t="shared" si="10"/>
        <v>0.95</v>
      </c>
      <c r="AD10" s="94">
        <f>'У-Кан'!G35</f>
        <v>78.260869565217391</v>
      </c>
      <c r="AE10" s="95">
        <f t="shared" si="11"/>
        <v>0.8</v>
      </c>
      <c r="AF10" s="96">
        <f>'У-Кан'!G36</f>
        <v>92.611409493395271</v>
      </c>
      <c r="AG10" s="97">
        <f t="shared" si="11"/>
        <v>0.95</v>
      </c>
      <c r="AH10" s="96">
        <f>'У-Кан'!G38</f>
        <v>100</v>
      </c>
      <c r="AI10" s="97">
        <f t="shared" si="12"/>
        <v>1</v>
      </c>
      <c r="AJ10" s="96">
        <f>'У-Кан'!G41</f>
        <v>97.73</v>
      </c>
      <c r="AK10" s="97">
        <f t="shared" si="12"/>
        <v>1</v>
      </c>
      <c r="AL10" s="96">
        <f>'У-Кан'!G44</f>
        <v>100</v>
      </c>
      <c r="AM10" s="97">
        <f t="shared" si="12"/>
        <v>1</v>
      </c>
      <c r="AN10" s="96">
        <f>'У-Кан'!G47</f>
        <v>130.16871604232202</v>
      </c>
      <c r="AO10" s="97">
        <f t="shared" si="12"/>
        <v>1</v>
      </c>
    </row>
    <row r="11" spans="1:41" s="91" customFormat="1" ht="21.6" customHeight="1">
      <c r="A11" s="92" t="s">
        <v>66</v>
      </c>
      <c r="B11" s="93">
        <f>'У-Кокса'!E7</f>
        <v>15721</v>
      </c>
      <c r="C11" s="93">
        <f>'У-Кокса'!F7</f>
        <v>15662</v>
      </c>
      <c r="D11" s="94">
        <f>'У-Кокса'!G9</f>
        <v>121.652449910732</v>
      </c>
      <c r="E11" s="95">
        <f t="shared" si="0"/>
        <v>1</v>
      </c>
      <c r="F11" s="94">
        <f>'У-Кокса'!G11</f>
        <v>125.33554354762492</v>
      </c>
      <c r="G11" s="95">
        <f t="shared" si="1"/>
        <v>1</v>
      </c>
      <c r="H11" s="94">
        <f>'У-Кокса'!G12</f>
        <v>139.78583268530267</v>
      </c>
      <c r="I11" s="95">
        <f t="shared" si="1"/>
        <v>1</v>
      </c>
      <c r="J11" s="96">
        <f>'У-Кокса'!G13</f>
        <v>115.77516465694697</v>
      </c>
      <c r="K11" s="97">
        <f t="shared" si="2"/>
        <v>1</v>
      </c>
      <c r="L11" s="94">
        <f>'У-Кокса'!G17</f>
        <v>-300.00000000000006</v>
      </c>
      <c r="M11" s="95">
        <f t="shared" si="3"/>
        <v>0.8</v>
      </c>
      <c r="N11" s="94">
        <f>'У-Кокса'!G19</f>
        <v>122.3389587950924</v>
      </c>
      <c r="O11" s="95">
        <f t="shared" si="4"/>
        <v>1</v>
      </c>
      <c r="P11" s="94">
        <f>'У-Кокса'!G20</f>
        <v>100</v>
      </c>
      <c r="Q11" s="95">
        <f t="shared" si="5"/>
        <v>1</v>
      </c>
      <c r="R11" s="94">
        <f>'У-Кокса'!G23</f>
        <v>104.5819311415998</v>
      </c>
      <c r="S11" s="95">
        <f t="shared" si="13"/>
        <v>1</v>
      </c>
      <c r="T11" s="96">
        <f>'У-Кокса'!G27</f>
        <v>83.752575806181085</v>
      </c>
      <c r="U11" s="97">
        <f t="shared" si="7"/>
        <v>0.8</v>
      </c>
      <c r="V11" s="94">
        <f>'У-Кокса'!G30</f>
        <v>111.19733924611972</v>
      </c>
      <c r="W11" s="95">
        <f t="shared" si="14"/>
        <v>1</v>
      </c>
      <c r="X11" s="94">
        <f>'У-Кокса'!G31</f>
        <v>110.78205550071296</v>
      </c>
      <c r="Y11" s="95">
        <f t="shared" si="14"/>
        <v>1</v>
      </c>
      <c r="Z11" s="94">
        <f>'У-Кокса'!G33</f>
        <v>88.698955365622041</v>
      </c>
      <c r="AA11" s="95">
        <f t="shared" si="15"/>
        <v>0.9</v>
      </c>
      <c r="AB11" s="94">
        <f>Подуш!H10</f>
        <v>88.970211894769179</v>
      </c>
      <c r="AC11" s="95">
        <f t="shared" si="10"/>
        <v>0.9</v>
      </c>
      <c r="AD11" s="94">
        <f>'У-Кокса'!G35</f>
        <v>100</v>
      </c>
      <c r="AE11" s="95">
        <f t="shared" si="11"/>
        <v>1</v>
      </c>
      <c r="AF11" s="96">
        <f>'У-Кокса'!G36</f>
        <v>92.587105624142666</v>
      </c>
      <c r="AG11" s="97">
        <f t="shared" si="11"/>
        <v>0.95</v>
      </c>
      <c r="AH11" s="96" t="e">
        <f>'У-Кокса'!G38</f>
        <v>#DIV/0!</v>
      </c>
      <c r="AI11" s="97" t="e">
        <f t="shared" si="12"/>
        <v>#DIV/0!</v>
      </c>
      <c r="AJ11" s="96">
        <f>'У-Кокса'!G41</f>
        <v>204.68140442132642</v>
      </c>
      <c r="AK11" s="97">
        <f t="shared" si="12"/>
        <v>1</v>
      </c>
      <c r="AL11" s="96">
        <f>'У-Кокса'!G44</f>
        <v>100</v>
      </c>
      <c r="AM11" s="97">
        <f t="shared" si="12"/>
        <v>1</v>
      </c>
      <c r="AN11" s="96">
        <f>'У-Кокса'!G47</f>
        <v>85.13513513513513</v>
      </c>
      <c r="AO11" s="97">
        <f t="shared" si="12"/>
        <v>0.9</v>
      </c>
    </row>
    <row r="12" spans="1:41" s="91" customFormat="1" ht="21" customHeight="1">
      <c r="A12" s="92" t="s">
        <v>67</v>
      </c>
      <c r="B12" s="93">
        <f>Чемал!E6</f>
        <v>10985</v>
      </c>
      <c r="C12" s="93">
        <f>Чемал!G6</f>
        <v>11235</v>
      </c>
      <c r="D12" s="94">
        <f>Чемал!H8</f>
        <v>0</v>
      </c>
      <c r="E12" s="95">
        <f t="shared" si="0"/>
        <v>0.8</v>
      </c>
      <c r="F12" s="94" t="e">
        <f>Чемал!H10</f>
        <v>#DIV/0!</v>
      </c>
      <c r="G12" s="95" t="e">
        <f t="shared" si="1"/>
        <v>#DIV/0!</v>
      </c>
      <c r="H12" s="94">
        <f>Чемал!H11</f>
        <v>0</v>
      </c>
      <c r="I12" s="95">
        <f t="shared" si="1"/>
        <v>0.8</v>
      </c>
      <c r="J12" s="96" t="str">
        <f>Чемал!H12</f>
        <v>х</v>
      </c>
      <c r="K12" s="97">
        <f t="shared" si="2"/>
        <v>1</v>
      </c>
      <c r="L12" s="94">
        <f>Чемал!H14</f>
        <v>0</v>
      </c>
      <c r="M12" s="95">
        <f t="shared" si="3"/>
        <v>0.8</v>
      </c>
      <c r="N12" s="94">
        <f>Чемал!H16</f>
        <v>0</v>
      </c>
      <c r="O12" s="95">
        <f t="shared" si="4"/>
        <v>0.8</v>
      </c>
      <c r="P12" s="94" t="e">
        <f>Чемал!H17</f>
        <v>#DIV/0!</v>
      </c>
      <c r="Q12" s="95" t="e">
        <f t="shared" si="5"/>
        <v>#DIV/0!</v>
      </c>
      <c r="R12" s="94" t="e">
        <f>Чемал!H20</f>
        <v>#DIV/0!</v>
      </c>
      <c r="S12" s="95" t="e">
        <f t="shared" si="13"/>
        <v>#DIV/0!</v>
      </c>
      <c r="T12" s="96" t="e">
        <f>Чемал!H24</f>
        <v>#DIV/0!</v>
      </c>
      <c r="U12" s="97" t="e">
        <f t="shared" si="7"/>
        <v>#DIV/0!</v>
      </c>
      <c r="V12" s="94">
        <f>Чемал!H26</f>
        <v>0</v>
      </c>
      <c r="W12" s="95">
        <f t="shared" si="14"/>
        <v>0.8</v>
      </c>
      <c r="X12" s="94">
        <f>Чемал!H27</f>
        <v>0</v>
      </c>
      <c r="Y12" s="95">
        <f t="shared" si="14"/>
        <v>0.8</v>
      </c>
      <c r="Z12" s="94">
        <f>Чемал!H29</f>
        <v>100.49999999999999</v>
      </c>
      <c r="AA12" s="95">
        <f t="shared" si="15"/>
        <v>1</v>
      </c>
      <c r="AB12" s="94" t="e">
        <f>Подуш!H11</f>
        <v>#DIV/0!</v>
      </c>
      <c r="AC12" s="95" t="e">
        <f t="shared" si="10"/>
        <v>#DIV/0!</v>
      </c>
      <c r="AD12" s="94">
        <f>Чемал!H31</f>
        <v>100.29585798816569</v>
      </c>
      <c r="AE12" s="95">
        <f t="shared" si="11"/>
        <v>1</v>
      </c>
      <c r="AF12" s="96">
        <f>Чемал!H32</f>
        <v>0</v>
      </c>
      <c r="AG12" s="97">
        <f t="shared" si="11"/>
        <v>0.8</v>
      </c>
      <c r="AH12" s="96">
        <f>Чемал!H33</f>
        <v>0</v>
      </c>
      <c r="AI12" s="97">
        <f t="shared" si="12"/>
        <v>0.8</v>
      </c>
      <c r="AJ12" s="96">
        <f>Чемал!H34</f>
        <v>0</v>
      </c>
      <c r="AK12" s="97">
        <f t="shared" si="12"/>
        <v>0.8</v>
      </c>
      <c r="AL12" s="96">
        <f>Чемал!H35</f>
        <v>0</v>
      </c>
      <c r="AM12" s="97">
        <f t="shared" si="12"/>
        <v>0.8</v>
      </c>
      <c r="AN12" s="96">
        <f>Чемал!H36</f>
        <v>0</v>
      </c>
      <c r="AO12" s="97">
        <f t="shared" si="12"/>
        <v>0.8</v>
      </c>
    </row>
    <row r="13" spans="1:41" s="91" customFormat="1" ht="19.5" customHeight="1">
      <c r="A13" s="99" t="s">
        <v>68</v>
      </c>
      <c r="B13" s="93">
        <f>Чоя!E7</f>
        <v>7538</v>
      </c>
      <c r="C13" s="93">
        <f>Чоя!F7</f>
        <v>7455</v>
      </c>
      <c r="D13" s="94">
        <f>Чоя!G9</f>
        <v>136.4949030727974</v>
      </c>
      <c r="E13" s="95">
        <f t="shared" si="0"/>
        <v>1</v>
      </c>
      <c r="F13" s="94">
        <f>Чоя!G11</f>
        <v>782.07153752129568</v>
      </c>
      <c r="G13" s="95">
        <f t="shared" si="1"/>
        <v>1</v>
      </c>
      <c r="H13" s="94">
        <f>Чоя!G12</f>
        <v>718.16253740275283</v>
      </c>
      <c r="I13" s="95">
        <f t="shared" si="1"/>
        <v>1</v>
      </c>
      <c r="J13" s="96">
        <f>Чоя!G13</f>
        <v>44.59333209297143</v>
      </c>
      <c r="K13" s="97">
        <f t="shared" si="2"/>
        <v>0.8</v>
      </c>
      <c r="L13" s="94">
        <f>Чоя!G17</f>
        <v>31.428571428571434</v>
      </c>
      <c r="M13" s="95">
        <f t="shared" si="3"/>
        <v>0.8</v>
      </c>
      <c r="N13" s="94">
        <f>Чоя!G19</f>
        <v>136.21084713597361</v>
      </c>
      <c r="O13" s="95">
        <f t="shared" si="4"/>
        <v>1</v>
      </c>
      <c r="P13" s="94">
        <f>Чоя!G20</f>
        <v>100</v>
      </c>
      <c r="Q13" s="95">
        <f t="shared" si="5"/>
        <v>1</v>
      </c>
      <c r="R13" s="94">
        <f>Чоя!G23</f>
        <v>99.509519400592879</v>
      </c>
      <c r="S13" s="95">
        <f t="shared" si="13"/>
        <v>1</v>
      </c>
      <c r="T13" s="96">
        <f>Чоя!G27</f>
        <v>135.27338636592486</v>
      </c>
      <c r="U13" s="97">
        <f t="shared" si="7"/>
        <v>1</v>
      </c>
      <c r="V13" s="94">
        <f>Чоя!G30</f>
        <v>117.27272727272727</v>
      </c>
      <c r="W13" s="95">
        <f t="shared" si="14"/>
        <v>1</v>
      </c>
      <c r="X13" s="94">
        <f>Чоя!G31</f>
        <v>195.81388703178263</v>
      </c>
      <c r="Y13" s="95">
        <f t="shared" si="14"/>
        <v>1</v>
      </c>
      <c r="Z13" s="94">
        <f>Чоя!G33</f>
        <v>97.725024727992093</v>
      </c>
      <c r="AA13" s="95">
        <f t="shared" si="15"/>
        <v>1</v>
      </c>
      <c r="AB13" s="94">
        <f>Подуш!H12</f>
        <v>104.83596080102259</v>
      </c>
      <c r="AC13" s="95">
        <f t="shared" si="10"/>
        <v>1</v>
      </c>
      <c r="AD13" s="94">
        <f>Чоя!G35</f>
        <v>107.14285714285714</v>
      </c>
      <c r="AE13" s="95">
        <f t="shared" si="11"/>
        <v>1</v>
      </c>
      <c r="AF13" s="96">
        <f>Чоя!G36</f>
        <v>96.398891966758995</v>
      </c>
      <c r="AG13" s="97">
        <f t="shared" si="11"/>
        <v>1</v>
      </c>
      <c r="AH13" s="96">
        <f>Чоя!G38</f>
        <v>1.8146718146718148</v>
      </c>
      <c r="AI13" s="97">
        <f t="shared" si="12"/>
        <v>0.8</v>
      </c>
      <c r="AJ13" s="96">
        <f>Чоя!G41</f>
        <v>161.55088852988692</v>
      </c>
      <c r="AK13" s="97">
        <f t="shared" si="12"/>
        <v>1</v>
      </c>
      <c r="AL13" s="96">
        <f>Чоя!G44</f>
        <v>100</v>
      </c>
      <c r="AM13" s="97">
        <f t="shared" si="12"/>
        <v>1</v>
      </c>
      <c r="AN13" s="96">
        <f>Чоя!G47</f>
        <v>72.929936305732483</v>
      </c>
      <c r="AO13" s="97">
        <f t="shared" si="12"/>
        <v>0.8</v>
      </c>
    </row>
    <row r="14" spans="1:41" s="91" customFormat="1" ht="23.25" customHeight="1">
      <c r="A14" s="100" t="s">
        <v>69</v>
      </c>
      <c r="B14" s="93">
        <f>Шебалино!E7</f>
        <v>11962</v>
      </c>
      <c r="C14" s="93">
        <f>Шебалино!F7</f>
        <v>12044</v>
      </c>
      <c r="D14" s="94">
        <f>Шебалино!G9</f>
        <v>124.55670320894833</v>
      </c>
      <c r="E14" s="95">
        <f t="shared" si="0"/>
        <v>1</v>
      </c>
      <c r="F14" s="94">
        <f>Шебалино!G11</f>
        <v>163.99518133751531</v>
      </c>
      <c r="G14" s="95">
        <f t="shared" si="1"/>
        <v>1</v>
      </c>
      <c r="H14" s="94">
        <f>Шебалино!G12</f>
        <v>163.04152021907313</v>
      </c>
      <c r="I14" s="95">
        <f t="shared" si="1"/>
        <v>1</v>
      </c>
      <c r="J14" s="96">
        <f>Шебалино!G13</f>
        <v>97.537043011274591</v>
      </c>
      <c r="K14" s="97">
        <f t="shared" si="2"/>
        <v>1</v>
      </c>
      <c r="L14" s="94">
        <f>Шебалино!G17</f>
        <v>309.09090909090907</v>
      </c>
      <c r="M14" s="95">
        <f t="shared" si="3"/>
        <v>1</v>
      </c>
      <c r="N14" s="94">
        <f>Шебалино!G19</f>
        <v>92.001408055885065</v>
      </c>
      <c r="O14" s="95">
        <f t="shared" si="4"/>
        <v>0.95</v>
      </c>
      <c r="P14" s="94">
        <f>Шебалино!G20</f>
        <v>100</v>
      </c>
      <c r="Q14" s="95">
        <f t="shared" si="5"/>
        <v>1</v>
      </c>
      <c r="R14" s="94">
        <f>Шебалино!G23</f>
        <v>103.05982442748092</v>
      </c>
      <c r="S14" s="95">
        <f t="shared" si="13"/>
        <v>1</v>
      </c>
      <c r="T14" s="96">
        <f>Шебалино!G27</f>
        <v>98.295622816027617</v>
      </c>
      <c r="U14" s="97">
        <f>IF(T14&lt;85,0.8,IF((T14&gt;=85)*(T14&lt;90),0.9,IF((T14&gt;=90)*(T14&lt;95),0.95,1)))</f>
        <v>1</v>
      </c>
      <c r="V14" s="94">
        <f>Шебалино!G30</f>
        <v>85.985160758450121</v>
      </c>
      <c r="W14" s="95">
        <f t="shared" si="14"/>
        <v>0.9</v>
      </c>
      <c r="X14" s="94">
        <f>Шебалино!G31</f>
        <v>133.83928634205233</v>
      </c>
      <c r="Y14" s="95">
        <f t="shared" si="14"/>
        <v>1</v>
      </c>
      <c r="Z14" s="94">
        <f>Шебалино!G33</f>
        <v>94.935451837140022</v>
      </c>
      <c r="AA14" s="95">
        <f t="shared" si="15"/>
        <v>0.95</v>
      </c>
      <c r="AB14" s="94">
        <f>Подуш!H13</f>
        <v>86.322635253054116</v>
      </c>
      <c r="AC14" s="95">
        <f t="shared" si="10"/>
        <v>0.9</v>
      </c>
      <c r="AD14" s="94">
        <f>Шебалино!G35</f>
        <v>85</v>
      </c>
      <c r="AE14" s="95">
        <f t="shared" si="11"/>
        <v>0.9</v>
      </c>
      <c r="AF14" s="96">
        <f>Шебалино!G36</f>
        <v>92.802172928927121</v>
      </c>
      <c r="AG14" s="97">
        <f t="shared" si="11"/>
        <v>0.95</v>
      </c>
      <c r="AH14" s="96">
        <f>Шебалино!G38</f>
        <v>103.89610389610388</v>
      </c>
      <c r="AI14" s="97">
        <f t="shared" si="12"/>
        <v>1</v>
      </c>
      <c r="AJ14" s="96">
        <f>Шебалино!G41</f>
        <v>65.819999999999993</v>
      </c>
      <c r="AK14" s="97">
        <f t="shared" si="12"/>
        <v>0.8</v>
      </c>
      <c r="AL14" s="96">
        <f>Шебалино!G44</f>
        <v>100</v>
      </c>
      <c r="AM14" s="97">
        <f t="shared" si="12"/>
        <v>1</v>
      </c>
      <c r="AN14" s="96">
        <f>Шебалино!G47</f>
        <v>139.31920855492649</v>
      </c>
      <c r="AO14" s="97">
        <f t="shared" si="12"/>
        <v>1</v>
      </c>
    </row>
    <row r="15" spans="1:41" s="91" customFormat="1" ht="25.9" customHeight="1">
      <c r="A15" s="101" t="s">
        <v>70</v>
      </c>
      <c r="B15" s="102">
        <f>SUM(B4:B14)</f>
        <v>211473</v>
      </c>
      <c r="C15" s="102">
        <f>SUM(C4:C14)</f>
        <v>211526</v>
      </c>
      <c r="D15" s="103"/>
      <c r="E15" s="103"/>
      <c r="F15" s="103"/>
      <c r="G15" s="103"/>
      <c r="H15" s="103"/>
      <c r="I15" s="104"/>
      <c r="J15" s="105"/>
      <c r="K15" s="105"/>
      <c r="L15" s="103"/>
      <c r="M15" s="103"/>
      <c r="N15" s="104"/>
      <c r="O15" s="104"/>
      <c r="P15" s="104"/>
      <c r="Q15" s="104"/>
      <c r="R15" s="104"/>
      <c r="S15" s="104"/>
      <c r="T15" s="105"/>
      <c r="U15" s="105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6"/>
      <c r="AG15" s="106"/>
      <c r="AH15" s="105"/>
      <c r="AI15" s="105"/>
      <c r="AJ15" s="105"/>
      <c r="AK15" s="105"/>
      <c r="AL15" s="107"/>
      <c r="AM15" s="107"/>
      <c r="AN15" s="105"/>
      <c r="AO15" s="105"/>
    </row>
    <row r="16" spans="1:41">
      <c r="A16" s="1"/>
      <c r="B16" s="1"/>
      <c r="C16" s="1"/>
      <c r="D16" s="1"/>
      <c r="E16" s="1"/>
      <c r="F16" s="1"/>
      <c r="G16" s="1"/>
      <c r="H16" s="1"/>
      <c r="I16" s="1"/>
      <c r="L16" s="1"/>
      <c r="M16" s="1"/>
      <c r="N16" s="1"/>
      <c r="O16" s="1"/>
      <c r="P16" s="1"/>
      <c r="Q16" s="1"/>
      <c r="R16" s="1"/>
      <c r="S16" s="1"/>
      <c r="T16" s="108"/>
      <c r="U16" s="108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</row>
  </sheetData>
  <mergeCells count="19">
    <mergeCell ref="AH2:AI2"/>
    <mergeCell ref="AJ2:AK2"/>
    <mergeCell ref="AL2:AM2"/>
    <mergeCell ref="AN2:AO2"/>
    <mergeCell ref="T2:U2"/>
    <mergeCell ref="V2:Y2"/>
    <mergeCell ref="Z2:AC2"/>
    <mergeCell ref="AD2:AE2"/>
    <mergeCell ref="AF2:AG2"/>
    <mergeCell ref="J2:K2"/>
    <mergeCell ref="L2:M2"/>
    <mergeCell ref="N2:O2"/>
    <mergeCell ref="P2:Q2"/>
    <mergeCell ref="R2:S2"/>
    <mergeCell ref="A2:A3"/>
    <mergeCell ref="B2:B3"/>
    <mergeCell ref="C2:C3"/>
    <mergeCell ref="D2:E2"/>
    <mergeCell ref="F2:I2"/>
  </mergeCells>
  <pageMargins left="0.70866141732283472" right="0.70866141732283472" top="0.74803149606299213" bottom="0.74803149606299213" header="0.31496062992125984" footer="0.31496062992125984"/>
  <pageSetup paperSize="9" firstPageNumber="2147483648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J25"/>
  <sheetViews>
    <sheetView zoomScale="80" workbookViewId="0">
      <pane xSplit="1" topLeftCell="B1" activePane="topRight" state="frozen"/>
      <selection pane="topRight"/>
    </sheetView>
  </sheetViews>
  <sheetFormatPr defaultColWidth="8.85546875" defaultRowHeight="12.75"/>
  <cols>
    <col min="1" max="1" width="40.85546875" style="1" bestFit="1" customWidth="1"/>
    <col min="2" max="2" width="11.85546875" style="1" bestFit="1" customWidth="1"/>
    <col min="3" max="7" width="8.85546875" style="1" bestFit="1"/>
    <col min="8" max="8" width="10.7109375" style="1" bestFit="1" customWidth="1"/>
    <col min="9" max="9" width="11.7109375" style="1" bestFit="1" customWidth="1"/>
    <col min="10" max="14" width="9" style="1" bestFit="1" customWidth="1"/>
    <col min="15" max="19" width="9.140625" style="1" bestFit="1" customWidth="1"/>
    <col min="20" max="30" width="9" style="1" bestFit="1" customWidth="1"/>
    <col min="31" max="31" width="8.140625" style="1" bestFit="1" customWidth="1"/>
    <col min="32" max="34" width="9" style="1" bestFit="1" customWidth="1"/>
    <col min="35" max="70" width="8.85546875" style="1" bestFit="1"/>
    <col min="71" max="72" width="9.28515625" style="1" bestFit="1" customWidth="1"/>
    <col min="73" max="73" width="9.85546875" style="1" bestFit="1" customWidth="1"/>
    <col min="74" max="76" width="8.85546875" style="1" bestFit="1"/>
    <col min="77" max="79" width="0" style="1" hidden="1" bestFit="1" customWidth="1"/>
    <col min="80" max="81" width="8.85546875" style="1" bestFit="1"/>
    <col min="82" max="82" width="9.7109375" style="1" bestFit="1" customWidth="1"/>
    <col min="83" max="84" width="8.85546875" style="1" bestFit="1"/>
    <col min="85" max="85" width="12.85546875" style="1" bestFit="1" customWidth="1"/>
    <col min="86" max="87" width="8.85546875" style="1" bestFit="1"/>
    <col min="88" max="88" width="10.140625" style="1" bestFit="1" customWidth="1"/>
    <col min="89" max="90" width="8.85546875" style="1" bestFit="1"/>
    <col min="91" max="91" width="12.85546875" style="1" bestFit="1" customWidth="1"/>
    <col min="92" max="93" width="8.85546875" style="1" bestFit="1"/>
    <col min="94" max="94" width="10.28515625" style="1" bestFit="1" customWidth="1"/>
    <col min="95" max="102" width="8.85546875" style="1" bestFit="1"/>
    <col min="103" max="103" width="9.7109375" style="1" bestFit="1" customWidth="1"/>
    <col min="104" max="105" width="8.85546875" style="1" bestFit="1"/>
    <col min="106" max="106" width="9.85546875" style="1" bestFit="1" customWidth="1"/>
    <col min="107" max="108" width="8.85546875" style="1" bestFit="1"/>
    <col min="109" max="109" width="9" style="1" bestFit="1" customWidth="1"/>
    <col min="110" max="110" width="0.140625" style="1" hidden="1" bestFit="1" customWidth="1"/>
    <col min="111" max="111" width="9.140625" style="1" hidden="1" bestFit="1" customWidth="1"/>
    <col min="112" max="112" width="0.28515625" style="1" bestFit="1" customWidth="1"/>
    <col min="113" max="115" width="9.5703125" style="1" bestFit="1" customWidth="1"/>
    <col min="116" max="118" width="9" style="1" bestFit="1" customWidth="1"/>
    <col min="119" max="120" width="8.85546875" style="1" bestFit="1"/>
    <col min="121" max="121" width="9.140625" style="1" bestFit="1" customWidth="1"/>
    <col min="122" max="122" width="0.140625" style="1" bestFit="1" customWidth="1"/>
    <col min="123" max="123" width="0.28515625" style="1" hidden="1" bestFit="1" customWidth="1"/>
    <col min="124" max="124" width="9.140625" style="1" hidden="1" bestFit="1" customWidth="1"/>
    <col min="125" max="127" width="8.85546875" style="1" bestFit="1"/>
    <col min="128" max="128" width="19" style="1" bestFit="1" customWidth="1"/>
    <col min="129" max="129" width="24.140625" style="1" bestFit="1" customWidth="1"/>
    <col min="130" max="130" width="23.7109375" style="1" bestFit="1" customWidth="1"/>
    <col min="131" max="132" width="8.85546875" style="1" bestFit="1"/>
    <col min="133" max="133" width="8" style="1" bestFit="1" customWidth="1"/>
    <col min="134" max="134" width="0.28515625" style="1" hidden="1" bestFit="1" customWidth="1"/>
    <col min="135" max="135" width="0.140625" style="1" hidden="1" bestFit="1" customWidth="1"/>
    <col min="136" max="139" width="9.140625" style="1" hidden="1" bestFit="1" customWidth="1"/>
    <col min="140" max="140" width="0.140625" style="1" hidden="1" bestFit="1" customWidth="1"/>
    <col min="141" max="141" width="9.140625" style="1" hidden="1" bestFit="1" customWidth="1"/>
    <col min="142" max="142" width="0.140625" style="1" hidden="1" bestFit="1" customWidth="1"/>
    <col min="143" max="145" width="9.140625" style="1" hidden="1" bestFit="1" customWidth="1"/>
    <col min="146" max="148" width="8.85546875" style="1" bestFit="1"/>
    <col min="149" max="149" width="10.7109375" style="109" bestFit="1" customWidth="1"/>
    <col min="150" max="150" width="10.42578125" style="109" bestFit="1" customWidth="1"/>
    <col min="151" max="152" width="9.140625" style="109" bestFit="1" customWidth="1"/>
    <col min="153" max="155" width="8.85546875" style="1" bestFit="1"/>
    <col min="156" max="156" width="10.5703125" style="1" bestFit="1" customWidth="1"/>
    <col min="157" max="157" width="8.85546875" style="1" bestFit="1"/>
    <col min="158" max="16384" width="8.85546875" style="1"/>
  </cols>
  <sheetData>
    <row r="2" spans="1:166" ht="138" customHeight="1">
      <c r="A2" s="1307" t="s">
        <v>22</v>
      </c>
      <c r="B2" s="1323" t="s">
        <v>98</v>
      </c>
      <c r="C2" s="1323"/>
      <c r="D2" s="1323"/>
      <c r="E2" s="1323"/>
      <c r="F2" s="1323"/>
      <c r="G2" s="1323"/>
      <c r="H2" s="1324" t="s">
        <v>99</v>
      </c>
      <c r="I2" s="1325"/>
      <c r="J2" s="1325"/>
      <c r="K2" s="1325"/>
      <c r="L2" s="1325"/>
      <c r="M2" s="1325"/>
      <c r="N2" s="1326" t="s">
        <v>100</v>
      </c>
      <c r="O2" s="1326"/>
      <c r="P2" s="1326"/>
      <c r="Q2" s="1326"/>
      <c r="R2" s="1326"/>
      <c r="S2" s="1326"/>
      <c r="T2" s="1327" t="s">
        <v>101</v>
      </c>
      <c r="U2" s="1327"/>
      <c r="V2" s="1327"/>
      <c r="W2" s="1327"/>
      <c r="X2" s="1327"/>
      <c r="Y2" s="1327"/>
      <c r="Z2" s="1328" t="s">
        <v>102</v>
      </c>
      <c r="AA2" s="1328"/>
      <c r="AB2" s="1328"/>
      <c r="AC2" s="1328"/>
      <c r="AD2" s="1328"/>
      <c r="AE2" s="1328"/>
      <c r="AF2" s="1329" t="s">
        <v>103</v>
      </c>
      <c r="AG2" s="1329"/>
      <c r="AH2" s="1329"/>
      <c r="AI2" s="1329"/>
      <c r="AJ2" s="1329"/>
      <c r="AK2" s="1329"/>
      <c r="AL2" s="1327" t="s">
        <v>104</v>
      </c>
      <c r="AM2" s="1327"/>
      <c r="AN2" s="1327"/>
      <c r="AO2" s="1327"/>
      <c r="AP2" s="1327"/>
      <c r="AQ2" s="1327"/>
      <c r="AR2" s="1330" t="s">
        <v>105</v>
      </c>
      <c r="AS2" s="1330"/>
      <c r="AT2" s="1330"/>
      <c r="AU2" s="1330"/>
      <c r="AV2" s="1330"/>
      <c r="AW2" s="1330"/>
      <c r="AX2" s="1331" t="s">
        <v>106</v>
      </c>
      <c r="AY2" s="1331"/>
      <c r="AZ2" s="1331"/>
      <c r="BA2" s="1331"/>
      <c r="BB2" s="1331"/>
      <c r="BC2" s="1331"/>
      <c r="BD2" s="1332" t="s">
        <v>107</v>
      </c>
      <c r="BE2" s="1332"/>
      <c r="BF2" s="1332"/>
      <c r="BG2" s="1332"/>
      <c r="BH2" s="1332"/>
      <c r="BI2" s="1332"/>
      <c r="BJ2" s="1333" t="s">
        <v>108</v>
      </c>
      <c r="BK2" s="1333"/>
      <c r="BL2" s="1333"/>
      <c r="BM2" s="1333"/>
      <c r="BN2" s="1333"/>
      <c r="BO2" s="1333"/>
      <c r="BP2" s="1334" t="s">
        <v>109</v>
      </c>
      <c r="BQ2" s="1334"/>
      <c r="BR2" s="1334"/>
      <c r="BS2" s="1334"/>
      <c r="BT2" s="1334"/>
      <c r="BU2" s="1334"/>
      <c r="BV2" s="1335" t="s">
        <v>110</v>
      </c>
      <c r="BW2" s="1336"/>
      <c r="BX2" s="1336"/>
      <c r="BY2" s="1336"/>
      <c r="BZ2" s="1336"/>
      <c r="CA2" s="1337"/>
      <c r="CB2" s="1338" t="s">
        <v>111</v>
      </c>
      <c r="CC2" s="1338"/>
      <c r="CD2" s="1338"/>
      <c r="CE2" s="1338"/>
      <c r="CF2" s="1338"/>
      <c r="CG2" s="1338"/>
      <c r="CH2" s="1339" t="s">
        <v>112</v>
      </c>
      <c r="CI2" s="1339"/>
      <c r="CJ2" s="1339"/>
      <c r="CK2" s="1339"/>
      <c r="CL2" s="1339"/>
      <c r="CM2" s="1339"/>
      <c r="CN2" s="1340" t="s">
        <v>113</v>
      </c>
      <c r="CO2" s="1340"/>
      <c r="CP2" s="1340"/>
      <c r="CQ2" s="1340"/>
      <c r="CR2" s="1340"/>
      <c r="CS2" s="1340"/>
      <c r="CT2" s="1341" t="s">
        <v>114</v>
      </c>
      <c r="CU2" s="1341"/>
      <c r="CV2" s="1341"/>
      <c r="CW2" s="1341"/>
      <c r="CX2" s="1341"/>
      <c r="CY2" s="1341"/>
      <c r="CZ2" s="1329" t="s">
        <v>115</v>
      </c>
      <c r="DA2" s="1329"/>
      <c r="DB2" s="1329"/>
      <c r="DC2" s="1329"/>
      <c r="DD2" s="1329"/>
      <c r="DE2" s="1329"/>
      <c r="DF2" s="1342" t="s">
        <v>116</v>
      </c>
      <c r="DG2" s="1342"/>
      <c r="DH2" s="1342"/>
      <c r="DI2" s="1328" t="s">
        <v>117</v>
      </c>
      <c r="DJ2" s="1328"/>
      <c r="DK2" s="1328"/>
      <c r="DL2" s="1328"/>
      <c r="DM2" s="1328"/>
      <c r="DN2" s="1328"/>
      <c r="DO2" s="1343" t="s">
        <v>118</v>
      </c>
      <c r="DP2" s="1343"/>
      <c r="DQ2" s="1343"/>
      <c r="DR2" s="1344" t="s">
        <v>119</v>
      </c>
      <c r="DS2" s="1344"/>
      <c r="DT2" s="1344"/>
      <c r="DU2" s="1345" t="s">
        <v>120</v>
      </c>
      <c r="DV2" s="1345"/>
      <c r="DW2" s="1345"/>
      <c r="DX2" s="1346" t="s">
        <v>121</v>
      </c>
      <c r="DY2" s="1346"/>
      <c r="DZ2" s="1346"/>
      <c r="EA2" s="1347" t="s">
        <v>122</v>
      </c>
      <c r="EB2" s="1347"/>
      <c r="EC2" s="1347"/>
      <c r="ED2" s="1348" t="s">
        <v>123</v>
      </c>
      <c r="EE2" s="1349"/>
      <c r="EF2" s="1349"/>
      <c r="EG2" s="1349"/>
      <c r="EH2" s="1349"/>
      <c r="EI2" s="1350"/>
      <c r="EJ2" s="1351" t="s">
        <v>124</v>
      </c>
      <c r="EK2" s="1352"/>
      <c r="EL2" s="1352"/>
      <c r="EM2" s="1352"/>
      <c r="EN2" s="1352"/>
      <c r="EO2" s="1353"/>
      <c r="EP2" s="1354" t="s">
        <v>125</v>
      </c>
      <c r="EQ2" s="1355"/>
      <c r="ER2" s="1356"/>
      <c r="ES2" s="1357" t="s">
        <v>126</v>
      </c>
      <c r="ET2" s="1357"/>
      <c r="EU2" s="1357"/>
      <c r="EV2" s="1357"/>
      <c r="EW2" s="1357"/>
      <c r="EX2" s="1358" t="s">
        <v>127</v>
      </c>
      <c r="EY2" s="1358"/>
      <c r="EZ2" s="1358"/>
      <c r="FA2" s="1358"/>
      <c r="FB2" s="1359" t="s">
        <v>128</v>
      </c>
      <c r="FC2" s="1359"/>
      <c r="FD2" s="1359"/>
      <c r="FE2" s="1359"/>
      <c r="FF2" s="1359"/>
      <c r="FG2" s="1359"/>
      <c r="FH2" s="1359"/>
      <c r="FI2" s="1359"/>
    </row>
    <row r="3" spans="1:166" s="43" customFormat="1" ht="140.25" customHeight="1">
      <c r="A3" s="1308"/>
      <c r="B3" s="110" t="s">
        <v>129</v>
      </c>
      <c r="C3" s="110" t="s">
        <v>130</v>
      </c>
      <c r="D3" s="110" t="s">
        <v>131</v>
      </c>
      <c r="E3" s="110" t="s">
        <v>132</v>
      </c>
      <c r="F3" s="110" t="s">
        <v>133</v>
      </c>
      <c r="G3" s="110" t="s">
        <v>134</v>
      </c>
      <c r="H3" s="133" t="s">
        <v>135</v>
      </c>
      <c r="I3" s="133" t="s">
        <v>136</v>
      </c>
      <c r="J3" s="133" t="s">
        <v>131</v>
      </c>
      <c r="K3" s="133" t="s">
        <v>132</v>
      </c>
      <c r="L3" s="134" t="s">
        <v>133</v>
      </c>
      <c r="M3" s="133" t="s">
        <v>134</v>
      </c>
      <c r="N3" s="111" t="s">
        <v>135</v>
      </c>
      <c r="O3" s="111" t="s">
        <v>130</v>
      </c>
      <c r="P3" s="111" t="s">
        <v>131</v>
      </c>
      <c r="Q3" s="111" t="s">
        <v>132</v>
      </c>
      <c r="R3" s="111" t="s">
        <v>133</v>
      </c>
      <c r="S3" s="115" t="s">
        <v>134</v>
      </c>
      <c r="T3" s="112" t="s">
        <v>135</v>
      </c>
      <c r="U3" s="112" t="s">
        <v>136</v>
      </c>
      <c r="V3" s="112" t="s">
        <v>131</v>
      </c>
      <c r="W3" s="112" t="s">
        <v>132</v>
      </c>
      <c r="X3" s="112" t="s">
        <v>133</v>
      </c>
      <c r="Y3" s="115" t="s">
        <v>134</v>
      </c>
      <c r="Z3" s="113" t="s">
        <v>135</v>
      </c>
      <c r="AA3" s="113" t="s">
        <v>136</v>
      </c>
      <c r="AB3" s="113" t="s">
        <v>131</v>
      </c>
      <c r="AC3" s="135" t="s">
        <v>132</v>
      </c>
      <c r="AD3" s="115" t="s">
        <v>133</v>
      </c>
      <c r="AE3" s="113" t="s">
        <v>134</v>
      </c>
      <c r="AF3" s="114" t="s">
        <v>129</v>
      </c>
      <c r="AG3" s="114" t="s">
        <v>130</v>
      </c>
      <c r="AH3" s="114" t="s">
        <v>131</v>
      </c>
      <c r="AI3" s="114" t="s">
        <v>132</v>
      </c>
      <c r="AJ3" s="114" t="s">
        <v>133</v>
      </c>
      <c r="AK3" s="114" t="s">
        <v>134</v>
      </c>
      <c r="AL3" s="112" t="s">
        <v>129</v>
      </c>
      <c r="AM3" s="112" t="s">
        <v>130</v>
      </c>
      <c r="AN3" s="112" t="s">
        <v>131</v>
      </c>
      <c r="AO3" s="112" t="s">
        <v>132</v>
      </c>
      <c r="AP3" s="112" t="s">
        <v>133</v>
      </c>
      <c r="AQ3" s="112" t="s">
        <v>134</v>
      </c>
      <c r="AR3" s="115" t="s">
        <v>129</v>
      </c>
      <c r="AS3" s="115" t="s">
        <v>130</v>
      </c>
      <c r="AT3" s="115" t="s">
        <v>131</v>
      </c>
      <c r="AU3" s="115" t="s">
        <v>132</v>
      </c>
      <c r="AV3" s="115" t="s">
        <v>133</v>
      </c>
      <c r="AW3" s="115" t="s">
        <v>134</v>
      </c>
      <c r="AX3" s="116" t="s">
        <v>129</v>
      </c>
      <c r="AY3" s="116" t="s">
        <v>130</v>
      </c>
      <c r="AZ3" s="116" t="s">
        <v>131</v>
      </c>
      <c r="BA3" s="116" t="s">
        <v>132</v>
      </c>
      <c r="BB3" s="116" t="s">
        <v>133</v>
      </c>
      <c r="BC3" s="116" t="s">
        <v>134</v>
      </c>
      <c r="BD3" s="117" t="s">
        <v>129</v>
      </c>
      <c r="BE3" s="117" t="s">
        <v>130</v>
      </c>
      <c r="BF3" s="117" t="s">
        <v>131</v>
      </c>
      <c r="BG3" s="117" t="s">
        <v>132</v>
      </c>
      <c r="BH3" s="117" t="s">
        <v>133</v>
      </c>
      <c r="BI3" s="117" t="s">
        <v>134</v>
      </c>
      <c r="BJ3" s="118" t="s">
        <v>129</v>
      </c>
      <c r="BK3" s="118" t="s">
        <v>130</v>
      </c>
      <c r="BL3" s="118" t="s">
        <v>131</v>
      </c>
      <c r="BM3" s="118" t="s">
        <v>132</v>
      </c>
      <c r="BN3" s="118" t="s">
        <v>133</v>
      </c>
      <c r="BO3" s="118" t="s">
        <v>134</v>
      </c>
      <c r="BP3" s="119" t="s">
        <v>129</v>
      </c>
      <c r="BQ3" s="119" t="s">
        <v>130</v>
      </c>
      <c r="BR3" s="119" t="s">
        <v>131</v>
      </c>
      <c r="BS3" s="119" t="s">
        <v>132</v>
      </c>
      <c r="BT3" s="119" t="s">
        <v>133</v>
      </c>
      <c r="BU3" s="119" t="s">
        <v>134</v>
      </c>
      <c r="BV3" s="113" t="s">
        <v>129</v>
      </c>
      <c r="BW3" s="113" t="s">
        <v>130</v>
      </c>
      <c r="BX3" s="113" t="s">
        <v>131</v>
      </c>
      <c r="BY3" s="113" t="s">
        <v>132</v>
      </c>
      <c r="BZ3" s="113" t="s">
        <v>133</v>
      </c>
      <c r="CA3" s="113" t="s">
        <v>134</v>
      </c>
      <c r="CB3" s="120" t="s">
        <v>129</v>
      </c>
      <c r="CC3" s="120" t="s">
        <v>130</v>
      </c>
      <c r="CD3" s="120" t="s">
        <v>131</v>
      </c>
      <c r="CE3" s="120" t="s">
        <v>132</v>
      </c>
      <c r="CF3" s="120" t="s">
        <v>133</v>
      </c>
      <c r="CG3" s="120" t="s">
        <v>134</v>
      </c>
      <c r="CH3" s="121" t="s">
        <v>129</v>
      </c>
      <c r="CI3" s="121" t="s">
        <v>130</v>
      </c>
      <c r="CJ3" s="121" t="s">
        <v>131</v>
      </c>
      <c r="CK3" s="121" t="s">
        <v>132</v>
      </c>
      <c r="CL3" s="121" t="s">
        <v>133</v>
      </c>
      <c r="CM3" s="121" t="s">
        <v>134</v>
      </c>
      <c r="CN3" s="136" t="s">
        <v>129</v>
      </c>
      <c r="CO3" s="136" t="s">
        <v>130</v>
      </c>
      <c r="CP3" s="136" t="s">
        <v>131</v>
      </c>
      <c r="CQ3" s="137" t="s">
        <v>132</v>
      </c>
      <c r="CR3" s="137" t="s">
        <v>133</v>
      </c>
      <c r="CS3" s="137" t="s">
        <v>134</v>
      </c>
      <c r="CT3" s="122" t="s">
        <v>129</v>
      </c>
      <c r="CU3" s="122" t="s">
        <v>130</v>
      </c>
      <c r="CV3" s="122" t="s">
        <v>131</v>
      </c>
      <c r="CW3" s="122" t="s">
        <v>132</v>
      </c>
      <c r="CX3" s="122" t="s">
        <v>133</v>
      </c>
      <c r="CY3" s="122" t="s">
        <v>134</v>
      </c>
      <c r="CZ3" s="114" t="s">
        <v>129</v>
      </c>
      <c r="DA3" s="114" t="s">
        <v>130</v>
      </c>
      <c r="DB3" s="114" t="s">
        <v>131</v>
      </c>
      <c r="DC3" s="114" t="s">
        <v>132</v>
      </c>
      <c r="DD3" s="114" t="s">
        <v>133</v>
      </c>
      <c r="DE3" s="114" t="s">
        <v>134</v>
      </c>
      <c r="DF3" s="123" t="s">
        <v>129</v>
      </c>
      <c r="DG3" s="123" t="s">
        <v>130</v>
      </c>
      <c r="DH3" s="123" t="s">
        <v>131</v>
      </c>
      <c r="DI3" s="113" t="s">
        <v>129</v>
      </c>
      <c r="DJ3" s="113" t="s">
        <v>130</v>
      </c>
      <c r="DK3" s="113" t="s">
        <v>131</v>
      </c>
      <c r="DL3" s="113" t="s">
        <v>132</v>
      </c>
      <c r="DM3" s="113" t="s">
        <v>133</v>
      </c>
      <c r="DN3" s="113" t="s">
        <v>134</v>
      </c>
      <c r="DO3" s="124" t="s">
        <v>129</v>
      </c>
      <c r="DP3" s="124" t="s">
        <v>130</v>
      </c>
      <c r="DQ3" s="124" t="s">
        <v>131</v>
      </c>
      <c r="DR3" s="125" t="s">
        <v>129</v>
      </c>
      <c r="DS3" s="125" t="s">
        <v>130</v>
      </c>
      <c r="DT3" s="125" t="s">
        <v>131</v>
      </c>
      <c r="DU3" s="126" t="s">
        <v>137</v>
      </c>
      <c r="DV3" s="126" t="s">
        <v>130</v>
      </c>
      <c r="DW3" s="126" t="s">
        <v>131</v>
      </c>
      <c r="DX3" s="127" t="s">
        <v>138</v>
      </c>
      <c r="DY3" s="127" t="s">
        <v>130</v>
      </c>
      <c r="DZ3" s="138" t="s">
        <v>131</v>
      </c>
      <c r="EA3" s="128" t="s">
        <v>129</v>
      </c>
      <c r="EB3" s="128" t="s">
        <v>130</v>
      </c>
      <c r="EC3" s="128" t="s">
        <v>131</v>
      </c>
      <c r="ED3" s="139" t="s">
        <v>129</v>
      </c>
      <c r="EE3" s="139" t="s">
        <v>130</v>
      </c>
      <c r="EF3" s="139" t="s">
        <v>131</v>
      </c>
      <c r="EG3" s="139" t="s">
        <v>132</v>
      </c>
      <c r="EH3" s="139" t="s">
        <v>133</v>
      </c>
      <c r="EI3" s="139" t="s">
        <v>134</v>
      </c>
      <c r="EJ3" s="140" t="s">
        <v>129</v>
      </c>
      <c r="EK3" s="140" t="s">
        <v>130</v>
      </c>
      <c r="EL3" s="140" t="s">
        <v>131</v>
      </c>
      <c r="EM3" s="140" t="s">
        <v>132</v>
      </c>
      <c r="EN3" s="140" t="s">
        <v>133</v>
      </c>
      <c r="EO3" s="140" t="s">
        <v>134</v>
      </c>
      <c r="EP3" s="141" t="s">
        <v>129</v>
      </c>
      <c r="EQ3" s="141" t="s">
        <v>130</v>
      </c>
      <c r="ER3" s="141" t="s">
        <v>131</v>
      </c>
      <c r="ES3" s="130" t="s">
        <v>139</v>
      </c>
      <c r="ET3" s="142" t="s">
        <v>140</v>
      </c>
      <c r="EU3" s="130" t="s">
        <v>141</v>
      </c>
      <c r="EV3" s="130" t="s">
        <v>142</v>
      </c>
      <c r="EW3" s="143" t="s">
        <v>143</v>
      </c>
      <c r="EX3" s="131" t="s">
        <v>144</v>
      </c>
      <c r="EY3" s="144" t="s">
        <v>145</v>
      </c>
      <c r="EZ3" s="145" t="s">
        <v>146</v>
      </c>
      <c r="FA3" s="146" t="s">
        <v>147</v>
      </c>
      <c r="FB3" s="147" t="s">
        <v>148</v>
      </c>
      <c r="FC3" s="132" t="s">
        <v>149</v>
      </c>
      <c r="FD3" s="148" t="s">
        <v>150</v>
      </c>
      <c r="FE3" s="148"/>
      <c r="FF3" s="148"/>
      <c r="FG3" s="148"/>
      <c r="FH3" s="148"/>
      <c r="FI3" s="148" t="s">
        <v>151</v>
      </c>
      <c r="FJ3" s="149" t="s">
        <v>152</v>
      </c>
    </row>
    <row r="4" spans="1:166" s="109" customFormat="1" ht="26.45" customHeight="1">
      <c r="A4" s="150" t="s">
        <v>59</v>
      </c>
      <c r="B4" s="151" t="e">
        <f t="shared" ref="B4:B14" si="0">'к среднему по РА'!#REF!</f>
        <v>#REF!</v>
      </c>
      <c r="C4" s="151" t="e">
        <f t="shared" ref="C4:C14" si="1">коэффициенты!#REF!</f>
        <v>#REF!</v>
      </c>
      <c r="D4" s="152" t="e">
        <f t="shared" ref="D4:D14" si="2">IF(B4&gt;2,2*C4,B4*C4)</f>
        <v>#REF!</v>
      </c>
      <c r="E4" s="151" t="e">
        <f t="shared" ref="E4:E14" si="3">'к среднему по РА'!#REF!</f>
        <v>#REF!</v>
      </c>
      <c r="F4" s="151" t="e">
        <f t="shared" ref="F4:F14" si="4">коэффициенты!#REF!</f>
        <v>#REF!</v>
      </c>
      <c r="G4" s="153" t="e">
        <f t="shared" ref="G4:G14" si="5">IF(E4&gt;2,2*F4,E4*F4)</f>
        <v>#REF!</v>
      </c>
      <c r="H4" s="151" t="e">
        <f>'к среднему по РА'!S5</f>
        <v>#DIV/0!</v>
      </c>
      <c r="I4" s="151">
        <f>коэффициенты!G4</f>
        <v>1</v>
      </c>
      <c r="J4" s="152" t="e">
        <f t="shared" ref="J4:J14" si="6">IF(H4&gt;2,2*I4,H4*I4)</f>
        <v>#DIV/0!</v>
      </c>
      <c r="K4" s="151" t="e">
        <f>'к среднему по РА'!W5</f>
        <v>#DIV/0!</v>
      </c>
      <c r="L4" s="151">
        <f>коэффициенты!I4</f>
        <v>1</v>
      </c>
      <c r="M4" s="153" t="e">
        <f t="shared" ref="M4:M14" si="7">IF(K4&gt;2,2*L4,K4*L4)</f>
        <v>#DIV/0!</v>
      </c>
      <c r="N4" s="151">
        <f>'к среднему по РА'!E5</f>
        <v>0</v>
      </c>
      <c r="O4" s="151" t="e">
        <f t="shared" ref="O4:O14" si="8">коэффициенты!#REF!</f>
        <v>#REF!</v>
      </c>
      <c r="P4" s="152" t="e">
        <f t="shared" ref="P4:P14" si="9">IF(N4&gt;2,2*O4,N4*O4)</f>
        <v>#REF!</v>
      </c>
      <c r="Q4" s="151">
        <f>'к среднему по РА'!K5</f>
        <v>1.3153178352519574</v>
      </c>
      <c r="R4" s="151">
        <f>коэффициенты!E4</f>
        <v>1</v>
      </c>
      <c r="S4" s="153">
        <f t="shared" ref="S4:S14" si="10">IF(Q4&gt;2,2*R4,Q4*R4)</f>
        <v>1.3153178352519574</v>
      </c>
      <c r="T4" s="151" t="e">
        <f t="shared" ref="T4:T14" si="11">'к среднему по РА'!#REF!</f>
        <v>#REF!</v>
      </c>
      <c r="U4" s="151" t="e">
        <f t="shared" ref="U4:U14" si="12">коэффициенты!#REF!</f>
        <v>#REF!</v>
      </c>
      <c r="V4" s="154" t="e">
        <f t="shared" ref="V4:V14" si="13">IF(T4&gt;2,2*U4,T4*U4)</f>
        <v>#REF!</v>
      </c>
      <c r="W4" s="151" t="e">
        <f t="shared" ref="W4:W14" si="14">'к среднему по РА'!#REF!</f>
        <v>#REF!</v>
      </c>
      <c r="X4" s="151" t="e">
        <f t="shared" ref="X4:X14" si="15">коэффициенты!#REF!</f>
        <v>#REF!</v>
      </c>
      <c r="Y4" s="153" t="e">
        <f t="shared" ref="Y4:Y14" si="16">IF(W4&gt;2,2*X4,W4*X4)</f>
        <v>#REF!</v>
      </c>
      <c r="Z4" s="151" t="e">
        <f t="shared" ref="Z4:Z14" si="17">'к среднему по РА'!#REF!</f>
        <v>#REF!</v>
      </c>
      <c r="AA4" s="151" t="e">
        <f t="shared" ref="AA4:AA14" si="18">коэффициенты!#REF!</f>
        <v>#REF!</v>
      </c>
      <c r="AB4" s="154" t="e">
        <f t="shared" ref="AB4:AB14" si="19">IF(Z4&gt;2,2*AA4,Z4*AA4)</f>
        <v>#REF!</v>
      </c>
      <c r="AC4" s="151" t="e">
        <f t="shared" ref="AC4:AC14" si="20">'к среднему по РА'!#REF!</f>
        <v>#REF!</v>
      </c>
      <c r="AD4" s="151" t="e">
        <f t="shared" ref="AD4:AD14" si="21">коэффициенты!#REF!</f>
        <v>#REF!</v>
      </c>
      <c r="AE4" s="153" t="e">
        <f t="shared" ref="AE4:AE14" si="22">IF(AC4&gt;2,2*AD4,AC4*AD4)</f>
        <v>#REF!</v>
      </c>
      <c r="AF4" s="151" t="e">
        <f>'к среднему по РА'!CC5</f>
        <v>#DIV/0!</v>
      </c>
      <c r="AG4" s="151">
        <f>коэффициенты!W4</f>
        <v>1</v>
      </c>
      <c r="AH4" s="154" t="e">
        <f t="shared" ref="AH4:AH14" si="23">IF(AF4&gt;2,2*AG4,AF4*AG4)</f>
        <v>#DIV/0!</v>
      </c>
      <c r="AI4" s="151" t="e">
        <f>'к среднему по РА'!CG5</f>
        <v>#DIV/0!</v>
      </c>
      <c r="AJ4" s="151">
        <f>коэффициенты!Y4</f>
        <v>0.8</v>
      </c>
      <c r="AK4" s="153" t="e">
        <f t="shared" ref="AK4:AK14" si="24">IF(AI4&gt;2,2*AJ4,AI4*AJ4)</f>
        <v>#DIV/0!</v>
      </c>
      <c r="AL4" s="151" t="e">
        <f>'к среднему по РА'!BQ5</f>
        <v>#DIV/0!</v>
      </c>
      <c r="AM4" s="151">
        <f>коэффициенты!AA4</f>
        <v>1</v>
      </c>
      <c r="AN4" s="154" t="e">
        <f t="shared" ref="AN4:AN14" si="25">IF(AL4&gt;2,2*AM4,AL4*AM4)</f>
        <v>#DIV/0!</v>
      </c>
      <c r="AO4" s="151">
        <f>'к среднему по РА'!BU5</f>
        <v>0.98043312314826436</v>
      </c>
      <c r="AP4" s="151">
        <f>коэффициенты!AC4</f>
        <v>1</v>
      </c>
      <c r="AQ4" s="153">
        <f t="shared" ref="AQ4:AQ14" si="26">IF(AO4&gt;2,2*AP4,AO4*AP4)</f>
        <v>0.98043312314826436</v>
      </c>
      <c r="AR4" s="151" t="e">
        <f t="shared" ref="AR4:AR14" si="27">'к среднему по РА'!#REF!</f>
        <v>#REF!</v>
      </c>
      <c r="AS4" s="151" t="e">
        <f t="shared" ref="AS4:AS14" si="28">коэффициенты!#REF!</f>
        <v>#REF!</v>
      </c>
      <c r="AT4" s="154" t="e">
        <f t="shared" ref="AT4:AT14" si="29">IF(AR4&gt;2,2*AS4,AR4*AS4)</f>
        <v>#REF!</v>
      </c>
      <c r="AU4" s="151" t="e">
        <f t="shared" ref="AU4:AU14" si="30">'к среднему по РА'!#REF!</f>
        <v>#REF!</v>
      </c>
      <c r="AV4" s="151" t="e">
        <f t="shared" ref="AV4:AV14" si="31">коэффициенты!#REF!</f>
        <v>#REF!</v>
      </c>
      <c r="AW4" s="153" t="e">
        <f t="shared" ref="AW4:AW14" si="32">IF(AU4&gt;2,2*AV4,AU4*AV4)</f>
        <v>#REF!</v>
      </c>
      <c r="AX4" s="151" t="e">
        <f t="shared" ref="AX4:AX14" si="33">'к среднему по РА'!#REF!</f>
        <v>#REF!</v>
      </c>
      <c r="AY4" s="151" t="e">
        <f t="shared" ref="AY4:AY14" si="34">коэффициенты!#REF!</f>
        <v>#REF!</v>
      </c>
      <c r="AZ4" s="154" t="e">
        <f t="shared" ref="AZ4:AZ14" si="35">IF(AX4&gt;2,2*AY4,AX4*AY4)</f>
        <v>#REF!</v>
      </c>
      <c r="BA4" s="151" t="e">
        <f t="shared" ref="BA4:BA14" si="36">'к среднему по РА'!#REF!</f>
        <v>#REF!</v>
      </c>
      <c r="BB4" s="151" t="e">
        <f t="shared" ref="BB4:BB14" si="37">коэффициенты!#REF!</f>
        <v>#REF!</v>
      </c>
      <c r="BC4" s="153" t="e">
        <f t="shared" ref="BC4:BC14" si="38">IF(BA4&gt;2,2*BB4,BA4*BB4)</f>
        <v>#REF!</v>
      </c>
      <c r="BD4" s="151">
        <f>'к среднему по РА'!CO5</f>
        <v>0</v>
      </c>
      <c r="BE4" s="151">
        <f>коэффициенты!AE4</f>
        <v>0.8</v>
      </c>
      <c r="BF4" s="154">
        <f t="shared" ref="BF4:BF14" si="39">IF(BD4&gt;2,2*BE4,BD4*BE4)</f>
        <v>0</v>
      </c>
      <c r="BG4" s="151" t="e">
        <f t="shared" ref="BG4:BG14" si="40">'к среднему по РА'!#REF!</f>
        <v>#REF!</v>
      </c>
      <c r="BH4" s="151" t="e">
        <f t="shared" ref="BH4:BH14" si="41">коэффициенты!#REF!</f>
        <v>#REF!</v>
      </c>
      <c r="BI4" s="153" t="e">
        <f t="shared" ref="BI4:BI14" si="42">IF(BG4&gt;2,2*BH4,BG4*BH4)</f>
        <v>#REF!</v>
      </c>
      <c r="BJ4" s="151" t="e">
        <f t="shared" ref="BJ4:BJ14" si="43">'к среднему по РА'!#REF!</f>
        <v>#REF!</v>
      </c>
      <c r="BK4" s="151" t="e">
        <f t="shared" ref="BK4:BK14" si="44">коэффициенты!#REF!</f>
        <v>#REF!</v>
      </c>
      <c r="BL4" s="154" t="e">
        <f t="shared" ref="BL4:BL14" si="45">IF(BJ4&gt;2,2*BK4,BJ4*BK4)</f>
        <v>#REF!</v>
      </c>
      <c r="BM4" s="151" t="e">
        <f t="shared" ref="BM4:BM14" si="46">'к среднему по РА'!#REF!</f>
        <v>#REF!</v>
      </c>
      <c r="BN4" s="151" t="e">
        <f t="shared" ref="BN4:BN14" si="47">коэффициенты!#REF!</f>
        <v>#REF!</v>
      </c>
      <c r="BO4" s="153" t="e">
        <f t="shared" ref="BO4:BO14" si="48">IF(BM4&gt;2,2*BN4,BM4*BN4)</f>
        <v>#REF!</v>
      </c>
      <c r="BP4" s="151" t="e">
        <f t="shared" ref="BP4:BP14" si="49">'к среднему по РА'!#REF!</f>
        <v>#REF!</v>
      </c>
      <c r="BQ4" s="151" t="e">
        <f t="shared" ref="BQ4:BQ14" si="50">коэффициенты!#REF!</f>
        <v>#REF!</v>
      </c>
      <c r="BR4" s="154" t="e">
        <f t="shared" ref="BR4:BR14" si="51">IF(BP4&gt;2,2*BQ4,BP4*BQ4)</f>
        <v>#REF!</v>
      </c>
      <c r="BS4" s="151" t="e">
        <f t="shared" ref="BS4:BS14" si="52">'к среднему по РА'!#REF!</f>
        <v>#REF!</v>
      </c>
      <c r="BT4" s="151" t="e">
        <f t="shared" ref="BT4:BT14" si="53">коэффициенты!#REF!</f>
        <v>#REF!</v>
      </c>
      <c r="BU4" s="153" t="e">
        <f t="shared" ref="BU4:BU14" si="54">IF(BS4&gt;2,2*BT4,BS4*BT4)</f>
        <v>#REF!</v>
      </c>
      <c r="BV4" s="151">
        <f>'к среднему по РА'!AU5</f>
        <v>1</v>
      </c>
      <c r="BW4" s="151" t="e">
        <f t="shared" ref="BW4:BW14" si="55">коэффициенты!#REF!</f>
        <v>#REF!</v>
      </c>
      <c r="BX4" s="154" t="e">
        <f t="shared" ref="BX4:BX14" si="56">IF(BV4&gt;2,2*BW4,BV4*BW4)</f>
        <v>#REF!</v>
      </c>
      <c r="BY4" s="151" t="e">
        <f t="shared" ref="BY4:BY14" si="57">'к среднему по РА'!#REF!</f>
        <v>#REF!</v>
      </c>
      <c r="BZ4" s="151" t="e">
        <f t="shared" ref="BZ4:BZ14" si="58">коэффициенты!#REF!</f>
        <v>#REF!</v>
      </c>
      <c r="CA4" s="153" t="e">
        <f t="shared" ref="CA4:CA14" si="59">IF(BY4&gt;2,2*BZ4,BY4*BZ4)</f>
        <v>#REF!</v>
      </c>
      <c r="CB4" s="151" t="e">
        <f t="shared" ref="CB4:CB14" si="60">'к среднему по РА'!#REF!</f>
        <v>#REF!</v>
      </c>
      <c r="CC4" s="151" t="e">
        <f t="shared" ref="CC4:CC14" si="61">коэффициенты!#REF!</f>
        <v>#REF!</v>
      </c>
      <c r="CD4" s="154" t="e">
        <f t="shared" ref="CD4:CD14" si="62">IF(CB4&gt;2,2*CC4,CB4*CC4)</f>
        <v>#REF!</v>
      </c>
      <c r="CE4" s="151" t="e">
        <f t="shared" ref="CE4:CE14" si="63">'к среднему по РА'!#REF!</f>
        <v>#REF!</v>
      </c>
      <c r="CF4" s="151">
        <f>коэффициенты!O4</f>
        <v>0.95</v>
      </c>
      <c r="CG4" s="153" t="e">
        <f t="shared" ref="CG4:CG14" si="64">IF(CE4&gt;2,2*CF4,CE4*CF4)</f>
        <v>#REF!</v>
      </c>
      <c r="CH4" s="151" t="e">
        <f t="shared" ref="CH4:CH14" si="65">'к среднему по РА'!#REF!</f>
        <v>#REF!</v>
      </c>
      <c r="CI4" s="151">
        <f>коэффициенты!Q4</f>
        <v>1</v>
      </c>
      <c r="CJ4" s="154" t="e">
        <f t="shared" ref="CJ4:CJ14" si="66">IF(CH4&gt;2,2*CI4,CH4*CI4)</f>
        <v>#REF!</v>
      </c>
      <c r="CK4" s="151" t="e">
        <f t="shared" ref="CK4:CK14" si="67">'к среднему по РА'!#REF!</f>
        <v>#REF!</v>
      </c>
      <c r="CL4" s="151" t="e">
        <f t="shared" ref="CL4:CL14" si="68">коэффициенты!#REF!</f>
        <v>#REF!</v>
      </c>
      <c r="CM4" s="153" t="e">
        <f t="shared" ref="CM4:CM14" si="69">IF(CK4&gt;2,2*CL4,CK4*CL4)</f>
        <v>#REF!</v>
      </c>
      <c r="CN4" s="151" t="e">
        <f t="shared" ref="CN4:CN14" si="70">'к среднему по РА'!#REF!</f>
        <v>#REF!</v>
      </c>
      <c r="CO4" s="151">
        <f>коэффициенты!S4</f>
        <v>1</v>
      </c>
      <c r="CP4" s="155" t="e">
        <f t="shared" ref="CP4:CP14" si="71">CN4*CO4</f>
        <v>#REF!</v>
      </c>
      <c r="CQ4" s="151" t="e">
        <f t="shared" ref="CQ4:CQ14" si="72">'к среднему по РА'!#REF!</f>
        <v>#REF!</v>
      </c>
      <c r="CR4" s="151" t="e">
        <f t="shared" ref="CR4:CR14" si="73">коэффициенты!#REF!</f>
        <v>#REF!</v>
      </c>
      <c r="CS4" s="156" t="e">
        <f t="shared" ref="CS4:CS14" si="74">CR4*CQ4</f>
        <v>#REF!</v>
      </c>
      <c r="CT4" s="151" t="e">
        <f t="shared" ref="CT4:CT14" si="75">'к среднему по РА'!#REF!</f>
        <v>#REF!</v>
      </c>
      <c r="CU4" s="151" t="e">
        <f t="shared" ref="CU4:CU14" si="76">коэффициенты!#REF!</f>
        <v>#REF!</v>
      </c>
      <c r="CV4" s="154" t="e">
        <f t="shared" ref="CV4:CV14" si="77">IF(CT4&gt;2,2*CU4,CT4*CU4)</f>
        <v>#REF!</v>
      </c>
      <c r="CW4" s="151" t="e">
        <f t="shared" ref="CW4:CW14" si="78">'к среднему по РА'!#REF!</f>
        <v>#REF!</v>
      </c>
      <c r="CX4" s="151" t="e">
        <f t="shared" ref="CX4:CX14" si="79">коэффициенты!#REF!</f>
        <v>#REF!</v>
      </c>
      <c r="CY4" s="153" t="e">
        <f t="shared" ref="CY4:CY14" si="80">IF(CW4&gt;2,2*CX4,CW4*CX4)</f>
        <v>#REF!</v>
      </c>
      <c r="CZ4" s="151" t="e">
        <f t="shared" ref="CZ4:CZ14" si="81">'к среднему по РА'!#REF!</f>
        <v>#REF!</v>
      </c>
      <c r="DA4" s="151" t="e">
        <f t="shared" ref="DA4:DA14" si="82">коэффициенты!#REF!</f>
        <v>#REF!</v>
      </c>
      <c r="DB4" s="154" t="e">
        <f t="shared" ref="DB4:DB14" si="83">IF(CZ4&gt;2,2*DA4,CZ4*DA4)</f>
        <v>#REF!</v>
      </c>
      <c r="DC4" s="151" t="e">
        <f t="shared" ref="DC4:DC14" si="84">'к среднему по РА'!#REF!</f>
        <v>#REF!</v>
      </c>
      <c r="DD4" s="151" t="e">
        <f t="shared" ref="DD4:DD14" si="85">коэффициенты!#REF!</f>
        <v>#REF!</v>
      </c>
      <c r="DE4" s="153" t="e">
        <f t="shared" ref="DE4:DE14" si="86">IF(DC4&gt;2,2*DD4,DC4*DD4)</f>
        <v>#REF!</v>
      </c>
      <c r="DF4" s="151" t="e">
        <f t="shared" ref="DF4:DF14" si="87">'к среднему по РА'!#REF!</f>
        <v>#REF!</v>
      </c>
      <c r="DG4" s="151" t="e">
        <f t="shared" ref="DG4:DG14" si="88">коэффициенты!#REF!</f>
        <v>#REF!</v>
      </c>
      <c r="DH4" s="154" t="e">
        <f t="shared" ref="DH4:DH14" si="89">IF(DF4&gt;2,2*DG4,DF4*DG4)</f>
        <v>#REF!</v>
      </c>
      <c r="DI4" s="151" t="e">
        <f t="shared" ref="DI4:DI14" si="90">'к среднему по РА'!#REF!</f>
        <v>#REF!</v>
      </c>
      <c r="DJ4" s="151" t="e">
        <f t="shared" ref="DJ4:DJ14" si="91">коэффициенты!#REF!</f>
        <v>#REF!</v>
      </c>
      <c r="DK4" s="154" t="e">
        <f t="shared" ref="DK4:DK14" si="92">IF(DI4&gt;2,2*DJ4,DI4*DJ4)</f>
        <v>#REF!</v>
      </c>
      <c r="DL4" s="151" t="e">
        <f t="shared" ref="DL4:DL14" si="93">'к среднему по РА'!#REF!</f>
        <v>#REF!</v>
      </c>
      <c r="DM4" s="151" t="e">
        <f t="shared" ref="DM4:DM14" si="94">коэффициенты!#REF!</f>
        <v>#REF!</v>
      </c>
      <c r="DN4" s="153" t="e">
        <f t="shared" ref="DN4:DN14" si="95">IF(DL4&gt;2,2*DM4,DL4*DM4)</f>
        <v>#REF!</v>
      </c>
      <c r="DO4" s="151" t="e">
        <f t="shared" ref="DO4:DO14" si="96">'к среднему по РА'!#REF!</f>
        <v>#REF!</v>
      </c>
      <c r="DP4" s="151">
        <f>коэффициенты!AI4</f>
        <v>1</v>
      </c>
      <c r="DQ4" s="154" t="e">
        <f t="shared" ref="DQ4:DQ14" si="97">IF(DO4&gt;2,2*DP4,DO4*DP4)</f>
        <v>#REF!</v>
      </c>
      <c r="DR4" s="151" t="e">
        <f t="shared" ref="DR4:DR14" si="98">'к среднему по РА'!#REF!</f>
        <v>#REF!</v>
      </c>
      <c r="DS4" s="151" t="e">
        <f t="shared" ref="DS4:DS14" si="99">коэффициенты!#REF!</f>
        <v>#REF!</v>
      </c>
      <c r="DT4" s="154" t="e">
        <f t="shared" ref="DT4:DT14" si="100">IF(DR4&gt;2,2*DS4,DR4*DS4)</f>
        <v>#REF!</v>
      </c>
      <c r="DU4" s="151" t="e">
        <f t="shared" ref="DU4:DU14" si="101">'к среднему по РА'!#REF!</f>
        <v>#REF!</v>
      </c>
      <c r="DV4" s="151">
        <f>коэффициенты!AK4</f>
        <v>0</v>
      </c>
      <c r="DW4" s="154" t="e">
        <f t="shared" ref="DW4:DW14" si="102">IF(DU4&gt;2,2*DV4,DU4*DV4)</f>
        <v>#REF!</v>
      </c>
      <c r="DX4" s="151" t="e">
        <f t="shared" ref="DX4:DX14" si="103">'к среднему по РА'!#REF!</f>
        <v>#REF!</v>
      </c>
      <c r="DY4" s="151" t="e">
        <f t="shared" ref="DY4:DY14" si="104">коэффициенты!#REF!</f>
        <v>#REF!</v>
      </c>
      <c r="DZ4" s="154" t="e">
        <f t="shared" ref="DZ4:DZ14" si="105">IF(DX4&gt;2,2*DY4,DX4*DY4)</f>
        <v>#REF!</v>
      </c>
      <c r="EA4" s="151" t="e">
        <f t="shared" ref="EA4:EA14" si="106">'к среднему по РА'!#REF!</f>
        <v>#REF!</v>
      </c>
      <c r="EB4" s="151" t="e">
        <f t="shared" ref="EB4:EB14" si="107">коэффициенты!#REF!</f>
        <v>#REF!</v>
      </c>
      <c r="EC4" s="154" t="e">
        <f t="shared" ref="EC4:EC14" si="108">IF(EA4&gt;2,2*EB4,EA4*EB4)</f>
        <v>#REF!</v>
      </c>
      <c r="ED4" s="151" t="e">
        <f t="shared" ref="ED4:ED14" si="109">'к среднему по РА'!#REF!</f>
        <v>#REF!</v>
      </c>
      <c r="EE4" s="151" t="e">
        <f t="shared" ref="EE4:EE14" si="110">коэффициенты!#REF!</f>
        <v>#REF!</v>
      </c>
      <c r="EF4" s="154" t="e">
        <f t="shared" ref="EF4:EF14" si="111">IF(ED4&gt;2,2*EE4,ED4*EE4)</f>
        <v>#REF!</v>
      </c>
      <c r="EG4" s="151" t="e">
        <f t="shared" ref="EG4:EG14" si="112">'к среднему по РА'!#REF!</f>
        <v>#REF!</v>
      </c>
      <c r="EH4" s="151" t="e">
        <f t="shared" ref="EH4:EH14" si="113">коэффициенты!#REF!</f>
        <v>#REF!</v>
      </c>
      <c r="EI4" s="153" t="e">
        <f t="shared" ref="EI4:EI14" si="114">IF(EG4&gt;2,2*EH4,EG4*EH4)</f>
        <v>#REF!</v>
      </c>
      <c r="EJ4" s="151" t="e">
        <f t="shared" ref="EJ4:EJ14" si="115">'к среднему по РА'!#REF!</f>
        <v>#REF!</v>
      </c>
      <c r="EK4" s="151" t="e">
        <f t="shared" ref="EK4:EK14" si="116">коэффициенты!#REF!</f>
        <v>#REF!</v>
      </c>
      <c r="EL4" s="154" t="e">
        <f t="shared" ref="EL4:EL14" si="117">IF(EJ4&gt;2,2*EK4,EJ4*EK4)</f>
        <v>#REF!</v>
      </c>
      <c r="EM4" s="151" t="e">
        <f t="shared" ref="EM4:EM14" si="118">'к среднему по РА'!#REF!</f>
        <v>#REF!</v>
      </c>
      <c r="EN4" s="151" t="e">
        <f t="shared" ref="EN4:EN14" si="119">коэффициенты!#REF!</f>
        <v>#REF!</v>
      </c>
      <c r="EO4" s="153" t="e">
        <f t="shared" ref="EO4:EO14" si="120">IF(EM4&gt;2,2*EN4,EM4*EN4)</f>
        <v>#REF!</v>
      </c>
      <c r="EP4" s="157" t="e">
        <f t="shared" ref="EP4:EP14" si="121">'к среднему по РА'!#REF!</f>
        <v>#REF!</v>
      </c>
      <c r="EQ4" s="158" t="e">
        <f t="shared" ref="EQ4:EQ14" si="122">коэффициенты!#REF!</f>
        <v>#REF!</v>
      </c>
      <c r="ER4" s="154" t="e">
        <f t="shared" ref="ER4:ER14" si="123">IF(EP4&gt;2,2*EQ4,EP4*EQ4)</f>
        <v>#REF!</v>
      </c>
      <c r="ES4" s="143">
        <v>15</v>
      </c>
      <c r="ET4" s="159">
        <v>0</v>
      </c>
      <c r="EU4" s="143">
        <f t="shared" ref="EU4:EU15" si="124">ES4+ET4</f>
        <v>15</v>
      </c>
      <c r="EV4" s="160">
        <f t="shared" ref="EV4:EV15" si="125">ES4/EU4</f>
        <v>1</v>
      </c>
      <c r="EW4" s="161">
        <f t="shared" ref="EW4:EW14" si="126">EV4/$EV$15</f>
        <v>1</v>
      </c>
      <c r="EX4" s="162">
        <v>7</v>
      </c>
      <c r="EY4" s="163">
        <v>7</v>
      </c>
      <c r="EZ4" s="164">
        <f t="shared" ref="EZ4:EZ15" si="127">IF(EY4=0,0,EY4/EX4)</f>
        <v>1</v>
      </c>
      <c r="FA4" s="165">
        <f t="shared" ref="FA4:FA14" si="128">IF(EY4=0,0,EZ4/$EZ$15)</f>
        <v>1</v>
      </c>
      <c r="FB4" s="166" t="e">
        <f t="shared" ref="FB4:FB14" si="129">(D4+J4+P4+V4+AB4+BX4+CD4+CJ4+CP4+CV4+DB4+DK4+DQ4+DW4+DZ4+EC4+ER4)/17</f>
        <v>#REF!</v>
      </c>
      <c r="FC4" s="166" t="e">
        <f t="shared" ref="FC4:FC14" si="130">(G4+M4+S4+Y4+AE4+CG4+CM4+CS4+CY4+DE4+DN4)/10</f>
        <v>#REF!</v>
      </c>
      <c r="FD4" s="167" t="e">
        <f t="shared" ref="FD4:FD14" si="131">(0.5*$FB4)+0.4*$FC4+0.04*$EW4+0.06*$FA4</f>
        <v>#REF!</v>
      </c>
      <c r="FE4" s="167" t="e">
        <f t="shared" ref="FE4:FE14" si="132">(0.5*FB4)</f>
        <v>#REF!</v>
      </c>
      <c r="FF4" s="167" t="e">
        <f t="shared" ref="FF4:FF14" si="133">0.4*$FC4</f>
        <v>#REF!</v>
      </c>
      <c r="FG4" s="167">
        <f t="shared" ref="FG4:FG14" si="134">0.04*$EW4</f>
        <v>0.04</v>
      </c>
      <c r="FH4" s="167">
        <f t="shared" ref="FH4:FH14" si="135">0.06*$FA4</f>
        <v>0.06</v>
      </c>
      <c r="FI4" s="168" t="e">
        <f t="shared" ref="FI4:FI14" si="136">RANK(FD4,FD$4:FD$14,0)</f>
        <v>#REF!</v>
      </c>
      <c r="FJ4" s="168">
        <v>5</v>
      </c>
    </row>
    <row r="5" spans="1:166" s="109" customFormat="1" ht="21" customHeight="1">
      <c r="A5" s="150" t="s">
        <v>60</v>
      </c>
      <c r="B5" s="151" t="e">
        <f t="shared" si="0"/>
        <v>#REF!</v>
      </c>
      <c r="C5" s="151" t="e">
        <f t="shared" si="1"/>
        <v>#REF!</v>
      </c>
      <c r="D5" s="152" t="e">
        <f t="shared" si="2"/>
        <v>#REF!</v>
      </c>
      <c r="E5" s="151" t="e">
        <f t="shared" si="3"/>
        <v>#REF!</v>
      </c>
      <c r="F5" s="151" t="e">
        <f t="shared" si="4"/>
        <v>#REF!</v>
      </c>
      <c r="G5" s="153" t="e">
        <f t="shared" si="5"/>
        <v>#REF!</v>
      </c>
      <c r="H5" s="151" t="e">
        <f>'к среднему по РА'!S6</f>
        <v>#DIV/0!</v>
      </c>
      <c r="I5" s="151">
        <f>коэффициенты!G5</f>
        <v>0.8</v>
      </c>
      <c r="J5" s="152" t="e">
        <f t="shared" si="6"/>
        <v>#DIV/0!</v>
      </c>
      <c r="K5" s="151" t="e">
        <f>'к среднему по РА'!W6</f>
        <v>#DIV/0!</v>
      </c>
      <c r="L5" s="151">
        <f>коэффициенты!I5</f>
        <v>0.8</v>
      </c>
      <c r="M5" s="153" t="e">
        <f t="shared" si="7"/>
        <v>#DIV/0!</v>
      </c>
      <c r="N5" s="151">
        <f>'к среднему по РА'!E6</f>
        <v>0</v>
      </c>
      <c r="O5" s="151" t="e">
        <f t="shared" si="8"/>
        <v>#REF!</v>
      </c>
      <c r="P5" s="152" t="e">
        <f t="shared" si="9"/>
        <v>#REF!</v>
      </c>
      <c r="Q5" s="151">
        <f>'к среднему по РА'!K6</f>
        <v>0.79247257703824481</v>
      </c>
      <c r="R5" s="151">
        <f>коэффициенты!E5</f>
        <v>1</v>
      </c>
      <c r="S5" s="153">
        <f t="shared" si="10"/>
        <v>0.79247257703824481</v>
      </c>
      <c r="T5" s="151" t="e">
        <f t="shared" si="11"/>
        <v>#REF!</v>
      </c>
      <c r="U5" s="151" t="e">
        <f t="shared" si="12"/>
        <v>#REF!</v>
      </c>
      <c r="V5" s="154" t="e">
        <f t="shared" si="13"/>
        <v>#REF!</v>
      </c>
      <c r="W5" s="151" t="e">
        <f t="shared" si="14"/>
        <v>#REF!</v>
      </c>
      <c r="X5" s="151" t="e">
        <f t="shared" si="15"/>
        <v>#REF!</v>
      </c>
      <c r="Y5" s="153" t="e">
        <f t="shared" si="16"/>
        <v>#REF!</v>
      </c>
      <c r="Z5" s="151" t="e">
        <f t="shared" si="17"/>
        <v>#REF!</v>
      </c>
      <c r="AA5" s="151" t="e">
        <f t="shared" si="18"/>
        <v>#REF!</v>
      </c>
      <c r="AB5" s="154" t="e">
        <f t="shared" si="19"/>
        <v>#REF!</v>
      </c>
      <c r="AC5" s="151" t="e">
        <f t="shared" si="20"/>
        <v>#REF!</v>
      </c>
      <c r="AD5" s="151" t="e">
        <f t="shared" si="21"/>
        <v>#REF!</v>
      </c>
      <c r="AE5" s="153" t="e">
        <f t="shared" si="22"/>
        <v>#REF!</v>
      </c>
      <c r="AF5" s="151" t="e">
        <f>'к среднему по РА'!CC6</f>
        <v>#DIV/0!</v>
      </c>
      <c r="AG5" s="151">
        <f>коэффициенты!W5</f>
        <v>1</v>
      </c>
      <c r="AH5" s="154" t="e">
        <f t="shared" si="23"/>
        <v>#DIV/0!</v>
      </c>
      <c r="AI5" s="151" t="e">
        <f>'к среднему по РА'!CG6</f>
        <v>#DIV/0!</v>
      </c>
      <c r="AJ5" s="151">
        <f>коэффициенты!Y5</f>
        <v>1</v>
      </c>
      <c r="AK5" s="153" t="e">
        <f t="shared" si="24"/>
        <v>#DIV/0!</v>
      </c>
      <c r="AL5" s="151" t="e">
        <f>'к среднему по РА'!BQ6</f>
        <v>#DIV/0!</v>
      </c>
      <c r="AM5" s="151">
        <f>коэффициенты!AA5</f>
        <v>1</v>
      </c>
      <c r="AN5" s="154" t="e">
        <f t="shared" si="25"/>
        <v>#DIV/0!</v>
      </c>
      <c r="AO5" s="151">
        <f>'к среднему по РА'!BU6</f>
        <v>0.48861109302484979</v>
      </c>
      <c r="AP5" s="151">
        <f>коэффициенты!AC5</f>
        <v>1</v>
      </c>
      <c r="AQ5" s="153">
        <f t="shared" si="26"/>
        <v>0.48861109302484979</v>
      </c>
      <c r="AR5" s="151" t="e">
        <f t="shared" si="27"/>
        <v>#REF!</v>
      </c>
      <c r="AS5" s="151" t="e">
        <f t="shared" si="28"/>
        <v>#REF!</v>
      </c>
      <c r="AT5" s="154" t="e">
        <f t="shared" si="29"/>
        <v>#REF!</v>
      </c>
      <c r="AU5" s="151" t="e">
        <f t="shared" si="30"/>
        <v>#REF!</v>
      </c>
      <c r="AV5" s="151" t="e">
        <f t="shared" si="31"/>
        <v>#REF!</v>
      </c>
      <c r="AW5" s="153" t="e">
        <f t="shared" si="32"/>
        <v>#REF!</v>
      </c>
      <c r="AX5" s="151" t="e">
        <f t="shared" si="33"/>
        <v>#REF!</v>
      </c>
      <c r="AY5" s="151" t="e">
        <f t="shared" si="34"/>
        <v>#REF!</v>
      </c>
      <c r="AZ5" s="154" t="e">
        <f t="shared" si="35"/>
        <v>#REF!</v>
      </c>
      <c r="BA5" s="151" t="e">
        <f t="shared" si="36"/>
        <v>#REF!</v>
      </c>
      <c r="BB5" s="151" t="e">
        <f t="shared" si="37"/>
        <v>#REF!</v>
      </c>
      <c r="BC5" s="153" t="e">
        <f t="shared" si="38"/>
        <v>#REF!</v>
      </c>
      <c r="BD5" s="151">
        <f>'к среднему по РА'!CO6</f>
        <v>0</v>
      </c>
      <c r="BE5" s="151">
        <f>коэффициенты!AE5</f>
        <v>0.8</v>
      </c>
      <c r="BF5" s="154">
        <f t="shared" si="39"/>
        <v>0</v>
      </c>
      <c r="BG5" s="151" t="e">
        <f t="shared" si="40"/>
        <v>#REF!</v>
      </c>
      <c r="BH5" s="151" t="e">
        <f t="shared" si="41"/>
        <v>#REF!</v>
      </c>
      <c r="BI5" s="153" t="e">
        <f t="shared" si="42"/>
        <v>#REF!</v>
      </c>
      <c r="BJ5" s="151" t="e">
        <f t="shared" si="43"/>
        <v>#REF!</v>
      </c>
      <c r="BK5" s="151" t="e">
        <f t="shared" si="44"/>
        <v>#REF!</v>
      </c>
      <c r="BL5" s="154" t="e">
        <f t="shared" si="45"/>
        <v>#REF!</v>
      </c>
      <c r="BM5" s="151" t="e">
        <f t="shared" si="46"/>
        <v>#REF!</v>
      </c>
      <c r="BN5" s="151" t="e">
        <f t="shared" si="47"/>
        <v>#REF!</v>
      </c>
      <c r="BO5" s="153" t="e">
        <f t="shared" si="48"/>
        <v>#REF!</v>
      </c>
      <c r="BP5" s="151" t="e">
        <f t="shared" si="49"/>
        <v>#REF!</v>
      </c>
      <c r="BQ5" s="151" t="e">
        <f t="shared" si="50"/>
        <v>#REF!</v>
      </c>
      <c r="BR5" s="154" t="e">
        <f t="shared" si="51"/>
        <v>#REF!</v>
      </c>
      <c r="BS5" s="151" t="e">
        <f t="shared" si="52"/>
        <v>#REF!</v>
      </c>
      <c r="BT5" s="151" t="e">
        <f t="shared" si="53"/>
        <v>#REF!</v>
      </c>
      <c r="BU5" s="153" t="e">
        <f t="shared" si="54"/>
        <v>#REF!</v>
      </c>
      <c r="BV5" s="151">
        <f>'к среднему по РА'!AU6</f>
        <v>1</v>
      </c>
      <c r="BW5" s="151" t="e">
        <f t="shared" si="55"/>
        <v>#REF!</v>
      </c>
      <c r="BX5" s="154" t="e">
        <f t="shared" si="56"/>
        <v>#REF!</v>
      </c>
      <c r="BY5" s="151" t="e">
        <f t="shared" si="57"/>
        <v>#REF!</v>
      </c>
      <c r="BZ5" s="151" t="e">
        <f t="shared" si="58"/>
        <v>#REF!</v>
      </c>
      <c r="CA5" s="153" t="e">
        <f t="shared" si="59"/>
        <v>#REF!</v>
      </c>
      <c r="CB5" s="151" t="e">
        <f t="shared" si="60"/>
        <v>#REF!</v>
      </c>
      <c r="CC5" s="151" t="e">
        <f t="shared" si="61"/>
        <v>#REF!</v>
      </c>
      <c r="CD5" s="154" t="e">
        <f t="shared" si="62"/>
        <v>#REF!</v>
      </c>
      <c r="CE5" s="151" t="e">
        <f t="shared" si="63"/>
        <v>#REF!</v>
      </c>
      <c r="CF5" s="151">
        <f>коэффициенты!O5</f>
        <v>1</v>
      </c>
      <c r="CG5" s="153" t="e">
        <f t="shared" si="64"/>
        <v>#REF!</v>
      </c>
      <c r="CH5" s="151" t="e">
        <f t="shared" si="65"/>
        <v>#REF!</v>
      </c>
      <c r="CI5" s="151">
        <f>коэффициенты!Q5</f>
        <v>1</v>
      </c>
      <c r="CJ5" s="154" t="e">
        <f t="shared" si="66"/>
        <v>#REF!</v>
      </c>
      <c r="CK5" s="151" t="e">
        <f t="shared" si="67"/>
        <v>#REF!</v>
      </c>
      <c r="CL5" s="151" t="e">
        <f t="shared" si="68"/>
        <v>#REF!</v>
      </c>
      <c r="CM5" s="153" t="e">
        <f t="shared" si="69"/>
        <v>#REF!</v>
      </c>
      <c r="CN5" s="151" t="e">
        <f t="shared" si="70"/>
        <v>#REF!</v>
      </c>
      <c r="CO5" s="151">
        <f>коэффициенты!S5</f>
        <v>1</v>
      </c>
      <c r="CP5" s="155" t="e">
        <f t="shared" si="71"/>
        <v>#REF!</v>
      </c>
      <c r="CQ5" s="151" t="e">
        <f t="shared" si="72"/>
        <v>#REF!</v>
      </c>
      <c r="CR5" s="151" t="e">
        <f t="shared" si="73"/>
        <v>#REF!</v>
      </c>
      <c r="CS5" s="156" t="e">
        <f t="shared" si="74"/>
        <v>#REF!</v>
      </c>
      <c r="CT5" s="151" t="e">
        <f t="shared" si="75"/>
        <v>#REF!</v>
      </c>
      <c r="CU5" s="151" t="e">
        <f t="shared" si="76"/>
        <v>#REF!</v>
      </c>
      <c r="CV5" s="154" t="e">
        <f t="shared" si="77"/>
        <v>#REF!</v>
      </c>
      <c r="CW5" s="151" t="e">
        <f t="shared" si="78"/>
        <v>#REF!</v>
      </c>
      <c r="CX5" s="151" t="e">
        <f t="shared" si="79"/>
        <v>#REF!</v>
      </c>
      <c r="CY5" s="153" t="e">
        <f t="shared" si="80"/>
        <v>#REF!</v>
      </c>
      <c r="CZ5" s="151" t="e">
        <f t="shared" si="81"/>
        <v>#REF!</v>
      </c>
      <c r="DA5" s="151" t="e">
        <f t="shared" si="82"/>
        <v>#REF!</v>
      </c>
      <c r="DB5" s="154" t="e">
        <f t="shared" si="83"/>
        <v>#REF!</v>
      </c>
      <c r="DC5" s="151" t="e">
        <f t="shared" si="84"/>
        <v>#REF!</v>
      </c>
      <c r="DD5" s="151" t="e">
        <f t="shared" si="85"/>
        <v>#REF!</v>
      </c>
      <c r="DE5" s="153" t="e">
        <f t="shared" si="86"/>
        <v>#REF!</v>
      </c>
      <c r="DF5" s="151" t="e">
        <f t="shared" si="87"/>
        <v>#REF!</v>
      </c>
      <c r="DG5" s="151" t="e">
        <f t="shared" si="88"/>
        <v>#REF!</v>
      </c>
      <c r="DH5" s="154" t="e">
        <f t="shared" si="89"/>
        <v>#REF!</v>
      </c>
      <c r="DI5" s="151" t="e">
        <f t="shared" si="90"/>
        <v>#REF!</v>
      </c>
      <c r="DJ5" s="151" t="e">
        <f t="shared" si="91"/>
        <v>#REF!</v>
      </c>
      <c r="DK5" s="154" t="e">
        <f t="shared" si="92"/>
        <v>#REF!</v>
      </c>
      <c r="DL5" s="151" t="e">
        <f t="shared" si="93"/>
        <v>#REF!</v>
      </c>
      <c r="DM5" s="151" t="e">
        <f t="shared" si="94"/>
        <v>#REF!</v>
      </c>
      <c r="DN5" s="153" t="e">
        <f t="shared" si="95"/>
        <v>#REF!</v>
      </c>
      <c r="DO5" s="151" t="e">
        <f t="shared" si="96"/>
        <v>#REF!</v>
      </c>
      <c r="DP5" s="151">
        <f>коэффициенты!AI5</f>
        <v>1</v>
      </c>
      <c r="DQ5" s="154" t="e">
        <f t="shared" si="97"/>
        <v>#REF!</v>
      </c>
      <c r="DR5" s="151" t="e">
        <f t="shared" si="98"/>
        <v>#REF!</v>
      </c>
      <c r="DS5" s="151" t="e">
        <f t="shared" si="99"/>
        <v>#REF!</v>
      </c>
      <c r="DT5" s="154" t="e">
        <f t="shared" si="100"/>
        <v>#REF!</v>
      </c>
      <c r="DU5" s="151" t="e">
        <f t="shared" si="101"/>
        <v>#REF!</v>
      </c>
      <c r="DV5" s="151">
        <f>коэффициенты!AK5</f>
        <v>1</v>
      </c>
      <c r="DW5" s="154" t="e">
        <f t="shared" si="102"/>
        <v>#REF!</v>
      </c>
      <c r="DX5" s="151" t="e">
        <f t="shared" si="103"/>
        <v>#REF!</v>
      </c>
      <c r="DY5" s="151" t="e">
        <f t="shared" si="104"/>
        <v>#REF!</v>
      </c>
      <c r="DZ5" s="154" t="e">
        <f t="shared" si="105"/>
        <v>#REF!</v>
      </c>
      <c r="EA5" s="151" t="e">
        <f t="shared" si="106"/>
        <v>#REF!</v>
      </c>
      <c r="EB5" s="151" t="e">
        <f t="shared" si="107"/>
        <v>#REF!</v>
      </c>
      <c r="EC5" s="154" t="e">
        <f t="shared" si="108"/>
        <v>#REF!</v>
      </c>
      <c r="ED5" s="151" t="e">
        <f t="shared" si="109"/>
        <v>#REF!</v>
      </c>
      <c r="EE5" s="151" t="e">
        <f t="shared" si="110"/>
        <v>#REF!</v>
      </c>
      <c r="EF5" s="154" t="e">
        <f t="shared" si="111"/>
        <v>#REF!</v>
      </c>
      <c r="EG5" s="151" t="e">
        <f t="shared" si="112"/>
        <v>#REF!</v>
      </c>
      <c r="EH5" s="151" t="e">
        <f t="shared" si="113"/>
        <v>#REF!</v>
      </c>
      <c r="EI5" s="153" t="e">
        <f t="shared" si="114"/>
        <v>#REF!</v>
      </c>
      <c r="EJ5" s="151" t="e">
        <f t="shared" si="115"/>
        <v>#REF!</v>
      </c>
      <c r="EK5" s="151" t="e">
        <f t="shared" si="116"/>
        <v>#REF!</v>
      </c>
      <c r="EL5" s="154" t="e">
        <f t="shared" si="117"/>
        <v>#REF!</v>
      </c>
      <c r="EM5" s="151" t="e">
        <f t="shared" si="118"/>
        <v>#REF!</v>
      </c>
      <c r="EN5" s="151" t="e">
        <f t="shared" si="119"/>
        <v>#REF!</v>
      </c>
      <c r="EO5" s="153" t="e">
        <f t="shared" si="120"/>
        <v>#REF!</v>
      </c>
      <c r="EP5" s="157" t="e">
        <f t="shared" si="121"/>
        <v>#REF!</v>
      </c>
      <c r="EQ5" s="158" t="e">
        <f t="shared" si="122"/>
        <v>#REF!</v>
      </c>
      <c r="ER5" s="154" t="e">
        <f t="shared" si="123"/>
        <v>#REF!</v>
      </c>
      <c r="ES5" s="143">
        <v>15</v>
      </c>
      <c r="ET5" s="159">
        <v>0</v>
      </c>
      <c r="EU5" s="143">
        <f t="shared" si="124"/>
        <v>15</v>
      </c>
      <c r="EV5" s="160">
        <f t="shared" si="125"/>
        <v>1</v>
      </c>
      <c r="EW5" s="161">
        <f t="shared" si="126"/>
        <v>1</v>
      </c>
      <c r="EX5" s="162">
        <v>10</v>
      </c>
      <c r="EY5" s="163">
        <v>10</v>
      </c>
      <c r="EZ5" s="164">
        <f t="shared" si="127"/>
        <v>1</v>
      </c>
      <c r="FA5" s="165">
        <f t="shared" si="128"/>
        <v>1</v>
      </c>
      <c r="FB5" s="166" t="e">
        <f t="shared" si="129"/>
        <v>#REF!</v>
      </c>
      <c r="FC5" s="166" t="e">
        <f t="shared" si="130"/>
        <v>#REF!</v>
      </c>
      <c r="FD5" s="167" t="e">
        <f t="shared" si="131"/>
        <v>#REF!</v>
      </c>
      <c r="FE5" s="167" t="e">
        <f t="shared" si="132"/>
        <v>#REF!</v>
      </c>
      <c r="FF5" s="167" t="e">
        <f t="shared" si="133"/>
        <v>#REF!</v>
      </c>
      <c r="FG5" s="167">
        <f t="shared" si="134"/>
        <v>0.04</v>
      </c>
      <c r="FH5" s="167">
        <f t="shared" si="135"/>
        <v>0.06</v>
      </c>
      <c r="FI5" s="168" t="e">
        <f t="shared" si="136"/>
        <v>#REF!</v>
      </c>
      <c r="FJ5" s="168">
        <v>6</v>
      </c>
    </row>
    <row r="6" spans="1:166" s="109" customFormat="1" ht="24.6" customHeight="1">
      <c r="A6" s="150" t="s">
        <v>61</v>
      </c>
      <c r="B6" s="151" t="e">
        <f t="shared" si="0"/>
        <v>#REF!</v>
      </c>
      <c r="C6" s="151" t="e">
        <f t="shared" si="1"/>
        <v>#REF!</v>
      </c>
      <c r="D6" s="152" t="e">
        <f t="shared" si="2"/>
        <v>#REF!</v>
      </c>
      <c r="E6" s="151" t="e">
        <f t="shared" si="3"/>
        <v>#REF!</v>
      </c>
      <c r="F6" s="151" t="e">
        <f t="shared" si="4"/>
        <v>#REF!</v>
      </c>
      <c r="G6" s="153" t="e">
        <f t="shared" si="5"/>
        <v>#REF!</v>
      </c>
      <c r="H6" s="151" t="e">
        <f>'к среднему по РА'!S7</f>
        <v>#DIV/0!</v>
      </c>
      <c r="I6" s="151">
        <f>коэффициенты!G6</f>
        <v>0.8</v>
      </c>
      <c r="J6" s="152" t="e">
        <f t="shared" si="6"/>
        <v>#DIV/0!</v>
      </c>
      <c r="K6" s="151" t="e">
        <f>'к среднему по РА'!W7</f>
        <v>#DIV/0!</v>
      </c>
      <c r="L6" s="151">
        <f>коэффициенты!I6</f>
        <v>1</v>
      </c>
      <c r="M6" s="153" t="e">
        <f t="shared" si="7"/>
        <v>#DIV/0!</v>
      </c>
      <c r="N6" s="151">
        <f>'к среднему по РА'!E7</f>
        <v>0</v>
      </c>
      <c r="O6" s="151" t="e">
        <f t="shared" si="8"/>
        <v>#REF!</v>
      </c>
      <c r="P6" s="152" t="e">
        <f t="shared" si="9"/>
        <v>#REF!</v>
      </c>
      <c r="Q6" s="151">
        <f>'к среднему по РА'!K7</f>
        <v>1.2134598916666692</v>
      </c>
      <c r="R6" s="151">
        <f>коэффициенты!E6</f>
        <v>1</v>
      </c>
      <c r="S6" s="153">
        <f t="shared" si="10"/>
        <v>1.2134598916666692</v>
      </c>
      <c r="T6" s="151" t="e">
        <f t="shared" si="11"/>
        <v>#REF!</v>
      </c>
      <c r="U6" s="151" t="e">
        <f t="shared" si="12"/>
        <v>#REF!</v>
      </c>
      <c r="V6" s="154" t="e">
        <f t="shared" si="13"/>
        <v>#REF!</v>
      </c>
      <c r="W6" s="151" t="e">
        <f t="shared" si="14"/>
        <v>#REF!</v>
      </c>
      <c r="X6" s="151" t="e">
        <f t="shared" si="15"/>
        <v>#REF!</v>
      </c>
      <c r="Y6" s="153" t="e">
        <f t="shared" si="16"/>
        <v>#REF!</v>
      </c>
      <c r="Z6" s="151" t="e">
        <f t="shared" si="17"/>
        <v>#REF!</v>
      </c>
      <c r="AA6" s="151" t="e">
        <f t="shared" si="18"/>
        <v>#REF!</v>
      </c>
      <c r="AB6" s="154" t="e">
        <f t="shared" si="19"/>
        <v>#REF!</v>
      </c>
      <c r="AC6" s="151" t="e">
        <f t="shared" si="20"/>
        <v>#REF!</v>
      </c>
      <c r="AD6" s="151" t="e">
        <f t="shared" si="21"/>
        <v>#REF!</v>
      </c>
      <c r="AE6" s="153" t="e">
        <f t="shared" si="22"/>
        <v>#REF!</v>
      </c>
      <c r="AF6" s="151" t="e">
        <f>'к среднему по РА'!CC7</f>
        <v>#DIV/0!</v>
      </c>
      <c r="AG6" s="151">
        <f>коэффициенты!W6</f>
        <v>1</v>
      </c>
      <c r="AH6" s="154" t="e">
        <f t="shared" si="23"/>
        <v>#DIV/0!</v>
      </c>
      <c r="AI6" s="151" t="e">
        <f>'к среднему по РА'!CG7</f>
        <v>#DIV/0!</v>
      </c>
      <c r="AJ6" s="151">
        <f>коэффициенты!Y6</f>
        <v>1</v>
      </c>
      <c r="AK6" s="153" t="e">
        <f t="shared" si="24"/>
        <v>#DIV/0!</v>
      </c>
      <c r="AL6" s="151" t="e">
        <f>'к среднему по РА'!BQ7</f>
        <v>#DIV/0!</v>
      </c>
      <c r="AM6" s="151">
        <f>коэффициенты!AA6</f>
        <v>1</v>
      </c>
      <c r="AN6" s="154" t="e">
        <f t="shared" si="25"/>
        <v>#DIV/0!</v>
      </c>
      <c r="AO6" s="151">
        <f>'к среднему по РА'!BU7</f>
        <v>1.7072212764454773</v>
      </c>
      <c r="AP6" s="151">
        <f>коэффициенты!AC6</f>
        <v>0.95</v>
      </c>
      <c r="AQ6" s="153">
        <f t="shared" si="26"/>
        <v>1.6218602126232033</v>
      </c>
      <c r="AR6" s="151" t="e">
        <f t="shared" si="27"/>
        <v>#REF!</v>
      </c>
      <c r="AS6" s="151" t="e">
        <f t="shared" si="28"/>
        <v>#REF!</v>
      </c>
      <c r="AT6" s="154" t="e">
        <f t="shared" si="29"/>
        <v>#REF!</v>
      </c>
      <c r="AU6" s="151" t="e">
        <f t="shared" si="30"/>
        <v>#REF!</v>
      </c>
      <c r="AV6" s="151" t="e">
        <f t="shared" si="31"/>
        <v>#REF!</v>
      </c>
      <c r="AW6" s="153" t="e">
        <f t="shared" si="32"/>
        <v>#REF!</v>
      </c>
      <c r="AX6" s="151" t="e">
        <f t="shared" si="33"/>
        <v>#REF!</v>
      </c>
      <c r="AY6" s="151" t="e">
        <f t="shared" si="34"/>
        <v>#REF!</v>
      </c>
      <c r="AZ6" s="154" t="e">
        <f t="shared" si="35"/>
        <v>#REF!</v>
      </c>
      <c r="BA6" s="151" t="e">
        <f t="shared" si="36"/>
        <v>#REF!</v>
      </c>
      <c r="BB6" s="151" t="e">
        <f t="shared" si="37"/>
        <v>#REF!</v>
      </c>
      <c r="BC6" s="153" t="e">
        <f t="shared" si="38"/>
        <v>#REF!</v>
      </c>
      <c r="BD6" s="151">
        <f>'к среднему по РА'!CO7</f>
        <v>0</v>
      </c>
      <c r="BE6" s="151">
        <f>коэффициенты!AE6</f>
        <v>0.8</v>
      </c>
      <c r="BF6" s="154">
        <f t="shared" si="39"/>
        <v>0</v>
      </c>
      <c r="BG6" s="151" t="e">
        <f t="shared" si="40"/>
        <v>#REF!</v>
      </c>
      <c r="BH6" s="151" t="e">
        <f t="shared" si="41"/>
        <v>#REF!</v>
      </c>
      <c r="BI6" s="153" t="e">
        <f t="shared" si="42"/>
        <v>#REF!</v>
      </c>
      <c r="BJ6" s="151" t="e">
        <f t="shared" si="43"/>
        <v>#REF!</v>
      </c>
      <c r="BK6" s="151" t="e">
        <f t="shared" si="44"/>
        <v>#REF!</v>
      </c>
      <c r="BL6" s="154" t="e">
        <f t="shared" si="45"/>
        <v>#REF!</v>
      </c>
      <c r="BM6" s="151" t="e">
        <f t="shared" si="46"/>
        <v>#REF!</v>
      </c>
      <c r="BN6" s="151" t="e">
        <f t="shared" si="47"/>
        <v>#REF!</v>
      </c>
      <c r="BO6" s="153" t="e">
        <f t="shared" si="48"/>
        <v>#REF!</v>
      </c>
      <c r="BP6" s="151" t="e">
        <f t="shared" si="49"/>
        <v>#REF!</v>
      </c>
      <c r="BQ6" s="151" t="e">
        <f t="shared" si="50"/>
        <v>#REF!</v>
      </c>
      <c r="BR6" s="154" t="e">
        <f t="shared" si="51"/>
        <v>#REF!</v>
      </c>
      <c r="BS6" s="151" t="e">
        <f t="shared" si="52"/>
        <v>#REF!</v>
      </c>
      <c r="BT6" s="151" t="e">
        <f t="shared" si="53"/>
        <v>#REF!</v>
      </c>
      <c r="BU6" s="153" t="e">
        <f t="shared" si="54"/>
        <v>#REF!</v>
      </c>
      <c r="BV6" s="151">
        <f>'к среднему по РА'!AU7</f>
        <v>1</v>
      </c>
      <c r="BW6" s="151" t="e">
        <f t="shared" si="55"/>
        <v>#REF!</v>
      </c>
      <c r="BX6" s="154" t="e">
        <f t="shared" si="56"/>
        <v>#REF!</v>
      </c>
      <c r="BY6" s="151" t="e">
        <f t="shared" si="57"/>
        <v>#REF!</v>
      </c>
      <c r="BZ6" s="151" t="e">
        <f t="shared" si="58"/>
        <v>#REF!</v>
      </c>
      <c r="CA6" s="153" t="e">
        <f t="shared" si="59"/>
        <v>#REF!</v>
      </c>
      <c r="CB6" s="151" t="e">
        <f t="shared" si="60"/>
        <v>#REF!</v>
      </c>
      <c r="CC6" s="151" t="e">
        <f t="shared" si="61"/>
        <v>#REF!</v>
      </c>
      <c r="CD6" s="154" t="e">
        <f t="shared" si="62"/>
        <v>#REF!</v>
      </c>
      <c r="CE6" s="151" t="e">
        <f t="shared" si="63"/>
        <v>#REF!</v>
      </c>
      <c r="CF6" s="151">
        <f>коэффициенты!O6</f>
        <v>1</v>
      </c>
      <c r="CG6" s="153" t="e">
        <f t="shared" si="64"/>
        <v>#REF!</v>
      </c>
      <c r="CH6" s="151" t="e">
        <f t="shared" si="65"/>
        <v>#REF!</v>
      </c>
      <c r="CI6" s="151">
        <f>коэффициенты!Q6</f>
        <v>1</v>
      </c>
      <c r="CJ6" s="154" t="e">
        <f t="shared" si="66"/>
        <v>#REF!</v>
      </c>
      <c r="CK6" s="151" t="e">
        <f t="shared" si="67"/>
        <v>#REF!</v>
      </c>
      <c r="CL6" s="151" t="e">
        <f t="shared" si="68"/>
        <v>#REF!</v>
      </c>
      <c r="CM6" s="153" t="e">
        <f t="shared" si="69"/>
        <v>#REF!</v>
      </c>
      <c r="CN6" s="151" t="e">
        <f t="shared" si="70"/>
        <v>#REF!</v>
      </c>
      <c r="CO6" s="151">
        <f>коэффициенты!S6</f>
        <v>1</v>
      </c>
      <c r="CP6" s="155" t="e">
        <f t="shared" si="71"/>
        <v>#REF!</v>
      </c>
      <c r="CQ6" s="151" t="e">
        <f t="shared" si="72"/>
        <v>#REF!</v>
      </c>
      <c r="CR6" s="151" t="e">
        <f t="shared" si="73"/>
        <v>#REF!</v>
      </c>
      <c r="CS6" s="156" t="e">
        <f t="shared" si="74"/>
        <v>#REF!</v>
      </c>
      <c r="CT6" s="151" t="e">
        <f t="shared" si="75"/>
        <v>#REF!</v>
      </c>
      <c r="CU6" s="151" t="e">
        <f t="shared" si="76"/>
        <v>#REF!</v>
      </c>
      <c r="CV6" s="154" t="e">
        <f t="shared" si="77"/>
        <v>#REF!</v>
      </c>
      <c r="CW6" s="151" t="e">
        <f t="shared" si="78"/>
        <v>#REF!</v>
      </c>
      <c r="CX6" s="151" t="e">
        <f t="shared" si="79"/>
        <v>#REF!</v>
      </c>
      <c r="CY6" s="153" t="e">
        <f t="shared" si="80"/>
        <v>#REF!</v>
      </c>
      <c r="CZ6" s="151" t="e">
        <f t="shared" si="81"/>
        <v>#REF!</v>
      </c>
      <c r="DA6" s="151" t="e">
        <f t="shared" si="82"/>
        <v>#REF!</v>
      </c>
      <c r="DB6" s="154" t="e">
        <f t="shared" si="83"/>
        <v>#REF!</v>
      </c>
      <c r="DC6" s="151" t="e">
        <f t="shared" si="84"/>
        <v>#REF!</v>
      </c>
      <c r="DD6" s="151" t="e">
        <f t="shared" si="85"/>
        <v>#REF!</v>
      </c>
      <c r="DE6" s="153" t="e">
        <f t="shared" si="86"/>
        <v>#REF!</v>
      </c>
      <c r="DF6" s="151" t="e">
        <f t="shared" si="87"/>
        <v>#REF!</v>
      </c>
      <c r="DG6" s="151" t="e">
        <f t="shared" si="88"/>
        <v>#REF!</v>
      </c>
      <c r="DH6" s="154" t="e">
        <f t="shared" si="89"/>
        <v>#REF!</v>
      </c>
      <c r="DI6" s="151" t="e">
        <f t="shared" si="90"/>
        <v>#REF!</v>
      </c>
      <c r="DJ6" s="151" t="e">
        <f t="shared" si="91"/>
        <v>#REF!</v>
      </c>
      <c r="DK6" s="154" t="e">
        <f t="shared" si="92"/>
        <v>#REF!</v>
      </c>
      <c r="DL6" s="151" t="e">
        <f t="shared" si="93"/>
        <v>#REF!</v>
      </c>
      <c r="DM6" s="151" t="e">
        <f t="shared" si="94"/>
        <v>#REF!</v>
      </c>
      <c r="DN6" s="153" t="e">
        <f t="shared" si="95"/>
        <v>#REF!</v>
      </c>
      <c r="DO6" s="151" t="e">
        <f t="shared" si="96"/>
        <v>#REF!</v>
      </c>
      <c r="DP6" s="151">
        <f>коэффициенты!AI6</f>
        <v>1</v>
      </c>
      <c r="DQ6" s="154" t="e">
        <f t="shared" si="97"/>
        <v>#REF!</v>
      </c>
      <c r="DR6" s="151" t="e">
        <f t="shared" si="98"/>
        <v>#REF!</v>
      </c>
      <c r="DS6" s="151" t="e">
        <f t="shared" si="99"/>
        <v>#REF!</v>
      </c>
      <c r="DT6" s="154" t="e">
        <f t="shared" si="100"/>
        <v>#REF!</v>
      </c>
      <c r="DU6" s="151" t="e">
        <f t="shared" si="101"/>
        <v>#REF!</v>
      </c>
      <c r="DV6" s="151">
        <f>коэффициенты!AK6</f>
        <v>0.8</v>
      </c>
      <c r="DW6" s="154" t="e">
        <f t="shared" si="102"/>
        <v>#REF!</v>
      </c>
      <c r="DX6" s="151" t="e">
        <f t="shared" si="103"/>
        <v>#REF!</v>
      </c>
      <c r="DY6" s="151" t="e">
        <f t="shared" si="104"/>
        <v>#REF!</v>
      </c>
      <c r="DZ6" s="154" t="e">
        <f t="shared" si="105"/>
        <v>#REF!</v>
      </c>
      <c r="EA6" s="151" t="e">
        <f t="shared" si="106"/>
        <v>#REF!</v>
      </c>
      <c r="EB6" s="151" t="e">
        <f t="shared" si="107"/>
        <v>#REF!</v>
      </c>
      <c r="EC6" s="154" t="e">
        <f t="shared" si="108"/>
        <v>#REF!</v>
      </c>
      <c r="ED6" s="151" t="e">
        <f t="shared" si="109"/>
        <v>#REF!</v>
      </c>
      <c r="EE6" s="151" t="e">
        <f t="shared" si="110"/>
        <v>#REF!</v>
      </c>
      <c r="EF6" s="154" t="e">
        <f t="shared" si="111"/>
        <v>#REF!</v>
      </c>
      <c r="EG6" s="151" t="e">
        <f t="shared" si="112"/>
        <v>#REF!</v>
      </c>
      <c r="EH6" s="151" t="e">
        <f t="shared" si="113"/>
        <v>#REF!</v>
      </c>
      <c r="EI6" s="153" t="e">
        <f t="shared" si="114"/>
        <v>#REF!</v>
      </c>
      <c r="EJ6" s="151" t="e">
        <f t="shared" si="115"/>
        <v>#REF!</v>
      </c>
      <c r="EK6" s="151" t="e">
        <f t="shared" si="116"/>
        <v>#REF!</v>
      </c>
      <c r="EL6" s="154" t="e">
        <f t="shared" si="117"/>
        <v>#REF!</v>
      </c>
      <c r="EM6" s="151" t="e">
        <f t="shared" si="118"/>
        <v>#REF!</v>
      </c>
      <c r="EN6" s="151" t="e">
        <f t="shared" si="119"/>
        <v>#REF!</v>
      </c>
      <c r="EO6" s="153" t="e">
        <f t="shared" si="120"/>
        <v>#REF!</v>
      </c>
      <c r="EP6" s="157" t="e">
        <f t="shared" si="121"/>
        <v>#REF!</v>
      </c>
      <c r="EQ6" s="158" t="e">
        <f t="shared" si="122"/>
        <v>#REF!</v>
      </c>
      <c r="ER6" s="154" t="e">
        <f t="shared" si="123"/>
        <v>#REF!</v>
      </c>
      <c r="ES6" s="143">
        <v>15</v>
      </c>
      <c r="ET6" s="159">
        <v>0</v>
      </c>
      <c r="EU6" s="143">
        <f t="shared" si="124"/>
        <v>15</v>
      </c>
      <c r="EV6" s="160">
        <f t="shared" si="125"/>
        <v>1</v>
      </c>
      <c r="EW6" s="161">
        <f t="shared" si="126"/>
        <v>1</v>
      </c>
      <c r="EX6" s="162">
        <v>9</v>
      </c>
      <c r="EY6" s="163">
        <v>9</v>
      </c>
      <c r="EZ6" s="164">
        <f t="shared" si="127"/>
        <v>1</v>
      </c>
      <c r="FA6" s="165">
        <f t="shared" si="128"/>
        <v>1</v>
      </c>
      <c r="FB6" s="166" t="e">
        <f t="shared" si="129"/>
        <v>#REF!</v>
      </c>
      <c r="FC6" s="166" t="e">
        <f t="shared" si="130"/>
        <v>#REF!</v>
      </c>
      <c r="FD6" s="167" t="e">
        <f t="shared" si="131"/>
        <v>#REF!</v>
      </c>
      <c r="FE6" s="167" t="e">
        <f t="shared" si="132"/>
        <v>#REF!</v>
      </c>
      <c r="FF6" s="167" t="e">
        <f t="shared" si="133"/>
        <v>#REF!</v>
      </c>
      <c r="FG6" s="167">
        <f t="shared" si="134"/>
        <v>0.04</v>
      </c>
      <c r="FH6" s="167">
        <f t="shared" si="135"/>
        <v>0.06</v>
      </c>
      <c r="FI6" s="168" t="e">
        <f t="shared" si="136"/>
        <v>#REF!</v>
      </c>
      <c r="FJ6" s="168">
        <v>9</v>
      </c>
    </row>
    <row r="7" spans="1:166" s="109" customFormat="1" ht="18.600000000000001" customHeight="1">
      <c r="A7" s="150" t="s">
        <v>62</v>
      </c>
      <c r="B7" s="151" t="e">
        <f t="shared" si="0"/>
        <v>#REF!</v>
      </c>
      <c r="C7" s="151" t="e">
        <f t="shared" si="1"/>
        <v>#REF!</v>
      </c>
      <c r="D7" s="152" t="e">
        <f t="shared" si="2"/>
        <v>#REF!</v>
      </c>
      <c r="E7" s="151" t="e">
        <f t="shared" si="3"/>
        <v>#REF!</v>
      </c>
      <c r="F7" s="151" t="e">
        <f t="shared" si="4"/>
        <v>#REF!</v>
      </c>
      <c r="G7" s="153" t="e">
        <f t="shared" si="5"/>
        <v>#REF!</v>
      </c>
      <c r="H7" s="151" t="e">
        <f>'к среднему по РА'!S8</f>
        <v>#DIV/0!</v>
      </c>
      <c r="I7" s="151">
        <f>коэффициенты!G7</f>
        <v>0.8</v>
      </c>
      <c r="J7" s="152" t="e">
        <f t="shared" si="6"/>
        <v>#DIV/0!</v>
      </c>
      <c r="K7" s="151" t="e">
        <f>'к среднему по РА'!W8</f>
        <v>#DIV/0!</v>
      </c>
      <c r="L7" s="151">
        <f>коэффициенты!I7</f>
        <v>0.8</v>
      </c>
      <c r="M7" s="153" t="e">
        <f t="shared" si="7"/>
        <v>#DIV/0!</v>
      </c>
      <c r="N7" s="151">
        <f>'к среднему по РА'!E8</f>
        <v>0</v>
      </c>
      <c r="O7" s="151" t="e">
        <f t="shared" si="8"/>
        <v>#REF!</v>
      </c>
      <c r="P7" s="152" t="e">
        <f t="shared" si="9"/>
        <v>#REF!</v>
      </c>
      <c r="Q7" s="151">
        <f>'к среднему по РА'!K8</f>
        <v>0.7245744176696669</v>
      </c>
      <c r="R7" s="151">
        <f>коэффициенты!E7</f>
        <v>1</v>
      </c>
      <c r="S7" s="153">
        <f t="shared" si="10"/>
        <v>0.7245744176696669</v>
      </c>
      <c r="T7" s="151" t="e">
        <f t="shared" si="11"/>
        <v>#REF!</v>
      </c>
      <c r="U7" s="151" t="e">
        <f t="shared" si="12"/>
        <v>#REF!</v>
      </c>
      <c r="V7" s="154" t="e">
        <f t="shared" si="13"/>
        <v>#REF!</v>
      </c>
      <c r="W7" s="151" t="e">
        <f t="shared" si="14"/>
        <v>#REF!</v>
      </c>
      <c r="X7" s="151" t="e">
        <f t="shared" si="15"/>
        <v>#REF!</v>
      </c>
      <c r="Y7" s="153" t="e">
        <f t="shared" si="16"/>
        <v>#REF!</v>
      </c>
      <c r="Z7" s="151" t="e">
        <f t="shared" si="17"/>
        <v>#REF!</v>
      </c>
      <c r="AA7" s="151" t="e">
        <f t="shared" si="18"/>
        <v>#REF!</v>
      </c>
      <c r="AB7" s="154" t="e">
        <f t="shared" si="19"/>
        <v>#REF!</v>
      </c>
      <c r="AC7" s="151" t="e">
        <f t="shared" si="20"/>
        <v>#REF!</v>
      </c>
      <c r="AD7" s="151" t="e">
        <f t="shared" si="21"/>
        <v>#REF!</v>
      </c>
      <c r="AE7" s="153" t="e">
        <f t="shared" si="22"/>
        <v>#REF!</v>
      </c>
      <c r="AF7" s="151" t="e">
        <f>'к среднему по РА'!CC8</f>
        <v>#DIV/0!</v>
      </c>
      <c r="AG7" s="151">
        <f>коэффициенты!W7</f>
        <v>1</v>
      </c>
      <c r="AH7" s="154" t="e">
        <f t="shared" si="23"/>
        <v>#DIV/0!</v>
      </c>
      <c r="AI7" s="151" t="e">
        <f>'к среднему по РА'!CG8</f>
        <v>#DIV/0!</v>
      </c>
      <c r="AJ7" s="151">
        <f>коэффициенты!Y7</f>
        <v>1</v>
      </c>
      <c r="AK7" s="153" t="e">
        <f t="shared" si="24"/>
        <v>#DIV/0!</v>
      </c>
      <c r="AL7" s="151" t="e">
        <f>'к среднему по РА'!BQ8</f>
        <v>#DIV/0!</v>
      </c>
      <c r="AM7" s="151">
        <f>коэффициенты!AA7</f>
        <v>0.95</v>
      </c>
      <c r="AN7" s="154" t="e">
        <f t="shared" si="25"/>
        <v>#DIV/0!</v>
      </c>
      <c r="AO7" s="151">
        <f>'к среднему по РА'!BU8</f>
        <v>2.1138360687625339</v>
      </c>
      <c r="AP7" s="151">
        <f>коэффициенты!AC7</f>
        <v>1</v>
      </c>
      <c r="AQ7" s="153">
        <f t="shared" si="26"/>
        <v>2</v>
      </c>
      <c r="AR7" s="151" t="e">
        <f t="shared" si="27"/>
        <v>#REF!</v>
      </c>
      <c r="AS7" s="151" t="e">
        <f t="shared" si="28"/>
        <v>#REF!</v>
      </c>
      <c r="AT7" s="154" t="e">
        <f t="shared" si="29"/>
        <v>#REF!</v>
      </c>
      <c r="AU7" s="151" t="e">
        <f t="shared" si="30"/>
        <v>#REF!</v>
      </c>
      <c r="AV7" s="151" t="e">
        <f t="shared" si="31"/>
        <v>#REF!</v>
      </c>
      <c r="AW7" s="153" t="e">
        <f t="shared" si="32"/>
        <v>#REF!</v>
      </c>
      <c r="AX7" s="151" t="e">
        <f t="shared" si="33"/>
        <v>#REF!</v>
      </c>
      <c r="AY7" s="151" t="e">
        <f t="shared" si="34"/>
        <v>#REF!</v>
      </c>
      <c r="AZ7" s="154" t="e">
        <f t="shared" si="35"/>
        <v>#REF!</v>
      </c>
      <c r="BA7" s="151" t="e">
        <f t="shared" si="36"/>
        <v>#REF!</v>
      </c>
      <c r="BB7" s="151" t="e">
        <f t="shared" si="37"/>
        <v>#REF!</v>
      </c>
      <c r="BC7" s="153" t="e">
        <f t="shared" si="38"/>
        <v>#REF!</v>
      </c>
      <c r="BD7" s="151">
        <f>'к среднему по РА'!CO8</f>
        <v>0</v>
      </c>
      <c r="BE7" s="151">
        <f>коэффициенты!AE7</f>
        <v>0.8</v>
      </c>
      <c r="BF7" s="154">
        <f t="shared" si="39"/>
        <v>0</v>
      </c>
      <c r="BG7" s="151" t="e">
        <f t="shared" si="40"/>
        <v>#REF!</v>
      </c>
      <c r="BH7" s="151" t="e">
        <f t="shared" si="41"/>
        <v>#REF!</v>
      </c>
      <c r="BI7" s="153" t="e">
        <f t="shared" si="42"/>
        <v>#REF!</v>
      </c>
      <c r="BJ7" s="151" t="e">
        <f t="shared" si="43"/>
        <v>#REF!</v>
      </c>
      <c r="BK7" s="151" t="e">
        <f t="shared" si="44"/>
        <v>#REF!</v>
      </c>
      <c r="BL7" s="154" t="e">
        <f t="shared" si="45"/>
        <v>#REF!</v>
      </c>
      <c r="BM7" s="151" t="e">
        <f t="shared" si="46"/>
        <v>#REF!</v>
      </c>
      <c r="BN7" s="151" t="e">
        <f t="shared" si="47"/>
        <v>#REF!</v>
      </c>
      <c r="BO7" s="153" t="e">
        <f t="shared" si="48"/>
        <v>#REF!</v>
      </c>
      <c r="BP7" s="151" t="e">
        <f t="shared" si="49"/>
        <v>#REF!</v>
      </c>
      <c r="BQ7" s="151" t="e">
        <f t="shared" si="50"/>
        <v>#REF!</v>
      </c>
      <c r="BR7" s="154" t="e">
        <f t="shared" si="51"/>
        <v>#REF!</v>
      </c>
      <c r="BS7" s="151" t="e">
        <f t="shared" si="52"/>
        <v>#REF!</v>
      </c>
      <c r="BT7" s="151" t="e">
        <f t="shared" si="53"/>
        <v>#REF!</v>
      </c>
      <c r="BU7" s="153" t="e">
        <f t="shared" si="54"/>
        <v>#REF!</v>
      </c>
      <c r="BV7" s="151">
        <f>'к среднему по РА'!AU8</f>
        <v>1</v>
      </c>
      <c r="BW7" s="151" t="e">
        <f t="shared" si="55"/>
        <v>#REF!</v>
      </c>
      <c r="BX7" s="154" t="e">
        <f t="shared" si="56"/>
        <v>#REF!</v>
      </c>
      <c r="BY7" s="151" t="e">
        <f t="shared" si="57"/>
        <v>#REF!</v>
      </c>
      <c r="BZ7" s="151" t="e">
        <f t="shared" si="58"/>
        <v>#REF!</v>
      </c>
      <c r="CA7" s="153" t="e">
        <f t="shared" si="59"/>
        <v>#REF!</v>
      </c>
      <c r="CB7" s="151" t="e">
        <f t="shared" si="60"/>
        <v>#REF!</v>
      </c>
      <c r="CC7" s="151" t="e">
        <f t="shared" si="61"/>
        <v>#REF!</v>
      </c>
      <c r="CD7" s="154" t="e">
        <f t="shared" si="62"/>
        <v>#REF!</v>
      </c>
      <c r="CE7" s="151" t="e">
        <f t="shared" si="63"/>
        <v>#REF!</v>
      </c>
      <c r="CF7" s="151">
        <f>коэффициенты!O7</f>
        <v>1</v>
      </c>
      <c r="CG7" s="153" t="e">
        <f t="shared" si="64"/>
        <v>#REF!</v>
      </c>
      <c r="CH7" s="151" t="e">
        <f t="shared" si="65"/>
        <v>#REF!</v>
      </c>
      <c r="CI7" s="151">
        <f>коэффициенты!Q7</f>
        <v>1</v>
      </c>
      <c r="CJ7" s="154" t="e">
        <f t="shared" si="66"/>
        <v>#REF!</v>
      </c>
      <c r="CK7" s="151" t="e">
        <f t="shared" si="67"/>
        <v>#REF!</v>
      </c>
      <c r="CL7" s="151" t="e">
        <f t="shared" si="68"/>
        <v>#REF!</v>
      </c>
      <c r="CM7" s="153" t="e">
        <f t="shared" si="69"/>
        <v>#REF!</v>
      </c>
      <c r="CN7" s="151" t="e">
        <f t="shared" si="70"/>
        <v>#REF!</v>
      </c>
      <c r="CO7" s="151">
        <f>коэффициенты!S7</f>
        <v>0.95</v>
      </c>
      <c r="CP7" s="155" t="e">
        <f t="shared" si="71"/>
        <v>#REF!</v>
      </c>
      <c r="CQ7" s="151" t="e">
        <f t="shared" si="72"/>
        <v>#REF!</v>
      </c>
      <c r="CR7" s="151" t="e">
        <f t="shared" si="73"/>
        <v>#REF!</v>
      </c>
      <c r="CS7" s="156" t="e">
        <f t="shared" si="74"/>
        <v>#REF!</v>
      </c>
      <c r="CT7" s="151" t="e">
        <f t="shared" si="75"/>
        <v>#REF!</v>
      </c>
      <c r="CU7" s="151" t="e">
        <f t="shared" si="76"/>
        <v>#REF!</v>
      </c>
      <c r="CV7" s="154" t="e">
        <f t="shared" si="77"/>
        <v>#REF!</v>
      </c>
      <c r="CW7" s="151" t="e">
        <f t="shared" si="78"/>
        <v>#REF!</v>
      </c>
      <c r="CX7" s="151" t="e">
        <f t="shared" si="79"/>
        <v>#REF!</v>
      </c>
      <c r="CY7" s="153" t="e">
        <f t="shared" si="80"/>
        <v>#REF!</v>
      </c>
      <c r="CZ7" s="151" t="e">
        <f t="shared" si="81"/>
        <v>#REF!</v>
      </c>
      <c r="DA7" s="151" t="e">
        <f t="shared" si="82"/>
        <v>#REF!</v>
      </c>
      <c r="DB7" s="154" t="e">
        <f t="shared" si="83"/>
        <v>#REF!</v>
      </c>
      <c r="DC7" s="151" t="e">
        <f t="shared" si="84"/>
        <v>#REF!</v>
      </c>
      <c r="DD7" s="151" t="e">
        <f t="shared" si="85"/>
        <v>#REF!</v>
      </c>
      <c r="DE7" s="153" t="e">
        <f t="shared" si="86"/>
        <v>#REF!</v>
      </c>
      <c r="DF7" s="151" t="e">
        <f t="shared" si="87"/>
        <v>#REF!</v>
      </c>
      <c r="DG7" s="151" t="e">
        <f t="shared" si="88"/>
        <v>#REF!</v>
      </c>
      <c r="DH7" s="154" t="e">
        <f t="shared" si="89"/>
        <v>#REF!</v>
      </c>
      <c r="DI7" s="151" t="e">
        <f t="shared" si="90"/>
        <v>#REF!</v>
      </c>
      <c r="DJ7" s="151" t="e">
        <f t="shared" si="91"/>
        <v>#REF!</v>
      </c>
      <c r="DK7" s="154" t="e">
        <f t="shared" si="92"/>
        <v>#REF!</v>
      </c>
      <c r="DL7" s="151" t="e">
        <f t="shared" si="93"/>
        <v>#REF!</v>
      </c>
      <c r="DM7" s="151" t="e">
        <f t="shared" si="94"/>
        <v>#REF!</v>
      </c>
      <c r="DN7" s="153" t="e">
        <f t="shared" si="95"/>
        <v>#REF!</v>
      </c>
      <c r="DO7" s="151" t="e">
        <f t="shared" si="96"/>
        <v>#REF!</v>
      </c>
      <c r="DP7" s="151">
        <f>коэффициенты!AI7</f>
        <v>0.8</v>
      </c>
      <c r="DQ7" s="154" t="e">
        <f t="shared" si="97"/>
        <v>#REF!</v>
      </c>
      <c r="DR7" s="151" t="e">
        <f t="shared" si="98"/>
        <v>#REF!</v>
      </c>
      <c r="DS7" s="151" t="e">
        <f t="shared" si="99"/>
        <v>#REF!</v>
      </c>
      <c r="DT7" s="154" t="e">
        <f t="shared" si="100"/>
        <v>#REF!</v>
      </c>
      <c r="DU7" s="151" t="e">
        <f t="shared" si="101"/>
        <v>#REF!</v>
      </c>
      <c r="DV7" s="151">
        <f>коэффициенты!AK7</f>
        <v>0.8</v>
      </c>
      <c r="DW7" s="154" t="e">
        <f t="shared" si="102"/>
        <v>#REF!</v>
      </c>
      <c r="DX7" s="151" t="e">
        <f t="shared" si="103"/>
        <v>#REF!</v>
      </c>
      <c r="DY7" s="151" t="e">
        <f t="shared" si="104"/>
        <v>#REF!</v>
      </c>
      <c r="DZ7" s="154" t="e">
        <f t="shared" si="105"/>
        <v>#REF!</v>
      </c>
      <c r="EA7" s="151" t="e">
        <f t="shared" si="106"/>
        <v>#REF!</v>
      </c>
      <c r="EB7" s="151" t="e">
        <f t="shared" si="107"/>
        <v>#REF!</v>
      </c>
      <c r="EC7" s="154" t="e">
        <f t="shared" si="108"/>
        <v>#REF!</v>
      </c>
      <c r="ED7" s="151" t="e">
        <f t="shared" si="109"/>
        <v>#REF!</v>
      </c>
      <c r="EE7" s="151" t="e">
        <f t="shared" si="110"/>
        <v>#REF!</v>
      </c>
      <c r="EF7" s="154" t="e">
        <f t="shared" si="111"/>
        <v>#REF!</v>
      </c>
      <c r="EG7" s="151" t="e">
        <f t="shared" si="112"/>
        <v>#REF!</v>
      </c>
      <c r="EH7" s="151" t="e">
        <f t="shared" si="113"/>
        <v>#REF!</v>
      </c>
      <c r="EI7" s="153" t="e">
        <f t="shared" si="114"/>
        <v>#REF!</v>
      </c>
      <c r="EJ7" s="151" t="e">
        <f t="shared" si="115"/>
        <v>#REF!</v>
      </c>
      <c r="EK7" s="151" t="e">
        <f t="shared" si="116"/>
        <v>#REF!</v>
      </c>
      <c r="EL7" s="154" t="e">
        <f t="shared" si="117"/>
        <v>#REF!</v>
      </c>
      <c r="EM7" s="151" t="e">
        <f t="shared" si="118"/>
        <v>#REF!</v>
      </c>
      <c r="EN7" s="151" t="e">
        <f t="shared" si="119"/>
        <v>#REF!</v>
      </c>
      <c r="EO7" s="153" t="e">
        <f t="shared" si="120"/>
        <v>#REF!</v>
      </c>
      <c r="EP7" s="157" t="e">
        <f t="shared" si="121"/>
        <v>#REF!</v>
      </c>
      <c r="EQ7" s="158" t="e">
        <f t="shared" si="122"/>
        <v>#REF!</v>
      </c>
      <c r="ER7" s="154" t="e">
        <f t="shared" si="123"/>
        <v>#REF!</v>
      </c>
      <c r="ES7" s="143">
        <v>15</v>
      </c>
      <c r="ET7" s="159">
        <v>0</v>
      </c>
      <c r="EU7" s="143">
        <f t="shared" si="124"/>
        <v>15</v>
      </c>
      <c r="EV7" s="160">
        <f t="shared" si="125"/>
        <v>1</v>
      </c>
      <c r="EW7" s="161">
        <f t="shared" si="126"/>
        <v>1</v>
      </c>
      <c r="EX7" s="162">
        <v>9</v>
      </c>
      <c r="EY7" s="163">
        <v>9</v>
      </c>
      <c r="EZ7" s="164">
        <f t="shared" si="127"/>
        <v>1</v>
      </c>
      <c r="FA7" s="165">
        <f t="shared" si="128"/>
        <v>1</v>
      </c>
      <c r="FB7" s="166" t="e">
        <f t="shared" si="129"/>
        <v>#REF!</v>
      </c>
      <c r="FC7" s="166" t="e">
        <f t="shared" si="130"/>
        <v>#REF!</v>
      </c>
      <c r="FD7" s="167" t="e">
        <f t="shared" si="131"/>
        <v>#REF!</v>
      </c>
      <c r="FE7" s="167" t="e">
        <f t="shared" si="132"/>
        <v>#REF!</v>
      </c>
      <c r="FF7" s="167" t="e">
        <f t="shared" si="133"/>
        <v>#REF!</v>
      </c>
      <c r="FG7" s="167">
        <f t="shared" si="134"/>
        <v>0.04</v>
      </c>
      <c r="FH7" s="167">
        <f t="shared" si="135"/>
        <v>0.06</v>
      </c>
      <c r="FI7" s="168" t="e">
        <f t="shared" si="136"/>
        <v>#REF!</v>
      </c>
      <c r="FJ7" s="168">
        <v>3</v>
      </c>
    </row>
    <row r="8" spans="1:166" s="109" customFormat="1" ht="19.899999999999999" customHeight="1">
      <c r="A8" s="150" t="s">
        <v>63</v>
      </c>
      <c r="B8" s="151" t="e">
        <f t="shared" si="0"/>
        <v>#REF!</v>
      </c>
      <c r="C8" s="151" t="e">
        <f t="shared" si="1"/>
        <v>#REF!</v>
      </c>
      <c r="D8" s="152" t="e">
        <f t="shared" si="2"/>
        <v>#REF!</v>
      </c>
      <c r="E8" s="151" t="e">
        <f t="shared" si="3"/>
        <v>#REF!</v>
      </c>
      <c r="F8" s="151" t="e">
        <f t="shared" si="4"/>
        <v>#REF!</v>
      </c>
      <c r="G8" s="153" t="e">
        <f t="shared" si="5"/>
        <v>#REF!</v>
      </c>
      <c r="H8" s="151" t="e">
        <f>'к среднему по РА'!S9</f>
        <v>#DIV/0!</v>
      </c>
      <c r="I8" s="151">
        <f>коэффициенты!G8</f>
        <v>0.8</v>
      </c>
      <c r="J8" s="152" t="e">
        <f t="shared" si="6"/>
        <v>#DIV/0!</v>
      </c>
      <c r="K8" s="151" t="e">
        <f>'к среднему по РА'!W9</f>
        <v>#DIV/0!</v>
      </c>
      <c r="L8" s="151">
        <f>коэффициенты!I8</f>
        <v>1</v>
      </c>
      <c r="M8" s="153" t="e">
        <f t="shared" si="7"/>
        <v>#DIV/0!</v>
      </c>
      <c r="N8" s="151">
        <f>'к среднему по РА'!E9</f>
        <v>0</v>
      </c>
      <c r="O8" s="151" t="e">
        <f t="shared" si="8"/>
        <v>#REF!</v>
      </c>
      <c r="P8" s="152" t="e">
        <f t="shared" si="9"/>
        <v>#REF!</v>
      </c>
      <c r="Q8" s="151">
        <f>'к среднему по РА'!K9</f>
        <v>1.2305250686715548</v>
      </c>
      <c r="R8" s="151">
        <f>коэффициенты!E8</f>
        <v>1</v>
      </c>
      <c r="S8" s="153">
        <f t="shared" si="10"/>
        <v>1.2305250686715548</v>
      </c>
      <c r="T8" s="151" t="e">
        <f t="shared" si="11"/>
        <v>#REF!</v>
      </c>
      <c r="U8" s="151" t="e">
        <f t="shared" si="12"/>
        <v>#REF!</v>
      </c>
      <c r="V8" s="154" t="e">
        <f t="shared" si="13"/>
        <v>#REF!</v>
      </c>
      <c r="W8" s="151" t="e">
        <f t="shared" si="14"/>
        <v>#REF!</v>
      </c>
      <c r="X8" s="151" t="e">
        <f t="shared" si="15"/>
        <v>#REF!</v>
      </c>
      <c r="Y8" s="153" t="e">
        <f t="shared" si="16"/>
        <v>#REF!</v>
      </c>
      <c r="Z8" s="151" t="e">
        <f t="shared" si="17"/>
        <v>#REF!</v>
      </c>
      <c r="AA8" s="151" t="e">
        <f t="shared" si="18"/>
        <v>#REF!</v>
      </c>
      <c r="AB8" s="154" t="e">
        <f t="shared" si="19"/>
        <v>#REF!</v>
      </c>
      <c r="AC8" s="151" t="e">
        <f t="shared" si="20"/>
        <v>#REF!</v>
      </c>
      <c r="AD8" s="151" t="e">
        <f t="shared" si="21"/>
        <v>#REF!</v>
      </c>
      <c r="AE8" s="153" t="e">
        <f t="shared" si="22"/>
        <v>#REF!</v>
      </c>
      <c r="AF8" s="151" t="e">
        <f>'к среднему по РА'!CC9</f>
        <v>#DIV/0!</v>
      </c>
      <c r="AG8" s="151">
        <f>коэффициенты!W8</f>
        <v>0.95</v>
      </c>
      <c r="AH8" s="154" t="e">
        <f t="shared" si="23"/>
        <v>#DIV/0!</v>
      </c>
      <c r="AI8" s="151" t="e">
        <f>'к среднему по РА'!CG9</f>
        <v>#DIV/0!</v>
      </c>
      <c r="AJ8" s="151">
        <f>коэффициенты!Y8</f>
        <v>1</v>
      </c>
      <c r="AK8" s="153" t="e">
        <f t="shared" si="24"/>
        <v>#DIV/0!</v>
      </c>
      <c r="AL8" s="151" t="e">
        <f>'к среднему по РА'!BQ9</f>
        <v>#DIV/0!</v>
      </c>
      <c r="AM8" s="151">
        <f>коэффициенты!AA8</f>
        <v>0.95</v>
      </c>
      <c r="AN8" s="154" t="e">
        <f t="shared" si="25"/>
        <v>#DIV/0!</v>
      </c>
      <c r="AO8" s="151">
        <f>'к среднему по РА'!BU9</f>
        <v>1.0852837055606197</v>
      </c>
      <c r="AP8" s="151">
        <f>коэффициенты!AC8</f>
        <v>0.8</v>
      </c>
      <c r="AQ8" s="153">
        <f t="shared" si="26"/>
        <v>0.86822696444849579</v>
      </c>
      <c r="AR8" s="151" t="e">
        <f t="shared" si="27"/>
        <v>#REF!</v>
      </c>
      <c r="AS8" s="151" t="e">
        <f t="shared" si="28"/>
        <v>#REF!</v>
      </c>
      <c r="AT8" s="154" t="e">
        <f t="shared" si="29"/>
        <v>#REF!</v>
      </c>
      <c r="AU8" s="151" t="e">
        <f t="shared" si="30"/>
        <v>#REF!</v>
      </c>
      <c r="AV8" s="151" t="e">
        <f t="shared" si="31"/>
        <v>#REF!</v>
      </c>
      <c r="AW8" s="153" t="e">
        <f t="shared" si="32"/>
        <v>#REF!</v>
      </c>
      <c r="AX8" s="151" t="e">
        <f t="shared" si="33"/>
        <v>#REF!</v>
      </c>
      <c r="AY8" s="151" t="e">
        <f t="shared" si="34"/>
        <v>#REF!</v>
      </c>
      <c r="AZ8" s="154" t="e">
        <f t="shared" si="35"/>
        <v>#REF!</v>
      </c>
      <c r="BA8" s="151" t="e">
        <f t="shared" si="36"/>
        <v>#REF!</v>
      </c>
      <c r="BB8" s="151" t="e">
        <f t="shared" si="37"/>
        <v>#REF!</v>
      </c>
      <c r="BC8" s="153" t="e">
        <f t="shared" si="38"/>
        <v>#REF!</v>
      </c>
      <c r="BD8" s="151">
        <f>'к среднему по РА'!CO9</f>
        <v>0</v>
      </c>
      <c r="BE8" s="151">
        <f>коэффициенты!AE8</f>
        <v>0.8</v>
      </c>
      <c r="BF8" s="154">
        <f t="shared" si="39"/>
        <v>0</v>
      </c>
      <c r="BG8" s="151" t="e">
        <f t="shared" si="40"/>
        <v>#REF!</v>
      </c>
      <c r="BH8" s="151" t="e">
        <f t="shared" si="41"/>
        <v>#REF!</v>
      </c>
      <c r="BI8" s="153" t="e">
        <f t="shared" si="42"/>
        <v>#REF!</v>
      </c>
      <c r="BJ8" s="151" t="e">
        <f t="shared" si="43"/>
        <v>#REF!</v>
      </c>
      <c r="BK8" s="151" t="e">
        <f t="shared" si="44"/>
        <v>#REF!</v>
      </c>
      <c r="BL8" s="154" t="e">
        <f t="shared" si="45"/>
        <v>#REF!</v>
      </c>
      <c r="BM8" s="151" t="e">
        <f t="shared" si="46"/>
        <v>#REF!</v>
      </c>
      <c r="BN8" s="151" t="e">
        <f t="shared" si="47"/>
        <v>#REF!</v>
      </c>
      <c r="BO8" s="153" t="e">
        <f t="shared" si="48"/>
        <v>#REF!</v>
      </c>
      <c r="BP8" s="151" t="e">
        <f t="shared" si="49"/>
        <v>#REF!</v>
      </c>
      <c r="BQ8" s="151" t="e">
        <f t="shared" si="50"/>
        <v>#REF!</v>
      </c>
      <c r="BR8" s="154" t="e">
        <f t="shared" si="51"/>
        <v>#REF!</v>
      </c>
      <c r="BS8" s="151" t="e">
        <f t="shared" si="52"/>
        <v>#REF!</v>
      </c>
      <c r="BT8" s="151" t="e">
        <f t="shared" si="53"/>
        <v>#REF!</v>
      </c>
      <c r="BU8" s="153" t="e">
        <f t="shared" si="54"/>
        <v>#REF!</v>
      </c>
      <c r="BV8" s="151">
        <f>'к среднему по РА'!AU9</f>
        <v>1</v>
      </c>
      <c r="BW8" s="151" t="e">
        <f t="shared" si="55"/>
        <v>#REF!</v>
      </c>
      <c r="BX8" s="154" t="e">
        <f t="shared" si="56"/>
        <v>#REF!</v>
      </c>
      <c r="BY8" s="151" t="e">
        <f t="shared" si="57"/>
        <v>#REF!</v>
      </c>
      <c r="BZ8" s="151" t="e">
        <f t="shared" si="58"/>
        <v>#REF!</v>
      </c>
      <c r="CA8" s="153" t="e">
        <f t="shared" si="59"/>
        <v>#REF!</v>
      </c>
      <c r="CB8" s="151" t="e">
        <f t="shared" si="60"/>
        <v>#REF!</v>
      </c>
      <c r="CC8" s="151" t="e">
        <f t="shared" si="61"/>
        <v>#REF!</v>
      </c>
      <c r="CD8" s="154" t="e">
        <f t="shared" si="62"/>
        <v>#REF!</v>
      </c>
      <c r="CE8" s="151" t="e">
        <f t="shared" si="63"/>
        <v>#REF!</v>
      </c>
      <c r="CF8" s="151">
        <f>коэффициенты!O8</f>
        <v>1</v>
      </c>
      <c r="CG8" s="153" t="e">
        <f t="shared" si="64"/>
        <v>#REF!</v>
      </c>
      <c r="CH8" s="151" t="e">
        <f t="shared" si="65"/>
        <v>#REF!</v>
      </c>
      <c r="CI8" s="151">
        <f>коэффициенты!Q8</f>
        <v>1</v>
      </c>
      <c r="CJ8" s="154" t="e">
        <f t="shared" si="66"/>
        <v>#REF!</v>
      </c>
      <c r="CK8" s="151" t="e">
        <f t="shared" si="67"/>
        <v>#REF!</v>
      </c>
      <c r="CL8" s="151" t="e">
        <f t="shared" si="68"/>
        <v>#REF!</v>
      </c>
      <c r="CM8" s="153" t="e">
        <f t="shared" si="69"/>
        <v>#REF!</v>
      </c>
      <c r="CN8" s="151" t="e">
        <f t="shared" si="70"/>
        <v>#REF!</v>
      </c>
      <c r="CO8" s="151">
        <f>коэффициенты!S8</f>
        <v>1</v>
      </c>
      <c r="CP8" s="155" t="e">
        <f t="shared" si="71"/>
        <v>#REF!</v>
      </c>
      <c r="CQ8" s="151" t="e">
        <f t="shared" si="72"/>
        <v>#REF!</v>
      </c>
      <c r="CR8" s="151" t="e">
        <f t="shared" si="73"/>
        <v>#REF!</v>
      </c>
      <c r="CS8" s="156" t="e">
        <f t="shared" si="74"/>
        <v>#REF!</v>
      </c>
      <c r="CT8" s="151" t="e">
        <f t="shared" si="75"/>
        <v>#REF!</v>
      </c>
      <c r="CU8" s="151" t="e">
        <f t="shared" si="76"/>
        <v>#REF!</v>
      </c>
      <c r="CV8" s="154" t="e">
        <f t="shared" si="77"/>
        <v>#REF!</v>
      </c>
      <c r="CW8" s="151" t="e">
        <f t="shared" si="78"/>
        <v>#REF!</v>
      </c>
      <c r="CX8" s="151" t="e">
        <f t="shared" si="79"/>
        <v>#REF!</v>
      </c>
      <c r="CY8" s="153" t="e">
        <f t="shared" si="80"/>
        <v>#REF!</v>
      </c>
      <c r="CZ8" s="151" t="e">
        <f t="shared" si="81"/>
        <v>#REF!</v>
      </c>
      <c r="DA8" s="151" t="e">
        <f t="shared" si="82"/>
        <v>#REF!</v>
      </c>
      <c r="DB8" s="154" t="e">
        <f t="shared" si="83"/>
        <v>#REF!</v>
      </c>
      <c r="DC8" s="151" t="e">
        <f t="shared" si="84"/>
        <v>#REF!</v>
      </c>
      <c r="DD8" s="151" t="e">
        <f t="shared" si="85"/>
        <v>#REF!</v>
      </c>
      <c r="DE8" s="153" t="e">
        <f t="shared" si="86"/>
        <v>#REF!</v>
      </c>
      <c r="DF8" s="151" t="e">
        <f t="shared" si="87"/>
        <v>#REF!</v>
      </c>
      <c r="DG8" s="151" t="e">
        <f t="shared" si="88"/>
        <v>#REF!</v>
      </c>
      <c r="DH8" s="154" t="e">
        <f t="shared" si="89"/>
        <v>#REF!</v>
      </c>
      <c r="DI8" s="151" t="e">
        <f t="shared" si="90"/>
        <v>#REF!</v>
      </c>
      <c r="DJ8" s="151" t="e">
        <f t="shared" si="91"/>
        <v>#REF!</v>
      </c>
      <c r="DK8" s="154" t="e">
        <f t="shared" si="92"/>
        <v>#REF!</v>
      </c>
      <c r="DL8" s="151" t="e">
        <f t="shared" si="93"/>
        <v>#REF!</v>
      </c>
      <c r="DM8" s="151" t="e">
        <f t="shared" si="94"/>
        <v>#REF!</v>
      </c>
      <c r="DN8" s="153" t="e">
        <f t="shared" si="95"/>
        <v>#REF!</v>
      </c>
      <c r="DO8" s="151" t="e">
        <f t="shared" si="96"/>
        <v>#REF!</v>
      </c>
      <c r="DP8" s="151">
        <f>коэффициенты!AI8</f>
        <v>0.8</v>
      </c>
      <c r="DQ8" s="154" t="e">
        <f t="shared" si="97"/>
        <v>#REF!</v>
      </c>
      <c r="DR8" s="151" t="e">
        <f t="shared" si="98"/>
        <v>#REF!</v>
      </c>
      <c r="DS8" s="151" t="e">
        <f t="shared" si="99"/>
        <v>#REF!</v>
      </c>
      <c r="DT8" s="154" t="e">
        <f t="shared" si="100"/>
        <v>#REF!</v>
      </c>
      <c r="DU8" s="151" t="e">
        <f t="shared" si="101"/>
        <v>#REF!</v>
      </c>
      <c r="DV8" s="151">
        <f>коэффициенты!AK8</f>
        <v>0.8</v>
      </c>
      <c r="DW8" s="154" t="e">
        <f t="shared" si="102"/>
        <v>#REF!</v>
      </c>
      <c r="DX8" s="151" t="e">
        <f t="shared" si="103"/>
        <v>#REF!</v>
      </c>
      <c r="DY8" s="151" t="e">
        <f t="shared" si="104"/>
        <v>#REF!</v>
      </c>
      <c r="DZ8" s="154" t="e">
        <f t="shared" si="105"/>
        <v>#REF!</v>
      </c>
      <c r="EA8" s="151" t="e">
        <f t="shared" si="106"/>
        <v>#REF!</v>
      </c>
      <c r="EB8" s="151" t="e">
        <f t="shared" si="107"/>
        <v>#REF!</v>
      </c>
      <c r="EC8" s="154" t="e">
        <f t="shared" si="108"/>
        <v>#REF!</v>
      </c>
      <c r="ED8" s="151" t="e">
        <f t="shared" si="109"/>
        <v>#REF!</v>
      </c>
      <c r="EE8" s="151" t="e">
        <f t="shared" si="110"/>
        <v>#REF!</v>
      </c>
      <c r="EF8" s="154" t="e">
        <f t="shared" si="111"/>
        <v>#REF!</v>
      </c>
      <c r="EG8" s="151" t="e">
        <f t="shared" si="112"/>
        <v>#REF!</v>
      </c>
      <c r="EH8" s="151" t="e">
        <f t="shared" si="113"/>
        <v>#REF!</v>
      </c>
      <c r="EI8" s="153" t="e">
        <f t="shared" si="114"/>
        <v>#REF!</v>
      </c>
      <c r="EJ8" s="151" t="e">
        <f t="shared" si="115"/>
        <v>#REF!</v>
      </c>
      <c r="EK8" s="151" t="e">
        <f t="shared" si="116"/>
        <v>#REF!</v>
      </c>
      <c r="EL8" s="154" t="e">
        <f t="shared" si="117"/>
        <v>#REF!</v>
      </c>
      <c r="EM8" s="151" t="e">
        <f t="shared" si="118"/>
        <v>#REF!</v>
      </c>
      <c r="EN8" s="151" t="e">
        <f t="shared" si="119"/>
        <v>#REF!</v>
      </c>
      <c r="EO8" s="153" t="e">
        <f t="shared" si="120"/>
        <v>#REF!</v>
      </c>
      <c r="EP8" s="157" t="e">
        <f t="shared" si="121"/>
        <v>#REF!</v>
      </c>
      <c r="EQ8" s="158" t="e">
        <f t="shared" si="122"/>
        <v>#REF!</v>
      </c>
      <c r="ER8" s="154" t="e">
        <f t="shared" si="123"/>
        <v>#REF!</v>
      </c>
      <c r="ES8" s="143">
        <v>15</v>
      </c>
      <c r="ET8" s="159">
        <v>0</v>
      </c>
      <c r="EU8" s="143">
        <f t="shared" si="124"/>
        <v>15</v>
      </c>
      <c r="EV8" s="160">
        <f t="shared" si="125"/>
        <v>1</v>
      </c>
      <c r="EW8" s="161">
        <f t="shared" si="126"/>
        <v>1</v>
      </c>
      <c r="EX8" s="162">
        <v>8</v>
      </c>
      <c r="EY8" s="163">
        <v>8</v>
      </c>
      <c r="EZ8" s="164">
        <f t="shared" si="127"/>
        <v>1</v>
      </c>
      <c r="FA8" s="165">
        <f t="shared" si="128"/>
        <v>1</v>
      </c>
      <c r="FB8" s="166" t="e">
        <f t="shared" si="129"/>
        <v>#REF!</v>
      </c>
      <c r="FC8" s="166" t="e">
        <f t="shared" si="130"/>
        <v>#REF!</v>
      </c>
      <c r="FD8" s="167" t="e">
        <f t="shared" si="131"/>
        <v>#REF!</v>
      </c>
      <c r="FE8" s="167" t="e">
        <f t="shared" si="132"/>
        <v>#REF!</v>
      </c>
      <c r="FF8" s="167" t="e">
        <f t="shared" si="133"/>
        <v>#REF!</v>
      </c>
      <c r="FG8" s="167">
        <f t="shared" si="134"/>
        <v>0.04</v>
      </c>
      <c r="FH8" s="167">
        <f t="shared" si="135"/>
        <v>0.06</v>
      </c>
      <c r="FI8" s="168" t="e">
        <f t="shared" si="136"/>
        <v>#REF!</v>
      </c>
      <c r="FJ8" s="168">
        <v>8</v>
      </c>
    </row>
    <row r="9" spans="1:166" s="109" customFormat="1" ht="20.45" customHeight="1">
      <c r="A9" s="150" t="s">
        <v>64</v>
      </c>
      <c r="B9" s="151" t="e">
        <f t="shared" si="0"/>
        <v>#REF!</v>
      </c>
      <c r="C9" s="151" t="e">
        <f t="shared" si="1"/>
        <v>#REF!</v>
      </c>
      <c r="D9" s="152" t="e">
        <f t="shared" si="2"/>
        <v>#REF!</v>
      </c>
      <c r="E9" s="151" t="e">
        <f t="shared" si="3"/>
        <v>#REF!</v>
      </c>
      <c r="F9" s="151" t="e">
        <f t="shared" si="4"/>
        <v>#REF!</v>
      </c>
      <c r="G9" s="153" t="e">
        <f t="shared" si="5"/>
        <v>#REF!</v>
      </c>
      <c r="H9" s="151" t="e">
        <f>'к среднему по РА'!S10</f>
        <v>#DIV/0!</v>
      </c>
      <c r="I9" s="151">
        <f>коэффициенты!G9</f>
        <v>1</v>
      </c>
      <c r="J9" s="152" t="e">
        <f t="shared" si="6"/>
        <v>#DIV/0!</v>
      </c>
      <c r="K9" s="151" t="e">
        <f>'к среднему по РА'!W10</f>
        <v>#DIV/0!</v>
      </c>
      <c r="L9" s="151">
        <f>коэффициенты!I9</f>
        <v>1</v>
      </c>
      <c r="M9" s="153" t="e">
        <f t="shared" si="7"/>
        <v>#DIV/0!</v>
      </c>
      <c r="N9" s="151">
        <f>'к среднему по РА'!E10</f>
        <v>0</v>
      </c>
      <c r="O9" s="151" t="e">
        <f t="shared" si="8"/>
        <v>#REF!</v>
      </c>
      <c r="P9" s="152" t="e">
        <f t="shared" si="9"/>
        <v>#REF!</v>
      </c>
      <c r="Q9" s="151">
        <f>'к среднему по РА'!K10</f>
        <v>0.53244613095102988</v>
      </c>
      <c r="R9" s="151">
        <f>коэффициенты!E9</f>
        <v>1</v>
      </c>
      <c r="S9" s="153">
        <f t="shared" si="10"/>
        <v>0.53244613095102988</v>
      </c>
      <c r="T9" s="151" t="e">
        <f t="shared" si="11"/>
        <v>#REF!</v>
      </c>
      <c r="U9" s="151" t="e">
        <f t="shared" si="12"/>
        <v>#REF!</v>
      </c>
      <c r="V9" s="154" t="e">
        <f t="shared" si="13"/>
        <v>#REF!</v>
      </c>
      <c r="W9" s="151" t="e">
        <f t="shared" si="14"/>
        <v>#REF!</v>
      </c>
      <c r="X9" s="151" t="e">
        <f t="shared" si="15"/>
        <v>#REF!</v>
      </c>
      <c r="Y9" s="153" t="e">
        <f t="shared" si="16"/>
        <v>#REF!</v>
      </c>
      <c r="Z9" s="151" t="e">
        <f t="shared" si="17"/>
        <v>#REF!</v>
      </c>
      <c r="AA9" s="151" t="e">
        <f t="shared" si="18"/>
        <v>#REF!</v>
      </c>
      <c r="AB9" s="154" t="e">
        <f t="shared" si="19"/>
        <v>#REF!</v>
      </c>
      <c r="AC9" s="151" t="e">
        <f t="shared" si="20"/>
        <v>#REF!</v>
      </c>
      <c r="AD9" s="151" t="e">
        <f t="shared" si="21"/>
        <v>#REF!</v>
      </c>
      <c r="AE9" s="153" t="e">
        <f t="shared" si="22"/>
        <v>#REF!</v>
      </c>
      <c r="AF9" s="151" t="e">
        <f>'к среднему по РА'!CC10</f>
        <v>#DIV/0!</v>
      </c>
      <c r="AG9" s="151">
        <f>коэффициенты!W9</f>
        <v>0.9</v>
      </c>
      <c r="AH9" s="154" t="e">
        <f t="shared" si="23"/>
        <v>#DIV/0!</v>
      </c>
      <c r="AI9" s="151" t="e">
        <f>'к среднему по РА'!CG10</f>
        <v>#DIV/0!</v>
      </c>
      <c r="AJ9" s="151">
        <f>коэффициенты!Y9</f>
        <v>1</v>
      </c>
      <c r="AK9" s="153" t="e">
        <f t="shared" si="24"/>
        <v>#DIV/0!</v>
      </c>
      <c r="AL9" s="151" t="e">
        <f>'к среднему по РА'!BQ10</f>
        <v>#DIV/0!</v>
      </c>
      <c r="AM9" s="151">
        <f>коэффициенты!AA9</f>
        <v>0.95</v>
      </c>
      <c r="AN9" s="154" t="e">
        <f t="shared" si="25"/>
        <v>#DIV/0!</v>
      </c>
      <c r="AO9" s="151">
        <f>'к среднему по РА'!BU10</f>
        <v>0.43381011850501361</v>
      </c>
      <c r="AP9" s="151">
        <f>коэффициенты!AC9</f>
        <v>1</v>
      </c>
      <c r="AQ9" s="153">
        <f t="shared" si="26"/>
        <v>0.43381011850501361</v>
      </c>
      <c r="AR9" s="151" t="e">
        <f t="shared" si="27"/>
        <v>#REF!</v>
      </c>
      <c r="AS9" s="151" t="e">
        <f t="shared" si="28"/>
        <v>#REF!</v>
      </c>
      <c r="AT9" s="154" t="e">
        <f t="shared" si="29"/>
        <v>#REF!</v>
      </c>
      <c r="AU9" s="151" t="e">
        <f t="shared" si="30"/>
        <v>#REF!</v>
      </c>
      <c r="AV9" s="151" t="e">
        <f t="shared" si="31"/>
        <v>#REF!</v>
      </c>
      <c r="AW9" s="153" t="e">
        <f t="shared" si="32"/>
        <v>#REF!</v>
      </c>
      <c r="AX9" s="151" t="e">
        <f t="shared" si="33"/>
        <v>#REF!</v>
      </c>
      <c r="AY9" s="151" t="e">
        <f t="shared" si="34"/>
        <v>#REF!</v>
      </c>
      <c r="AZ9" s="154" t="e">
        <f t="shared" si="35"/>
        <v>#REF!</v>
      </c>
      <c r="BA9" s="151" t="e">
        <f t="shared" si="36"/>
        <v>#REF!</v>
      </c>
      <c r="BB9" s="151" t="e">
        <f t="shared" si="37"/>
        <v>#REF!</v>
      </c>
      <c r="BC9" s="153" t="e">
        <f t="shared" si="38"/>
        <v>#REF!</v>
      </c>
      <c r="BD9" s="151">
        <f>'к среднему по РА'!CO10</f>
        <v>0</v>
      </c>
      <c r="BE9" s="151">
        <f>коэффициенты!AE9</f>
        <v>0.8</v>
      </c>
      <c r="BF9" s="154">
        <f t="shared" si="39"/>
        <v>0</v>
      </c>
      <c r="BG9" s="151" t="e">
        <f t="shared" si="40"/>
        <v>#REF!</v>
      </c>
      <c r="BH9" s="151" t="e">
        <f t="shared" si="41"/>
        <v>#REF!</v>
      </c>
      <c r="BI9" s="153" t="e">
        <f t="shared" si="42"/>
        <v>#REF!</v>
      </c>
      <c r="BJ9" s="151" t="e">
        <f t="shared" si="43"/>
        <v>#REF!</v>
      </c>
      <c r="BK9" s="151" t="e">
        <f t="shared" si="44"/>
        <v>#REF!</v>
      </c>
      <c r="BL9" s="154" t="e">
        <f t="shared" si="45"/>
        <v>#REF!</v>
      </c>
      <c r="BM9" s="151" t="e">
        <f t="shared" si="46"/>
        <v>#REF!</v>
      </c>
      <c r="BN9" s="151" t="e">
        <f t="shared" si="47"/>
        <v>#REF!</v>
      </c>
      <c r="BO9" s="153" t="e">
        <f t="shared" si="48"/>
        <v>#REF!</v>
      </c>
      <c r="BP9" s="151" t="e">
        <f t="shared" si="49"/>
        <v>#REF!</v>
      </c>
      <c r="BQ9" s="151" t="e">
        <f t="shared" si="50"/>
        <v>#REF!</v>
      </c>
      <c r="BR9" s="154" t="e">
        <f t="shared" si="51"/>
        <v>#REF!</v>
      </c>
      <c r="BS9" s="151" t="e">
        <f t="shared" si="52"/>
        <v>#REF!</v>
      </c>
      <c r="BT9" s="151" t="e">
        <f t="shared" si="53"/>
        <v>#REF!</v>
      </c>
      <c r="BU9" s="153" t="e">
        <f t="shared" si="54"/>
        <v>#REF!</v>
      </c>
      <c r="BV9" s="151">
        <f>'к среднему по РА'!AU10</f>
        <v>1</v>
      </c>
      <c r="BW9" s="151" t="e">
        <f t="shared" si="55"/>
        <v>#REF!</v>
      </c>
      <c r="BX9" s="154" t="e">
        <f t="shared" si="56"/>
        <v>#REF!</v>
      </c>
      <c r="BY9" s="151" t="e">
        <f t="shared" si="57"/>
        <v>#REF!</v>
      </c>
      <c r="BZ9" s="151" t="e">
        <f t="shared" si="58"/>
        <v>#REF!</v>
      </c>
      <c r="CA9" s="153" t="e">
        <f t="shared" si="59"/>
        <v>#REF!</v>
      </c>
      <c r="CB9" s="151" t="e">
        <f t="shared" si="60"/>
        <v>#REF!</v>
      </c>
      <c r="CC9" s="151" t="e">
        <f t="shared" si="61"/>
        <v>#REF!</v>
      </c>
      <c r="CD9" s="154" t="e">
        <f t="shared" si="62"/>
        <v>#REF!</v>
      </c>
      <c r="CE9" s="151" t="e">
        <f t="shared" si="63"/>
        <v>#REF!</v>
      </c>
      <c r="CF9" s="151">
        <f>коэффициенты!O9</f>
        <v>0.95</v>
      </c>
      <c r="CG9" s="153" t="e">
        <f t="shared" si="64"/>
        <v>#REF!</v>
      </c>
      <c r="CH9" s="151" t="e">
        <f t="shared" si="65"/>
        <v>#REF!</v>
      </c>
      <c r="CI9" s="151">
        <f>коэффициенты!Q9</f>
        <v>1</v>
      </c>
      <c r="CJ9" s="154" t="e">
        <f t="shared" si="66"/>
        <v>#REF!</v>
      </c>
      <c r="CK9" s="151" t="e">
        <f t="shared" si="67"/>
        <v>#REF!</v>
      </c>
      <c r="CL9" s="151" t="e">
        <f t="shared" si="68"/>
        <v>#REF!</v>
      </c>
      <c r="CM9" s="153" t="e">
        <f t="shared" si="69"/>
        <v>#REF!</v>
      </c>
      <c r="CN9" s="151" t="e">
        <f t="shared" si="70"/>
        <v>#REF!</v>
      </c>
      <c r="CO9" s="151">
        <f>коэффициенты!S9</f>
        <v>1</v>
      </c>
      <c r="CP9" s="155" t="e">
        <f t="shared" si="71"/>
        <v>#REF!</v>
      </c>
      <c r="CQ9" s="151" t="e">
        <f t="shared" si="72"/>
        <v>#REF!</v>
      </c>
      <c r="CR9" s="151" t="e">
        <f t="shared" si="73"/>
        <v>#REF!</v>
      </c>
      <c r="CS9" s="156" t="e">
        <f t="shared" si="74"/>
        <v>#REF!</v>
      </c>
      <c r="CT9" s="151" t="e">
        <f t="shared" si="75"/>
        <v>#REF!</v>
      </c>
      <c r="CU9" s="151" t="e">
        <f t="shared" si="76"/>
        <v>#REF!</v>
      </c>
      <c r="CV9" s="154" t="e">
        <f t="shared" si="77"/>
        <v>#REF!</v>
      </c>
      <c r="CW9" s="151" t="e">
        <f t="shared" si="78"/>
        <v>#REF!</v>
      </c>
      <c r="CX9" s="151" t="e">
        <f t="shared" si="79"/>
        <v>#REF!</v>
      </c>
      <c r="CY9" s="153" t="e">
        <f t="shared" si="80"/>
        <v>#REF!</v>
      </c>
      <c r="CZ9" s="151" t="e">
        <f t="shared" si="81"/>
        <v>#REF!</v>
      </c>
      <c r="DA9" s="151" t="e">
        <f t="shared" si="82"/>
        <v>#REF!</v>
      </c>
      <c r="DB9" s="154" t="e">
        <f t="shared" si="83"/>
        <v>#REF!</v>
      </c>
      <c r="DC9" s="151" t="e">
        <f t="shared" si="84"/>
        <v>#REF!</v>
      </c>
      <c r="DD9" s="151" t="e">
        <f t="shared" si="85"/>
        <v>#REF!</v>
      </c>
      <c r="DE9" s="153" t="e">
        <f t="shared" si="86"/>
        <v>#REF!</v>
      </c>
      <c r="DF9" s="151" t="e">
        <f t="shared" si="87"/>
        <v>#REF!</v>
      </c>
      <c r="DG9" s="151" t="e">
        <f t="shared" si="88"/>
        <v>#REF!</v>
      </c>
      <c r="DH9" s="154" t="e">
        <f t="shared" si="89"/>
        <v>#REF!</v>
      </c>
      <c r="DI9" s="151" t="e">
        <f t="shared" si="90"/>
        <v>#REF!</v>
      </c>
      <c r="DJ9" s="151" t="e">
        <f t="shared" si="91"/>
        <v>#REF!</v>
      </c>
      <c r="DK9" s="154" t="e">
        <f t="shared" si="92"/>
        <v>#REF!</v>
      </c>
      <c r="DL9" s="151" t="e">
        <f t="shared" si="93"/>
        <v>#REF!</v>
      </c>
      <c r="DM9" s="151" t="e">
        <f t="shared" si="94"/>
        <v>#REF!</v>
      </c>
      <c r="DN9" s="153" t="e">
        <f t="shared" si="95"/>
        <v>#REF!</v>
      </c>
      <c r="DO9" s="151" t="e">
        <f t="shared" si="96"/>
        <v>#REF!</v>
      </c>
      <c r="DP9" s="151" t="e">
        <f>коэффициенты!AI9</f>
        <v>#DIV/0!</v>
      </c>
      <c r="DQ9" s="154" t="e">
        <f t="shared" si="97"/>
        <v>#REF!</v>
      </c>
      <c r="DR9" s="151" t="e">
        <f t="shared" si="98"/>
        <v>#REF!</v>
      </c>
      <c r="DS9" s="151" t="e">
        <f t="shared" si="99"/>
        <v>#REF!</v>
      </c>
      <c r="DT9" s="154" t="e">
        <f t="shared" si="100"/>
        <v>#REF!</v>
      </c>
      <c r="DU9" s="151" t="e">
        <f t="shared" si="101"/>
        <v>#REF!</v>
      </c>
      <c r="DV9" s="151" t="e">
        <f>коэффициенты!AK9</f>
        <v>#DIV/0!</v>
      </c>
      <c r="DW9" s="154" t="e">
        <f t="shared" si="102"/>
        <v>#REF!</v>
      </c>
      <c r="DX9" s="151" t="e">
        <f t="shared" si="103"/>
        <v>#REF!</v>
      </c>
      <c r="DY9" s="151" t="e">
        <f t="shared" si="104"/>
        <v>#REF!</v>
      </c>
      <c r="DZ9" s="154" t="e">
        <f t="shared" si="105"/>
        <v>#REF!</v>
      </c>
      <c r="EA9" s="151" t="e">
        <f t="shared" si="106"/>
        <v>#REF!</v>
      </c>
      <c r="EB9" s="151" t="e">
        <f t="shared" si="107"/>
        <v>#REF!</v>
      </c>
      <c r="EC9" s="154" t="e">
        <f t="shared" si="108"/>
        <v>#REF!</v>
      </c>
      <c r="ED9" s="151" t="e">
        <f t="shared" si="109"/>
        <v>#REF!</v>
      </c>
      <c r="EE9" s="151" t="e">
        <f t="shared" si="110"/>
        <v>#REF!</v>
      </c>
      <c r="EF9" s="154" t="e">
        <f t="shared" si="111"/>
        <v>#REF!</v>
      </c>
      <c r="EG9" s="151" t="e">
        <f t="shared" si="112"/>
        <v>#REF!</v>
      </c>
      <c r="EH9" s="151" t="e">
        <f t="shared" si="113"/>
        <v>#REF!</v>
      </c>
      <c r="EI9" s="153" t="e">
        <f t="shared" si="114"/>
        <v>#REF!</v>
      </c>
      <c r="EJ9" s="151" t="e">
        <f t="shared" si="115"/>
        <v>#REF!</v>
      </c>
      <c r="EK9" s="151" t="e">
        <f t="shared" si="116"/>
        <v>#REF!</v>
      </c>
      <c r="EL9" s="154" t="e">
        <f t="shared" si="117"/>
        <v>#REF!</v>
      </c>
      <c r="EM9" s="151" t="e">
        <f t="shared" si="118"/>
        <v>#REF!</v>
      </c>
      <c r="EN9" s="151" t="e">
        <f t="shared" si="119"/>
        <v>#REF!</v>
      </c>
      <c r="EO9" s="153" t="e">
        <f t="shared" si="120"/>
        <v>#REF!</v>
      </c>
      <c r="EP9" s="157" t="e">
        <f t="shared" si="121"/>
        <v>#REF!</v>
      </c>
      <c r="EQ9" s="158" t="e">
        <f t="shared" si="122"/>
        <v>#REF!</v>
      </c>
      <c r="ER9" s="154" t="e">
        <f t="shared" si="123"/>
        <v>#REF!</v>
      </c>
      <c r="ES9" s="143">
        <v>15</v>
      </c>
      <c r="ET9" s="159">
        <v>0</v>
      </c>
      <c r="EU9" s="143">
        <f t="shared" si="124"/>
        <v>15</v>
      </c>
      <c r="EV9" s="160">
        <f t="shared" si="125"/>
        <v>1</v>
      </c>
      <c r="EW9" s="161">
        <f t="shared" si="126"/>
        <v>1</v>
      </c>
      <c r="EX9" s="162">
        <v>8</v>
      </c>
      <c r="EY9" s="163">
        <v>8</v>
      </c>
      <c r="EZ9" s="164">
        <f t="shared" si="127"/>
        <v>1</v>
      </c>
      <c r="FA9" s="165">
        <f t="shared" si="128"/>
        <v>1</v>
      </c>
      <c r="FB9" s="166" t="e">
        <f t="shared" si="129"/>
        <v>#REF!</v>
      </c>
      <c r="FC9" s="166" t="e">
        <f t="shared" si="130"/>
        <v>#REF!</v>
      </c>
      <c r="FD9" s="167" t="e">
        <f t="shared" si="131"/>
        <v>#REF!</v>
      </c>
      <c r="FE9" s="167" t="e">
        <f t="shared" si="132"/>
        <v>#REF!</v>
      </c>
      <c r="FF9" s="167" t="e">
        <f t="shared" si="133"/>
        <v>#REF!</v>
      </c>
      <c r="FG9" s="167">
        <f t="shared" si="134"/>
        <v>0.04</v>
      </c>
      <c r="FH9" s="167">
        <f t="shared" si="135"/>
        <v>0.06</v>
      </c>
      <c r="FI9" s="168" t="e">
        <f t="shared" si="136"/>
        <v>#REF!</v>
      </c>
      <c r="FJ9" s="168">
        <v>10</v>
      </c>
    </row>
    <row r="10" spans="1:166" s="109" customFormat="1" ht="18" customHeight="1">
      <c r="A10" s="150" t="s">
        <v>65</v>
      </c>
      <c r="B10" s="151" t="e">
        <f t="shared" si="0"/>
        <v>#REF!</v>
      </c>
      <c r="C10" s="151" t="e">
        <f t="shared" si="1"/>
        <v>#REF!</v>
      </c>
      <c r="D10" s="152" t="e">
        <f t="shared" si="2"/>
        <v>#REF!</v>
      </c>
      <c r="E10" s="151" t="e">
        <f t="shared" si="3"/>
        <v>#REF!</v>
      </c>
      <c r="F10" s="151" t="e">
        <f t="shared" si="4"/>
        <v>#REF!</v>
      </c>
      <c r="G10" s="153" t="e">
        <f t="shared" si="5"/>
        <v>#REF!</v>
      </c>
      <c r="H10" s="151" t="e">
        <f>'к среднему по РА'!S11</f>
        <v>#DIV/0!</v>
      </c>
      <c r="I10" s="151">
        <f>коэффициенты!G10</f>
        <v>0.8</v>
      </c>
      <c r="J10" s="152" t="e">
        <f t="shared" si="6"/>
        <v>#DIV/0!</v>
      </c>
      <c r="K10" s="151" t="e">
        <f>'к среднему по РА'!W11</f>
        <v>#DIV/0!</v>
      </c>
      <c r="L10" s="151">
        <f>коэффициенты!I10</f>
        <v>1</v>
      </c>
      <c r="M10" s="153" t="e">
        <f t="shared" si="7"/>
        <v>#DIV/0!</v>
      </c>
      <c r="N10" s="151">
        <f>'к среднему по РА'!E11</f>
        <v>0</v>
      </c>
      <c r="O10" s="151" t="e">
        <f t="shared" si="8"/>
        <v>#REF!</v>
      </c>
      <c r="P10" s="152" t="e">
        <f t="shared" si="9"/>
        <v>#REF!</v>
      </c>
      <c r="Q10" s="151">
        <f>'к среднему по РА'!K11</f>
        <v>0.70170379040783493</v>
      </c>
      <c r="R10" s="151">
        <f>коэффициенты!E10</f>
        <v>1</v>
      </c>
      <c r="S10" s="153">
        <f t="shared" si="10"/>
        <v>0.70170379040783493</v>
      </c>
      <c r="T10" s="151" t="e">
        <f t="shared" si="11"/>
        <v>#REF!</v>
      </c>
      <c r="U10" s="151" t="e">
        <f t="shared" si="12"/>
        <v>#REF!</v>
      </c>
      <c r="V10" s="154" t="e">
        <f t="shared" si="13"/>
        <v>#REF!</v>
      </c>
      <c r="W10" s="151" t="e">
        <f t="shared" si="14"/>
        <v>#REF!</v>
      </c>
      <c r="X10" s="151" t="e">
        <f t="shared" si="15"/>
        <v>#REF!</v>
      </c>
      <c r="Y10" s="153" t="e">
        <f t="shared" si="16"/>
        <v>#REF!</v>
      </c>
      <c r="Z10" s="151" t="e">
        <f t="shared" si="17"/>
        <v>#REF!</v>
      </c>
      <c r="AA10" s="151" t="e">
        <f t="shared" si="18"/>
        <v>#REF!</v>
      </c>
      <c r="AB10" s="154" t="e">
        <f t="shared" si="19"/>
        <v>#REF!</v>
      </c>
      <c r="AC10" s="151" t="e">
        <f t="shared" si="20"/>
        <v>#REF!</v>
      </c>
      <c r="AD10" s="151" t="e">
        <f t="shared" si="21"/>
        <v>#REF!</v>
      </c>
      <c r="AE10" s="153" t="e">
        <f t="shared" si="22"/>
        <v>#REF!</v>
      </c>
      <c r="AF10" s="151" t="e">
        <f>'к среднему по РА'!CC11</f>
        <v>#DIV/0!</v>
      </c>
      <c r="AG10" s="151">
        <f>коэффициенты!W10</f>
        <v>0.8</v>
      </c>
      <c r="AH10" s="154" t="e">
        <f t="shared" si="23"/>
        <v>#DIV/0!</v>
      </c>
      <c r="AI10" s="151" t="e">
        <f>'к среднему по РА'!CG11</f>
        <v>#DIV/0!</v>
      </c>
      <c r="AJ10" s="151">
        <f>коэффициенты!Y10</f>
        <v>1</v>
      </c>
      <c r="AK10" s="153" t="e">
        <f t="shared" si="24"/>
        <v>#DIV/0!</v>
      </c>
      <c r="AL10" s="151" t="e">
        <f>'к среднему по РА'!BQ11</f>
        <v>#DIV/0!</v>
      </c>
      <c r="AM10" s="151">
        <f>коэффициенты!AA10</f>
        <v>1</v>
      </c>
      <c r="AN10" s="154" t="e">
        <f t="shared" si="25"/>
        <v>#DIV/0!</v>
      </c>
      <c r="AO10" s="151">
        <f>'к среднему по РА'!BU11</f>
        <v>0.45628298722999033</v>
      </c>
      <c r="AP10" s="151">
        <f>коэффициенты!AC10</f>
        <v>0.95</v>
      </c>
      <c r="AQ10" s="153">
        <f t="shared" si="26"/>
        <v>0.43346883786849078</v>
      </c>
      <c r="AR10" s="151" t="e">
        <f t="shared" si="27"/>
        <v>#REF!</v>
      </c>
      <c r="AS10" s="151" t="e">
        <f t="shared" si="28"/>
        <v>#REF!</v>
      </c>
      <c r="AT10" s="154" t="e">
        <f t="shared" si="29"/>
        <v>#REF!</v>
      </c>
      <c r="AU10" s="151" t="e">
        <f t="shared" si="30"/>
        <v>#REF!</v>
      </c>
      <c r="AV10" s="151" t="e">
        <f t="shared" si="31"/>
        <v>#REF!</v>
      </c>
      <c r="AW10" s="153" t="e">
        <f t="shared" si="32"/>
        <v>#REF!</v>
      </c>
      <c r="AX10" s="151" t="e">
        <f t="shared" si="33"/>
        <v>#REF!</v>
      </c>
      <c r="AY10" s="151" t="e">
        <f t="shared" si="34"/>
        <v>#REF!</v>
      </c>
      <c r="AZ10" s="154" t="e">
        <f t="shared" si="35"/>
        <v>#REF!</v>
      </c>
      <c r="BA10" s="151" t="e">
        <f t="shared" si="36"/>
        <v>#REF!</v>
      </c>
      <c r="BB10" s="151" t="e">
        <f t="shared" si="37"/>
        <v>#REF!</v>
      </c>
      <c r="BC10" s="153" t="e">
        <f t="shared" si="38"/>
        <v>#REF!</v>
      </c>
      <c r="BD10" s="151">
        <f>'к среднему по РА'!CO11</f>
        <v>0</v>
      </c>
      <c r="BE10" s="151">
        <f>коэффициенты!AE10</f>
        <v>0.8</v>
      </c>
      <c r="BF10" s="154">
        <f t="shared" si="39"/>
        <v>0</v>
      </c>
      <c r="BG10" s="151" t="e">
        <f t="shared" si="40"/>
        <v>#REF!</v>
      </c>
      <c r="BH10" s="151" t="e">
        <f t="shared" si="41"/>
        <v>#REF!</v>
      </c>
      <c r="BI10" s="153" t="e">
        <f t="shared" si="42"/>
        <v>#REF!</v>
      </c>
      <c r="BJ10" s="151" t="e">
        <f t="shared" si="43"/>
        <v>#REF!</v>
      </c>
      <c r="BK10" s="151" t="e">
        <f t="shared" si="44"/>
        <v>#REF!</v>
      </c>
      <c r="BL10" s="154" t="e">
        <f t="shared" si="45"/>
        <v>#REF!</v>
      </c>
      <c r="BM10" s="151" t="e">
        <f t="shared" si="46"/>
        <v>#REF!</v>
      </c>
      <c r="BN10" s="151" t="e">
        <f t="shared" si="47"/>
        <v>#REF!</v>
      </c>
      <c r="BO10" s="153" t="e">
        <f t="shared" si="48"/>
        <v>#REF!</v>
      </c>
      <c r="BP10" s="151" t="e">
        <f t="shared" si="49"/>
        <v>#REF!</v>
      </c>
      <c r="BQ10" s="151" t="e">
        <f t="shared" si="50"/>
        <v>#REF!</v>
      </c>
      <c r="BR10" s="154" t="e">
        <f t="shared" si="51"/>
        <v>#REF!</v>
      </c>
      <c r="BS10" s="151" t="e">
        <f t="shared" si="52"/>
        <v>#REF!</v>
      </c>
      <c r="BT10" s="151" t="e">
        <f t="shared" si="53"/>
        <v>#REF!</v>
      </c>
      <c r="BU10" s="153" t="e">
        <f t="shared" si="54"/>
        <v>#REF!</v>
      </c>
      <c r="BV10" s="151">
        <f>'к среднему по РА'!AU11</f>
        <v>1</v>
      </c>
      <c r="BW10" s="151" t="e">
        <f t="shared" si="55"/>
        <v>#REF!</v>
      </c>
      <c r="BX10" s="154" t="e">
        <f t="shared" si="56"/>
        <v>#REF!</v>
      </c>
      <c r="BY10" s="151" t="e">
        <f t="shared" si="57"/>
        <v>#REF!</v>
      </c>
      <c r="BZ10" s="151" t="e">
        <f t="shared" si="58"/>
        <v>#REF!</v>
      </c>
      <c r="CA10" s="153" t="e">
        <f t="shared" si="59"/>
        <v>#REF!</v>
      </c>
      <c r="CB10" s="151" t="e">
        <f t="shared" si="60"/>
        <v>#REF!</v>
      </c>
      <c r="CC10" s="151" t="e">
        <f t="shared" si="61"/>
        <v>#REF!</v>
      </c>
      <c r="CD10" s="154" t="e">
        <f t="shared" si="62"/>
        <v>#REF!</v>
      </c>
      <c r="CE10" s="151" t="e">
        <f t="shared" si="63"/>
        <v>#REF!</v>
      </c>
      <c r="CF10" s="151">
        <f>коэффициенты!O10</f>
        <v>0.8</v>
      </c>
      <c r="CG10" s="153" t="e">
        <f t="shared" si="64"/>
        <v>#REF!</v>
      </c>
      <c r="CH10" s="151" t="e">
        <f t="shared" si="65"/>
        <v>#REF!</v>
      </c>
      <c r="CI10" s="151">
        <f>коэффициенты!Q10</f>
        <v>1</v>
      </c>
      <c r="CJ10" s="154" t="e">
        <f t="shared" si="66"/>
        <v>#REF!</v>
      </c>
      <c r="CK10" s="151" t="e">
        <f t="shared" si="67"/>
        <v>#REF!</v>
      </c>
      <c r="CL10" s="151" t="e">
        <f t="shared" si="68"/>
        <v>#REF!</v>
      </c>
      <c r="CM10" s="153" t="e">
        <f t="shared" si="69"/>
        <v>#REF!</v>
      </c>
      <c r="CN10" s="151" t="e">
        <f t="shared" si="70"/>
        <v>#REF!</v>
      </c>
      <c r="CO10" s="151">
        <f>коэффициенты!S10</f>
        <v>1</v>
      </c>
      <c r="CP10" s="155" t="e">
        <f t="shared" si="71"/>
        <v>#REF!</v>
      </c>
      <c r="CQ10" s="151" t="e">
        <f t="shared" si="72"/>
        <v>#REF!</v>
      </c>
      <c r="CR10" s="151" t="e">
        <f t="shared" si="73"/>
        <v>#REF!</v>
      </c>
      <c r="CS10" s="156" t="e">
        <f t="shared" si="74"/>
        <v>#REF!</v>
      </c>
      <c r="CT10" s="151" t="e">
        <f t="shared" si="75"/>
        <v>#REF!</v>
      </c>
      <c r="CU10" s="151" t="e">
        <f t="shared" si="76"/>
        <v>#REF!</v>
      </c>
      <c r="CV10" s="154" t="e">
        <f t="shared" si="77"/>
        <v>#REF!</v>
      </c>
      <c r="CW10" s="151" t="e">
        <f t="shared" si="78"/>
        <v>#REF!</v>
      </c>
      <c r="CX10" s="151" t="e">
        <f t="shared" si="79"/>
        <v>#REF!</v>
      </c>
      <c r="CY10" s="153" t="e">
        <f t="shared" si="80"/>
        <v>#REF!</v>
      </c>
      <c r="CZ10" s="151" t="e">
        <f t="shared" si="81"/>
        <v>#REF!</v>
      </c>
      <c r="DA10" s="151" t="e">
        <f t="shared" si="82"/>
        <v>#REF!</v>
      </c>
      <c r="DB10" s="154" t="e">
        <f t="shared" si="83"/>
        <v>#REF!</v>
      </c>
      <c r="DC10" s="151" t="e">
        <f t="shared" si="84"/>
        <v>#REF!</v>
      </c>
      <c r="DD10" s="151" t="e">
        <f t="shared" si="85"/>
        <v>#REF!</v>
      </c>
      <c r="DE10" s="153" t="e">
        <f t="shared" si="86"/>
        <v>#REF!</v>
      </c>
      <c r="DF10" s="151" t="e">
        <f t="shared" si="87"/>
        <v>#REF!</v>
      </c>
      <c r="DG10" s="151" t="e">
        <f t="shared" si="88"/>
        <v>#REF!</v>
      </c>
      <c r="DH10" s="154" t="e">
        <f t="shared" si="89"/>
        <v>#REF!</v>
      </c>
      <c r="DI10" s="151" t="e">
        <f t="shared" si="90"/>
        <v>#REF!</v>
      </c>
      <c r="DJ10" s="151" t="e">
        <f t="shared" si="91"/>
        <v>#REF!</v>
      </c>
      <c r="DK10" s="154" t="e">
        <f t="shared" si="92"/>
        <v>#REF!</v>
      </c>
      <c r="DL10" s="151" t="e">
        <f t="shared" si="93"/>
        <v>#REF!</v>
      </c>
      <c r="DM10" s="151" t="e">
        <f t="shared" si="94"/>
        <v>#REF!</v>
      </c>
      <c r="DN10" s="153" t="e">
        <f t="shared" si="95"/>
        <v>#REF!</v>
      </c>
      <c r="DO10" s="151" t="e">
        <f t="shared" si="96"/>
        <v>#REF!</v>
      </c>
      <c r="DP10" s="151">
        <f>коэффициенты!AI10</f>
        <v>1</v>
      </c>
      <c r="DQ10" s="154" t="e">
        <f t="shared" si="97"/>
        <v>#REF!</v>
      </c>
      <c r="DR10" s="151" t="e">
        <f t="shared" si="98"/>
        <v>#REF!</v>
      </c>
      <c r="DS10" s="151" t="e">
        <f t="shared" si="99"/>
        <v>#REF!</v>
      </c>
      <c r="DT10" s="154" t="e">
        <f t="shared" si="100"/>
        <v>#REF!</v>
      </c>
      <c r="DU10" s="151" t="e">
        <f t="shared" si="101"/>
        <v>#REF!</v>
      </c>
      <c r="DV10" s="151">
        <f>коэффициенты!AK10</f>
        <v>1</v>
      </c>
      <c r="DW10" s="154" t="e">
        <f t="shared" si="102"/>
        <v>#REF!</v>
      </c>
      <c r="DX10" s="151" t="e">
        <f t="shared" si="103"/>
        <v>#REF!</v>
      </c>
      <c r="DY10" s="151" t="e">
        <f t="shared" si="104"/>
        <v>#REF!</v>
      </c>
      <c r="DZ10" s="154" t="e">
        <f t="shared" si="105"/>
        <v>#REF!</v>
      </c>
      <c r="EA10" s="151" t="e">
        <f t="shared" si="106"/>
        <v>#REF!</v>
      </c>
      <c r="EB10" s="151" t="e">
        <f t="shared" si="107"/>
        <v>#REF!</v>
      </c>
      <c r="EC10" s="154" t="e">
        <f t="shared" si="108"/>
        <v>#REF!</v>
      </c>
      <c r="ED10" s="151" t="e">
        <f t="shared" si="109"/>
        <v>#REF!</v>
      </c>
      <c r="EE10" s="151" t="e">
        <f t="shared" si="110"/>
        <v>#REF!</v>
      </c>
      <c r="EF10" s="154" t="e">
        <f t="shared" si="111"/>
        <v>#REF!</v>
      </c>
      <c r="EG10" s="151" t="e">
        <f t="shared" si="112"/>
        <v>#REF!</v>
      </c>
      <c r="EH10" s="151" t="e">
        <f t="shared" si="113"/>
        <v>#REF!</v>
      </c>
      <c r="EI10" s="153" t="e">
        <f t="shared" si="114"/>
        <v>#REF!</v>
      </c>
      <c r="EJ10" s="151" t="e">
        <f t="shared" si="115"/>
        <v>#REF!</v>
      </c>
      <c r="EK10" s="151" t="e">
        <f t="shared" si="116"/>
        <v>#REF!</v>
      </c>
      <c r="EL10" s="154" t="e">
        <f t="shared" si="117"/>
        <v>#REF!</v>
      </c>
      <c r="EM10" s="151" t="e">
        <f t="shared" si="118"/>
        <v>#REF!</v>
      </c>
      <c r="EN10" s="151" t="e">
        <f t="shared" si="119"/>
        <v>#REF!</v>
      </c>
      <c r="EO10" s="153" t="e">
        <f t="shared" si="120"/>
        <v>#REF!</v>
      </c>
      <c r="EP10" s="157" t="e">
        <f t="shared" si="121"/>
        <v>#REF!</v>
      </c>
      <c r="EQ10" s="158" t="e">
        <f t="shared" si="122"/>
        <v>#REF!</v>
      </c>
      <c r="ER10" s="154" t="e">
        <f t="shared" si="123"/>
        <v>#REF!</v>
      </c>
      <c r="ES10" s="143">
        <v>15</v>
      </c>
      <c r="ET10" s="159">
        <v>0</v>
      </c>
      <c r="EU10" s="143">
        <f t="shared" si="124"/>
        <v>15</v>
      </c>
      <c r="EV10" s="160">
        <f t="shared" si="125"/>
        <v>1</v>
      </c>
      <c r="EW10" s="161">
        <f t="shared" si="126"/>
        <v>1</v>
      </c>
      <c r="EX10" s="162">
        <v>6</v>
      </c>
      <c r="EY10" s="163">
        <v>6</v>
      </c>
      <c r="EZ10" s="164">
        <f t="shared" si="127"/>
        <v>1</v>
      </c>
      <c r="FA10" s="165">
        <f t="shared" si="128"/>
        <v>1</v>
      </c>
      <c r="FB10" s="166" t="e">
        <f t="shared" si="129"/>
        <v>#REF!</v>
      </c>
      <c r="FC10" s="166" t="e">
        <f t="shared" si="130"/>
        <v>#REF!</v>
      </c>
      <c r="FD10" s="167" t="e">
        <f t="shared" si="131"/>
        <v>#REF!</v>
      </c>
      <c r="FE10" s="167" t="e">
        <f t="shared" si="132"/>
        <v>#REF!</v>
      </c>
      <c r="FF10" s="167" t="e">
        <f t="shared" si="133"/>
        <v>#REF!</v>
      </c>
      <c r="FG10" s="167">
        <f t="shared" si="134"/>
        <v>0.04</v>
      </c>
      <c r="FH10" s="167">
        <f t="shared" si="135"/>
        <v>0.06</v>
      </c>
      <c r="FI10" s="168" t="e">
        <f t="shared" si="136"/>
        <v>#REF!</v>
      </c>
      <c r="FJ10" s="168">
        <v>1</v>
      </c>
    </row>
    <row r="11" spans="1:166" s="109" customFormat="1" ht="20.45" customHeight="1">
      <c r="A11" s="150" t="s">
        <v>66</v>
      </c>
      <c r="B11" s="151" t="e">
        <f t="shared" si="0"/>
        <v>#REF!</v>
      </c>
      <c r="C11" s="151" t="e">
        <f t="shared" si="1"/>
        <v>#REF!</v>
      </c>
      <c r="D11" s="152" t="e">
        <f t="shared" si="2"/>
        <v>#REF!</v>
      </c>
      <c r="E11" s="151" t="e">
        <f t="shared" si="3"/>
        <v>#REF!</v>
      </c>
      <c r="F11" s="151" t="e">
        <f t="shared" si="4"/>
        <v>#REF!</v>
      </c>
      <c r="G11" s="153" t="e">
        <f t="shared" si="5"/>
        <v>#REF!</v>
      </c>
      <c r="H11" s="151" t="e">
        <f>'к среднему по РА'!S12</f>
        <v>#DIV/0!</v>
      </c>
      <c r="I11" s="151">
        <f>коэффициенты!G11</f>
        <v>1</v>
      </c>
      <c r="J11" s="152" t="e">
        <f t="shared" si="6"/>
        <v>#DIV/0!</v>
      </c>
      <c r="K11" s="151" t="e">
        <f>'к среднему по РА'!W12</f>
        <v>#DIV/0!</v>
      </c>
      <c r="L11" s="151">
        <f>коэффициенты!I11</f>
        <v>1</v>
      </c>
      <c r="M11" s="153" t="e">
        <f t="shared" si="7"/>
        <v>#DIV/0!</v>
      </c>
      <c r="N11" s="151">
        <f>'к среднему по РА'!E12</f>
        <v>0</v>
      </c>
      <c r="O11" s="151" t="e">
        <f t="shared" si="8"/>
        <v>#REF!</v>
      </c>
      <c r="P11" s="152" t="e">
        <f t="shared" si="9"/>
        <v>#REF!</v>
      </c>
      <c r="Q11" s="151">
        <f>'к среднему по РА'!K12</f>
        <v>0.8027380228550135</v>
      </c>
      <c r="R11" s="151">
        <f>коэффициенты!E11</f>
        <v>1</v>
      </c>
      <c r="S11" s="153">
        <f t="shared" si="10"/>
        <v>0.8027380228550135</v>
      </c>
      <c r="T11" s="151" t="e">
        <f t="shared" si="11"/>
        <v>#REF!</v>
      </c>
      <c r="U11" s="151" t="e">
        <f t="shared" si="12"/>
        <v>#REF!</v>
      </c>
      <c r="V11" s="154" t="e">
        <f t="shared" si="13"/>
        <v>#REF!</v>
      </c>
      <c r="W11" s="151" t="e">
        <f t="shared" si="14"/>
        <v>#REF!</v>
      </c>
      <c r="X11" s="151" t="e">
        <f t="shared" si="15"/>
        <v>#REF!</v>
      </c>
      <c r="Y11" s="153" t="e">
        <f t="shared" si="16"/>
        <v>#REF!</v>
      </c>
      <c r="Z11" s="151" t="e">
        <f t="shared" si="17"/>
        <v>#REF!</v>
      </c>
      <c r="AA11" s="151" t="e">
        <f t="shared" si="18"/>
        <v>#REF!</v>
      </c>
      <c r="AB11" s="154" t="e">
        <f t="shared" si="19"/>
        <v>#REF!</v>
      </c>
      <c r="AC11" s="151" t="e">
        <f t="shared" si="20"/>
        <v>#REF!</v>
      </c>
      <c r="AD11" s="151" t="e">
        <f t="shared" si="21"/>
        <v>#REF!</v>
      </c>
      <c r="AE11" s="153" t="e">
        <f t="shared" si="22"/>
        <v>#REF!</v>
      </c>
      <c r="AF11" s="151" t="e">
        <f>'к среднему по РА'!CC12</f>
        <v>#DIV/0!</v>
      </c>
      <c r="AG11" s="151">
        <f>коэффициенты!W11</f>
        <v>1</v>
      </c>
      <c r="AH11" s="154" t="e">
        <f t="shared" si="23"/>
        <v>#DIV/0!</v>
      </c>
      <c r="AI11" s="151" t="e">
        <f>'к среднему по РА'!CG12</f>
        <v>#DIV/0!</v>
      </c>
      <c r="AJ11" s="151">
        <f>коэффициенты!Y11</f>
        <v>1</v>
      </c>
      <c r="AK11" s="153" t="e">
        <f t="shared" si="24"/>
        <v>#DIV/0!</v>
      </c>
      <c r="AL11" s="151" t="e">
        <f>'к среднему по РА'!BQ12</f>
        <v>#DIV/0!</v>
      </c>
      <c r="AM11" s="151">
        <f>коэффициенты!AA11</f>
        <v>0.9</v>
      </c>
      <c r="AN11" s="154" t="e">
        <f t="shared" si="25"/>
        <v>#DIV/0!</v>
      </c>
      <c r="AO11" s="151">
        <f>'к среднему по РА'!BU12</f>
        <v>2.5533113035551502</v>
      </c>
      <c r="AP11" s="151">
        <f>коэффициенты!AC11</f>
        <v>0.9</v>
      </c>
      <c r="AQ11" s="153">
        <f t="shared" si="26"/>
        <v>1.8</v>
      </c>
      <c r="AR11" s="151" t="e">
        <f t="shared" si="27"/>
        <v>#REF!</v>
      </c>
      <c r="AS11" s="151" t="e">
        <f t="shared" si="28"/>
        <v>#REF!</v>
      </c>
      <c r="AT11" s="154" t="e">
        <f t="shared" si="29"/>
        <v>#REF!</v>
      </c>
      <c r="AU11" s="151" t="e">
        <f t="shared" si="30"/>
        <v>#REF!</v>
      </c>
      <c r="AV11" s="151" t="e">
        <f t="shared" si="31"/>
        <v>#REF!</v>
      </c>
      <c r="AW11" s="153" t="e">
        <f t="shared" si="32"/>
        <v>#REF!</v>
      </c>
      <c r="AX11" s="151" t="e">
        <f t="shared" si="33"/>
        <v>#REF!</v>
      </c>
      <c r="AY11" s="151" t="e">
        <f t="shared" si="34"/>
        <v>#REF!</v>
      </c>
      <c r="AZ11" s="154" t="e">
        <f t="shared" si="35"/>
        <v>#REF!</v>
      </c>
      <c r="BA11" s="151" t="e">
        <f t="shared" si="36"/>
        <v>#REF!</v>
      </c>
      <c r="BB11" s="151" t="e">
        <f t="shared" si="37"/>
        <v>#REF!</v>
      </c>
      <c r="BC11" s="153" t="e">
        <f t="shared" si="38"/>
        <v>#REF!</v>
      </c>
      <c r="BD11" s="151">
        <f>'к среднему по РА'!CO12</f>
        <v>0</v>
      </c>
      <c r="BE11" s="151">
        <f>коэффициенты!AE11</f>
        <v>1</v>
      </c>
      <c r="BF11" s="154">
        <f t="shared" si="39"/>
        <v>0</v>
      </c>
      <c r="BG11" s="151" t="e">
        <f t="shared" si="40"/>
        <v>#REF!</v>
      </c>
      <c r="BH11" s="151" t="e">
        <f t="shared" si="41"/>
        <v>#REF!</v>
      </c>
      <c r="BI11" s="153" t="e">
        <f t="shared" si="42"/>
        <v>#REF!</v>
      </c>
      <c r="BJ11" s="151" t="e">
        <f t="shared" si="43"/>
        <v>#REF!</v>
      </c>
      <c r="BK11" s="151" t="e">
        <f t="shared" si="44"/>
        <v>#REF!</v>
      </c>
      <c r="BL11" s="154" t="e">
        <f t="shared" si="45"/>
        <v>#REF!</v>
      </c>
      <c r="BM11" s="151" t="e">
        <f t="shared" si="46"/>
        <v>#REF!</v>
      </c>
      <c r="BN11" s="151" t="e">
        <f t="shared" si="47"/>
        <v>#REF!</v>
      </c>
      <c r="BO11" s="153" t="e">
        <f t="shared" si="48"/>
        <v>#REF!</v>
      </c>
      <c r="BP11" s="151" t="e">
        <f t="shared" si="49"/>
        <v>#REF!</v>
      </c>
      <c r="BQ11" s="151" t="e">
        <f t="shared" si="50"/>
        <v>#REF!</v>
      </c>
      <c r="BR11" s="154" t="e">
        <f t="shared" si="51"/>
        <v>#REF!</v>
      </c>
      <c r="BS11" s="151" t="e">
        <f t="shared" si="52"/>
        <v>#REF!</v>
      </c>
      <c r="BT11" s="151" t="e">
        <f t="shared" si="53"/>
        <v>#REF!</v>
      </c>
      <c r="BU11" s="153" t="e">
        <f t="shared" si="54"/>
        <v>#REF!</v>
      </c>
      <c r="BV11" s="151">
        <f>'к среднему по РА'!AU12</f>
        <v>1</v>
      </c>
      <c r="BW11" s="151" t="e">
        <f t="shared" si="55"/>
        <v>#REF!</v>
      </c>
      <c r="BX11" s="154" t="e">
        <f t="shared" si="56"/>
        <v>#REF!</v>
      </c>
      <c r="BY11" s="151" t="e">
        <f t="shared" si="57"/>
        <v>#REF!</v>
      </c>
      <c r="BZ11" s="151" t="e">
        <f t="shared" si="58"/>
        <v>#REF!</v>
      </c>
      <c r="CA11" s="153" t="e">
        <f t="shared" si="59"/>
        <v>#REF!</v>
      </c>
      <c r="CB11" s="151" t="e">
        <f t="shared" si="60"/>
        <v>#REF!</v>
      </c>
      <c r="CC11" s="151" t="e">
        <f t="shared" si="61"/>
        <v>#REF!</v>
      </c>
      <c r="CD11" s="154" t="e">
        <f t="shared" si="62"/>
        <v>#REF!</v>
      </c>
      <c r="CE11" s="151" t="e">
        <f t="shared" si="63"/>
        <v>#REF!</v>
      </c>
      <c r="CF11" s="151">
        <f>коэффициенты!O11</f>
        <v>1</v>
      </c>
      <c r="CG11" s="153" t="e">
        <f t="shared" si="64"/>
        <v>#REF!</v>
      </c>
      <c r="CH11" s="151" t="e">
        <f t="shared" si="65"/>
        <v>#REF!</v>
      </c>
      <c r="CI11" s="151">
        <f>коэффициенты!Q11</f>
        <v>1</v>
      </c>
      <c r="CJ11" s="154" t="e">
        <f t="shared" si="66"/>
        <v>#REF!</v>
      </c>
      <c r="CK11" s="151" t="e">
        <f t="shared" si="67"/>
        <v>#REF!</v>
      </c>
      <c r="CL11" s="151" t="e">
        <f t="shared" si="68"/>
        <v>#REF!</v>
      </c>
      <c r="CM11" s="153" t="e">
        <f t="shared" si="69"/>
        <v>#REF!</v>
      </c>
      <c r="CN11" s="151" t="e">
        <f t="shared" si="70"/>
        <v>#REF!</v>
      </c>
      <c r="CO11" s="151">
        <f>коэффициенты!S11</f>
        <v>1</v>
      </c>
      <c r="CP11" s="155" t="e">
        <f t="shared" si="71"/>
        <v>#REF!</v>
      </c>
      <c r="CQ11" s="151" t="e">
        <f t="shared" si="72"/>
        <v>#REF!</v>
      </c>
      <c r="CR11" s="151" t="e">
        <f t="shared" si="73"/>
        <v>#REF!</v>
      </c>
      <c r="CS11" s="156" t="e">
        <f t="shared" si="74"/>
        <v>#REF!</v>
      </c>
      <c r="CT11" s="151" t="e">
        <f t="shared" si="75"/>
        <v>#REF!</v>
      </c>
      <c r="CU11" s="151" t="e">
        <f t="shared" si="76"/>
        <v>#REF!</v>
      </c>
      <c r="CV11" s="154" t="e">
        <f t="shared" si="77"/>
        <v>#REF!</v>
      </c>
      <c r="CW11" s="151" t="e">
        <f t="shared" si="78"/>
        <v>#REF!</v>
      </c>
      <c r="CX11" s="151" t="e">
        <f t="shared" si="79"/>
        <v>#REF!</v>
      </c>
      <c r="CY11" s="153" t="e">
        <f t="shared" si="80"/>
        <v>#REF!</v>
      </c>
      <c r="CZ11" s="151" t="e">
        <f t="shared" si="81"/>
        <v>#REF!</v>
      </c>
      <c r="DA11" s="151" t="e">
        <f t="shared" si="82"/>
        <v>#REF!</v>
      </c>
      <c r="DB11" s="154" t="e">
        <f t="shared" si="83"/>
        <v>#REF!</v>
      </c>
      <c r="DC11" s="151" t="e">
        <f t="shared" si="84"/>
        <v>#REF!</v>
      </c>
      <c r="DD11" s="151" t="e">
        <f t="shared" si="85"/>
        <v>#REF!</v>
      </c>
      <c r="DE11" s="153" t="e">
        <f t="shared" si="86"/>
        <v>#REF!</v>
      </c>
      <c r="DF11" s="151" t="e">
        <f t="shared" si="87"/>
        <v>#REF!</v>
      </c>
      <c r="DG11" s="151" t="e">
        <f t="shared" si="88"/>
        <v>#REF!</v>
      </c>
      <c r="DH11" s="154" t="e">
        <f t="shared" si="89"/>
        <v>#REF!</v>
      </c>
      <c r="DI11" s="151" t="e">
        <f t="shared" si="90"/>
        <v>#REF!</v>
      </c>
      <c r="DJ11" s="151" t="e">
        <f t="shared" si="91"/>
        <v>#REF!</v>
      </c>
      <c r="DK11" s="154" t="e">
        <f t="shared" si="92"/>
        <v>#REF!</v>
      </c>
      <c r="DL11" s="151" t="e">
        <f t="shared" si="93"/>
        <v>#REF!</v>
      </c>
      <c r="DM11" s="151" t="e">
        <f t="shared" si="94"/>
        <v>#REF!</v>
      </c>
      <c r="DN11" s="153" t="e">
        <f t="shared" si="95"/>
        <v>#REF!</v>
      </c>
      <c r="DO11" s="151" t="e">
        <f t="shared" si="96"/>
        <v>#REF!</v>
      </c>
      <c r="DP11" s="151" t="e">
        <f>коэффициенты!AI11</f>
        <v>#DIV/0!</v>
      </c>
      <c r="DQ11" s="154" t="e">
        <f t="shared" si="97"/>
        <v>#REF!</v>
      </c>
      <c r="DR11" s="151" t="e">
        <f t="shared" si="98"/>
        <v>#REF!</v>
      </c>
      <c r="DS11" s="151" t="e">
        <f t="shared" si="99"/>
        <v>#REF!</v>
      </c>
      <c r="DT11" s="154" t="e">
        <f t="shared" si="100"/>
        <v>#REF!</v>
      </c>
      <c r="DU11" s="151" t="e">
        <f t="shared" si="101"/>
        <v>#REF!</v>
      </c>
      <c r="DV11" s="151">
        <f>коэффициенты!AK11</f>
        <v>1</v>
      </c>
      <c r="DW11" s="154" t="e">
        <f t="shared" si="102"/>
        <v>#REF!</v>
      </c>
      <c r="DX11" s="151" t="e">
        <f t="shared" si="103"/>
        <v>#REF!</v>
      </c>
      <c r="DY11" s="151" t="e">
        <f t="shared" si="104"/>
        <v>#REF!</v>
      </c>
      <c r="DZ11" s="154" t="e">
        <f t="shared" si="105"/>
        <v>#REF!</v>
      </c>
      <c r="EA11" s="151" t="e">
        <f t="shared" si="106"/>
        <v>#REF!</v>
      </c>
      <c r="EB11" s="151" t="e">
        <f t="shared" si="107"/>
        <v>#REF!</v>
      </c>
      <c r="EC11" s="154" t="e">
        <f t="shared" si="108"/>
        <v>#REF!</v>
      </c>
      <c r="ED11" s="151" t="e">
        <f t="shared" si="109"/>
        <v>#REF!</v>
      </c>
      <c r="EE11" s="151" t="e">
        <f t="shared" si="110"/>
        <v>#REF!</v>
      </c>
      <c r="EF11" s="154" t="e">
        <f t="shared" si="111"/>
        <v>#REF!</v>
      </c>
      <c r="EG11" s="151" t="e">
        <f t="shared" si="112"/>
        <v>#REF!</v>
      </c>
      <c r="EH11" s="151" t="e">
        <f t="shared" si="113"/>
        <v>#REF!</v>
      </c>
      <c r="EI11" s="153" t="e">
        <f t="shared" si="114"/>
        <v>#REF!</v>
      </c>
      <c r="EJ11" s="151" t="e">
        <f t="shared" si="115"/>
        <v>#REF!</v>
      </c>
      <c r="EK11" s="151" t="e">
        <f t="shared" si="116"/>
        <v>#REF!</v>
      </c>
      <c r="EL11" s="154" t="e">
        <f t="shared" si="117"/>
        <v>#REF!</v>
      </c>
      <c r="EM11" s="151" t="e">
        <f t="shared" si="118"/>
        <v>#REF!</v>
      </c>
      <c r="EN11" s="151" t="e">
        <f t="shared" si="119"/>
        <v>#REF!</v>
      </c>
      <c r="EO11" s="153" t="e">
        <f t="shared" si="120"/>
        <v>#REF!</v>
      </c>
      <c r="EP11" s="157" t="e">
        <f t="shared" si="121"/>
        <v>#REF!</v>
      </c>
      <c r="EQ11" s="158" t="e">
        <f t="shared" si="122"/>
        <v>#REF!</v>
      </c>
      <c r="ER11" s="154" t="e">
        <f t="shared" si="123"/>
        <v>#REF!</v>
      </c>
      <c r="ES11" s="143">
        <v>15</v>
      </c>
      <c r="ET11" s="159">
        <v>0</v>
      </c>
      <c r="EU11" s="143">
        <f t="shared" si="124"/>
        <v>15</v>
      </c>
      <c r="EV11" s="160">
        <f t="shared" si="125"/>
        <v>1</v>
      </c>
      <c r="EW11" s="161">
        <f t="shared" si="126"/>
        <v>1</v>
      </c>
      <c r="EX11" s="162">
        <v>8</v>
      </c>
      <c r="EY11" s="163">
        <v>8</v>
      </c>
      <c r="EZ11" s="164">
        <f t="shared" si="127"/>
        <v>1</v>
      </c>
      <c r="FA11" s="165">
        <f t="shared" si="128"/>
        <v>1</v>
      </c>
      <c r="FB11" s="166" t="e">
        <f t="shared" si="129"/>
        <v>#REF!</v>
      </c>
      <c r="FC11" s="166" t="e">
        <f t="shared" si="130"/>
        <v>#REF!</v>
      </c>
      <c r="FD11" s="167" t="e">
        <f t="shared" si="131"/>
        <v>#REF!</v>
      </c>
      <c r="FE11" s="167" t="e">
        <f t="shared" si="132"/>
        <v>#REF!</v>
      </c>
      <c r="FF11" s="167" t="e">
        <f t="shared" si="133"/>
        <v>#REF!</v>
      </c>
      <c r="FG11" s="167">
        <f t="shared" si="134"/>
        <v>0.04</v>
      </c>
      <c r="FH11" s="167">
        <f t="shared" si="135"/>
        <v>0.06</v>
      </c>
      <c r="FI11" s="168" t="e">
        <f t="shared" si="136"/>
        <v>#REF!</v>
      </c>
      <c r="FJ11" s="168">
        <v>2</v>
      </c>
    </row>
    <row r="12" spans="1:166" s="109" customFormat="1" ht="19.899999999999999" customHeight="1">
      <c r="A12" s="150" t="s">
        <v>67</v>
      </c>
      <c r="B12" s="151" t="e">
        <f t="shared" si="0"/>
        <v>#REF!</v>
      </c>
      <c r="C12" s="151" t="e">
        <f t="shared" si="1"/>
        <v>#REF!</v>
      </c>
      <c r="D12" s="152" t="e">
        <f t="shared" si="2"/>
        <v>#REF!</v>
      </c>
      <c r="E12" s="151" t="e">
        <f t="shared" si="3"/>
        <v>#REF!</v>
      </c>
      <c r="F12" s="151" t="e">
        <f t="shared" si="4"/>
        <v>#REF!</v>
      </c>
      <c r="G12" s="153" t="e">
        <f t="shared" si="5"/>
        <v>#REF!</v>
      </c>
      <c r="H12" s="151" t="e">
        <f>'к среднему по РА'!S13</f>
        <v>#DIV/0!</v>
      </c>
      <c r="I12" s="151" t="e">
        <f>коэффициенты!G12</f>
        <v>#DIV/0!</v>
      </c>
      <c r="J12" s="152" t="e">
        <f t="shared" si="6"/>
        <v>#DIV/0!</v>
      </c>
      <c r="K12" s="151" t="e">
        <f>'к среднему по РА'!W13</f>
        <v>#DIV/0!</v>
      </c>
      <c r="L12" s="151">
        <f>коэффициенты!I12</f>
        <v>0.8</v>
      </c>
      <c r="M12" s="153" t="e">
        <f t="shared" si="7"/>
        <v>#DIV/0!</v>
      </c>
      <c r="N12" s="151">
        <f>'к среднему по РА'!E13</f>
        <v>0</v>
      </c>
      <c r="O12" s="151" t="e">
        <f t="shared" si="8"/>
        <v>#REF!</v>
      </c>
      <c r="P12" s="152" t="e">
        <f t="shared" si="9"/>
        <v>#REF!</v>
      </c>
      <c r="Q12" s="151">
        <f>'к среднему по РА'!K13</f>
        <v>0</v>
      </c>
      <c r="R12" s="151">
        <f>коэффициенты!E12</f>
        <v>0.8</v>
      </c>
      <c r="S12" s="153">
        <f t="shared" si="10"/>
        <v>0</v>
      </c>
      <c r="T12" s="151" t="e">
        <f t="shared" si="11"/>
        <v>#REF!</v>
      </c>
      <c r="U12" s="151" t="e">
        <f t="shared" si="12"/>
        <v>#REF!</v>
      </c>
      <c r="V12" s="154" t="e">
        <f t="shared" si="13"/>
        <v>#REF!</v>
      </c>
      <c r="W12" s="151" t="e">
        <f t="shared" si="14"/>
        <v>#REF!</v>
      </c>
      <c r="X12" s="151" t="e">
        <f t="shared" si="15"/>
        <v>#REF!</v>
      </c>
      <c r="Y12" s="153" t="e">
        <f t="shared" si="16"/>
        <v>#REF!</v>
      </c>
      <c r="Z12" s="151" t="e">
        <f t="shared" si="17"/>
        <v>#REF!</v>
      </c>
      <c r="AA12" s="151" t="e">
        <f t="shared" si="18"/>
        <v>#REF!</v>
      </c>
      <c r="AB12" s="154" t="e">
        <f t="shared" si="19"/>
        <v>#REF!</v>
      </c>
      <c r="AC12" s="151" t="e">
        <f t="shared" si="20"/>
        <v>#REF!</v>
      </c>
      <c r="AD12" s="151" t="e">
        <f t="shared" si="21"/>
        <v>#REF!</v>
      </c>
      <c r="AE12" s="153" t="e">
        <f t="shared" si="22"/>
        <v>#REF!</v>
      </c>
      <c r="AF12" s="151" t="e">
        <f>'к среднему по РА'!CC13</f>
        <v>#DIV/0!</v>
      </c>
      <c r="AG12" s="151">
        <f>коэффициенты!W12</f>
        <v>0.8</v>
      </c>
      <c r="AH12" s="154" t="e">
        <f t="shared" si="23"/>
        <v>#DIV/0!</v>
      </c>
      <c r="AI12" s="151" t="e">
        <f>'к среднему по РА'!CG13</f>
        <v>#DIV/0!</v>
      </c>
      <c r="AJ12" s="151">
        <f>коэффициенты!Y12</f>
        <v>0.8</v>
      </c>
      <c r="AK12" s="153" t="e">
        <f t="shared" si="24"/>
        <v>#DIV/0!</v>
      </c>
      <c r="AL12" s="151" t="e">
        <f>'к среднему по РА'!BQ13</f>
        <v>#DIV/0!</v>
      </c>
      <c r="AM12" s="151">
        <f>коэффициенты!AA12</f>
        <v>1</v>
      </c>
      <c r="AN12" s="154" t="e">
        <f t="shared" si="25"/>
        <v>#DIV/0!</v>
      </c>
      <c r="AO12" s="151">
        <f>'к среднему по РА'!BU13</f>
        <v>0</v>
      </c>
      <c r="AP12" s="151" t="e">
        <f>коэффициенты!AC12</f>
        <v>#DIV/0!</v>
      </c>
      <c r="AQ12" s="153" t="e">
        <f t="shared" si="26"/>
        <v>#DIV/0!</v>
      </c>
      <c r="AR12" s="151" t="e">
        <f t="shared" si="27"/>
        <v>#REF!</v>
      </c>
      <c r="AS12" s="151" t="e">
        <f t="shared" si="28"/>
        <v>#REF!</v>
      </c>
      <c r="AT12" s="154" t="e">
        <f t="shared" si="29"/>
        <v>#REF!</v>
      </c>
      <c r="AU12" s="151" t="e">
        <f t="shared" si="30"/>
        <v>#REF!</v>
      </c>
      <c r="AV12" s="151" t="e">
        <f t="shared" si="31"/>
        <v>#REF!</v>
      </c>
      <c r="AW12" s="153" t="e">
        <f t="shared" si="32"/>
        <v>#REF!</v>
      </c>
      <c r="AX12" s="151" t="e">
        <f t="shared" si="33"/>
        <v>#REF!</v>
      </c>
      <c r="AY12" s="151" t="e">
        <f t="shared" si="34"/>
        <v>#REF!</v>
      </c>
      <c r="AZ12" s="154" t="e">
        <f t="shared" si="35"/>
        <v>#REF!</v>
      </c>
      <c r="BA12" s="151" t="e">
        <f t="shared" si="36"/>
        <v>#REF!</v>
      </c>
      <c r="BB12" s="151" t="e">
        <f t="shared" si="37"/>
        <v>#REF!</v>
      </c>
      <c r="BC12" s="153" t="e">
        <f t="shared" si="38"/>
        <v>#REF!</v>
      </c>
      <c r="BD12" s="151">
        <f>'к среднему по РА'!CO13</f>
        <v>0</v>
      </c>
      <c r="BE12" s="151">
        <f>коэффициенты!AE12</f>
        <v>1</v>
      </c>
      <c r="BF12" s="154">
        <f t="shared" si="39"/>
        <v>0</v>
      </c>
      <c r="BG12" s="151" t="e">
        <f t="shared" si="40"/>
        <v>#REF!</v>
      </c>
      <c r="BH12" s="151" t="e">
        <f t="shared" si="41"/>
        <v>#REF!</v>
      </c>
      <c r="BI12" s="153" t="e">
        <f t="shared" si="42"/>
        <v>#REF!</v>
      </c>
      <c r="BJ12" s="151" t="e">
        <f t="shared" si="43"/>
        <v>#REF!</v>
      </c>
      <c r="BK12" s="151" t="e">
        <f t="shared" si="44"/>
        <v>#REF!</v>
      </c>
      <c r="BL12" s="154" t="e">
        <f t="shared" si="45"/>
        <v>#REF!</v>
      </c>
      <c r="BM12" s="151" t="e">
        <f t="shared" si="46"/>
        <v>#REF!</v>
      </c>
      <c r="BN12" s="151" t="e">
        <f t="shared" si="47"/>
        <v>#REF!</v>
      </c>
      <c r="BO12" s="153" t="e">
        <f t="shared" si="48"/>
        <v>#REF!</v>
      </c>
      <c r="BP12" s="151" t="e">
        <f t="shared" si="49"/>
        <v>#REF!</v>
      </c>
      <c r="BQ12" s="151" t="e">
        <f t="shared" si="50"/>
        <v>#REF!</v>
      </c>
      <c r="BR12" s="154" t="e">
        <f t="shared" si="51"/>
        <v>#REF!</v>
      </c>
      <c r="BS12" s="151" t="e">
        <f t="shared" si="52"/>
        <v>#REF!</v>
      </c>
      <c r="BT12" s="151" t="e">
        <f t="shared" si="53"/>
        <v>#REF!</v>
      </c>
      <c r="BU12" s="153" t="e">
        <f t="shared" si="54"/>
        <v>#REF!</v>
      </c>
      <c r="BV12" s="151" t="e">
        <f>'к среднему по РА'!AU13</f>
        <v>#DIV/0!</v>
      </c>
      <c r="BW12" s="151" t="e">
        <f t="shared" si="55"/>
        <v>#REF!</v>
      </c>
      <c r="BX12" s="154" t="e">
        <f t="shared" si="56"/>
        <v>#DIV/0!</v>
      </c>
      <c r="BY12" s="151" t="e">
        <f t="shared" si="57"/>
        <v>#REF!</v>
      </c>
      <c r="BZ12" s="151" t="e">
        <f t="shared" si="58"/>
        <v>#REF!</v>
      </c>
      <c r="CA12" s="153" t="e">
        <f t="shared" si="59"/>
        <v>#REF!</v>
      </c>
      <c r="CB12" s="151" t="e">
        <f t="shared" si="60"/>
        <v>#REF!</v>
      </c>
      <c r="CC12" s="151" t="e">
        <f t="shared" si="61"/>
        <v>#REF!</v>
      </c>
      <c r="CD12" s="154" t="e">
        <f t="shared" si="62"/>
        <v>#REF!</v>
      </c>
      <c r="CE12" s="151" t="e">
        <f t="shared" si="63"/>
        <v>#REF!</v>
      </c>
      <c r="CF12" s="151">
        <f>коэффициенты!O12</f>
        <v>0.8</v>
      </c>
      <c r="CG12" s="153" t="e">
        <f t="shared" si="64"/>
        <v>#REF!</v>
      </c>
      <c r="CH12" s="151" t="e">
        <f t="shared" si="65"/>
        <v>#REF!</v>
      </c>
      <c r="CI12" s="151" t="e">
        <f>коэффициенты!Q12</f>
        <v>#DIV/0!</v>
      </c>
      <c r="CJ12" s="154" t="e">
        <f t="shared" si="66"/>
        <v>#REF!</v>
      </c>
      <c r="CK12" s="151" t="e">
        <f t="shared" si="67"/>
        <v>#REF!</v>
      </c>
      <c r="CL12" s="151" t="e">
        <f t="shared" si="68"/>
        <v>#REF!</v>
      </c>
      <c r="CM12" s="153" t="e">
        <f t="shared" si="69"/>
        <v>#REF!</v>
      </c>
      <c r="CN12" s="151" t="e">
        <f t="shared" si="70"/>
        <v>#REF!</v>
      </c>
      <c r="CO12" s="151" t="e">
        <f>коэффициенты!S12</f>
        <v>#DIV/0!</v>
      </c>
      <c r="CP12" s="155" t="e">
        <f t="shared" si="71"/>
        <v>#REF!</v>
      </c>
      <c r="CQ12" s="151" t="e">
        <f t="shared" si="72"/>
        <v>#REF!</v>
      </c>
      <c r="CR12" s="151" t="e">
        <f t="shared" si="73"/>
        <v>#REF!</v>
      </c>
      <c r="CS12" s="156" t="e">
        <f t="shared" si="74"/>
        <v>#REF!</v>
      </c>
      <c r="CT12" s="151" t="e">
        <f t="shared" si="75"/>
        <v>#REF!</v>
      </c>
      <c r="CU12" s="151" t="e">
        <f t="shared" si="76"/>
        <v>#REF!</v>
      </c>
      <c r="CV12" s="154" t="e">
        <f t="shared" si="77"/>
        <v>#REF!</v>
      </c>
      <c r="CW12" s="151" t="e">
        <f t="shared" si="78"/>
        <v>#REF!</v>
      </c>
      <c r="CX12" s="151" t="e">
        <f t="shared" si="79"/>
        <v>#REF!</v>
      </c>
      <c r="CY12" s="153" t="e">
        <f t="shared" si="80"/>
        <v>#REF!</v>
      </c>
      <c r="CZ12" s="151" t="e">
        <f t="shared" si="81"/>
        <v>#REF!</v>
      </c>
      <c r="DA12" s="151" t="e">
        <f t="shared" si="82"/>
        <v>#REF!</v>
      </c>
      <c r="DB12" s="154" t="e">
        <f t="shared" si="83"/>
        <v>#REF!</v>
      </c>
      <c r="DC12" s="151" t="e">
        <f t="shared" si="84"/>
        <v>#REF!</v>
      </c>
      <c r="DD12" s="151" t="e">
        <f t="shared" si="85"/>
        <v>#REF!</v>
      </c>
      <c r="DE12" s="153" t="e">
        <f t="shared" si="86"/>
        <v>#REF!</v>
      </c>
      <c r="DF12" s="151" t="e">
        <f t="shared" si="87"/>
        <v>#REF!</v>
      </c>
      <c r="DG12" s="151" t="e">
        <f t="shared" si="88"/>
        <v>#REF!</v>
      </c>
      <c r="DH12" s="154" t="e">
        <f t="shared" si="89"/>
        <v>#REF!</v>
      </c>
      <c r="DI12" s="151" t="e">
        <f t="shared" si="90"/>
        <v>#REF!</v>
      </c>
      <c r="DJ12" s="151" t="e">
        <f t="shared" si="91"/>
        <v>#REF!</v>
      </c>
      <c r="DK12" s="154" t="e">
        <f t="shared" si="92"/>
        <v>#REF!</v>
      </c>
      <c r="DL12" s="151" t="e">
        <f t="shared" si="93"/>
        <v>#REF!</v>
      </c>
      <c r="DM12" s="151" t="e">
        <f t="shared" si="94"/>
        <v>#REF!</v>
      </c>
      <c r="DN12" s="153" t="e">
        <f t="shared" si="95"/>
        <v>#REF!</v>
      </c>
      <c r="DO12" s="151" t="e">
        <f t="shared" si="96"/>
        <v>#REF!</v>
      </c>
      <c r="DP12" s="151">
        <f>коэффициенты!AI12</f>
        <v>0.8</v>
      </c>
      <c r="DQ12" s="154" t="e">
        <f t="shared" si="97"/>
        <v>#REF!</v>
      </c>
      <c r="DR12" s="151" t="e">
        <f t="shared" si="98"/>
        <v>#REF!</v>
      </c>
      <c r="DS12" s="151" t="e">
        <f t="shared" si="99"/>
        <v>#REF!</v>
      </c>
      <c r="DT12" s="154" t="e">
        <f t="shared" si="100"/>
        <v>#REF!</v>
      </c>
      <c r="DU12" s="151" t="e">
        <f t="shared" si="101"/>
        <v>#REF!</v>
      </c>
      <c r="DV12" s="151">
        <f>коэффициенты!AK12</f>
        <v>0.8</v>
      </c>
      <c r="DW12" s="154" t="e">
        <f t="shared" si="102"/>
        <v>#REF!</v>
      </c>
      <c r="DX12" s="151" t="e">
        <f t="shared" si="103"/>
        <v>#REF!</v>
      </c>
      <c r="DY12" s="151" t="e">
        <f t="shared" si="104"/>
        <v>#REF!</v>
      </c>
      <c r="DZ12" s="154" t="e">
        <f t="shared" si="105"/>
        <v>#REF!</v>
      </c>
      <c r="EA12" s="151" t="e">
        <f t="shared" si="106"/>
        <v>#REF!</v>
      </c>
      <c r="EB12" s="151" t="e">
        <f t="shared" si="107"/>
        <v>#REF!</v>
      </c>
      <c r="EC12" s="154" t="e">
        <f t="shared" si="108"/>
        <v>#REF!</v>
      </c>
      <c r="ED12" s="151" t="e">
        <f t="shared" si="109"/>
        <v>#REF!</v>
      </c>
      <c r="EE12" s="151" t="e">
        <f t="shared" si="110"/>
        <v>#REF!</v>
      </c>
      <c r="EF12" s="154" t="e">
        <f t="shared" si="111"/>
        <v>#REF!</v>
      </c>
      <c r="EG12" s="151" t="e">
        <f t="shared" si="112"/>
        <v>#REF!</v>
      </c>
      <c r="EH12" s="151" t="e">
        <f t="shared" si="113"/>
        <v>#REF!</v>
      </c>
      <c r="EI12" s="153" t="e">
        <f t="shared" si="114"/>
        <v>#REF!</v>
      </c>
      <c r="EJ12" s="151" t="e">
        <f t="shared" si="115"/>
        <v>#REF!</v>
      </c>
      <c r="EK12" s="151" t="e">
        <f t="shared" si="116"/>
        <v>#REF!</v>
      </c>
      <c r="EL12" s="154" t="e">
        <f t="shared" si="117"/>
        <v>#REF!</v>
      </c>
      <c r="EM12" s="151" t="e">
        <f t="shared" si="118"/>
        <v>#REF!</v>
      </c>
      <c r="EN12" s="151" t="e">
        <f t="shared" si="119"/>
        <v>#REF!</v>
      </c>
      <c r="EO12" s="153" t="e">
        <f t="shared" si="120"/>
        <v>#REF!</v>
      </c>
      <c r="EP12" s="157" t="e">
        <f t="shared" si="121"/>
        <v>#REF!</v>
      </c>
      <c r="EQ12" s="158" t="e">
        <f t="shared" si="122"/>
        <v>#REF!</v>
      </c>
      <c r="ER12" s="154" t="e">
        <f t="shared" si="123"/>
        <v>#REF!</v>
      </c>
      <c r="ES12" s="143">
        <v>15</v>
      </c>
      <c r="ET12" s="159">
        <v>0</v>
      </c>
      <c r="EU12" s="143">
        <f t="shared" si="124"/>
        <v>15</v>
      </c>
      <c r="EV12" s="160">
        <f t="shared" si="125"/>
        <v>1</v>
      </c>
      <c r="EW12" s="161">
        <f t="shared" si="126"/>
        <v>1</v>
      </c>
      <c r="EX12" s="162">
        <v>9</v>
      </c>
      <c r="EY12" s="163">
        <v>9</v>
      </c>
      <c r="EZ12" s="164">
        <f t="shared" si="127"/>
        <v>1</v>
      </c>
      <c r="FA12" s="165">
        <f t="shared" si="128"/>
        <v>1</v>
      </c>
      <c r="FB12" s="166" t="e">
        <f t="shared" si="129"/>
        <v>#REF!</v>
      </c>
      <c r="FC12" s="166" t="e">
        <f t="shared" si="130"/>
        <v>#REF!</v>
      </c>
      <c r="FD12" s="167" t="e">
        <f t="shared" si="131"/>
        <v>#REF!</v>
      </c>
      <c r="FE12" s="167" t="e">
        <f t="shared" si="132"/>
        <v>#REF!</v>
      </c>
      <c r="FF12" s="167" t="e">
        <f t="shared" si="133"/>
        <v>#REF!</v>
      </c>
      <c r="FG12" s="167">
        <f t="shared" si="134"/>
        <v>0.04</v>
      </c>
      <c r="FH12" s="167">
        <f t="shared" si="135"/>
        <v>0.06</v>
      </c>
      <c r="FI12" s="168" t="e">
        <f t="shared" si="136"/>
        <v>#REF!</v>
      </c>
      <c r="FJ12" s="168">
        <v>11</v>
      </c>
    </row>
    <row r="13" spans="1:166" s="109" customFormat="1" ht="21.6" customHeight="1">
      <c r="A13" s="150" t="s">
        <v>68</v>
      </c>
      <c r="B13" s="151" t="e">
        <f t="shared" si="0"/>
        <v>#REF!</v>
      </c>
      <c r="C13" s="151" t="e">
        <f t="shared" si="1"/>
        <v>#REF!</v>
      </c>
      <c r="D13" s="152" t="e">
        <f t="shared" si="2"/>
        <v>#REF!</v>
      </c>
      <c r="E13" s="151" t="e">
        <f t="shared" si="3"/>
        <v>#REF!</v>
      </c>
      <c r="F13" s="151" t="e">
        <f t="shared" si="4"/>
        <v>#REF!</v>
      </c>
      <c r="G13" s="153" t="e">
        <f t="shared" si="5"/>
        <v>#REF!</v>
      </c>
      <c r="H13" s="151" t="e">
        <f>'к среднему по РА'!S14</f>
        <v>#DIV/0!</v>
      </c>
      <c r="I13" s="151">
        <f>коэффициенты!G13</f>
        <v>1</v>
      </c>
      <c r="J13" s="152" t="e">
        <f t="shared" si="6"/>
        <v>#DIV/0!</v>
      </c>
      <c r="K13" s="151" t="e">
        <f>'к среднему по РА'!W14</f>
        <v>#DIV/0!</v>
      </c>
      <c r="L13" s="151">
        <f>коэффициенты!I13</f>
        <v>1</v>
      </c>
      <c r="M13" s="153" t="e">
        <f t="shared" si="7"/>
        <v>#DIV/0!</v>
      </c>
      <c r="N13" s="151">
        <f>'к среднему по РА'!E14</f>
        <v>0</v>
      </c>
      <c r="O13" s="151" t="e">
        <f t="shared" si="8"/>
        <v>#REF!</v>
      </c>
      <c r="P13" s="152" t="e">
        <f t="shared" si="9"/>
        <v>#REF!</v>
      </c>
      <c r="Q13" s="151">
        <f>'к среднему по РА'!K14</f>
        <v>0.73833699544303877</v>
      </c>
      <c r="R13" s="151">
        <f>коэффициенты!E13</f>
        <v>1</v>
      </c>
      <c r="S13" s="153">
        <f t="shared" si="10"/>
        <v>0.73833699544303877</v>
      </c>
      <c r="T13" s="151" t="e">
        <f t="shared" si="11"/>
        <v>#REF!</v>
      </c>
      <c r="U13" s="151" t="e">
        <f t="shared" si="12"/>
        <v>#REF!</v>
      </c>
      <c r="V13" s="154" t="e">
        <f t="shared" si="13"/>
        <v>#REF!</v>
      </c>
      <c r="W13" s="151" t="e">
        <f t="shared" si="14"/>
        <v>#REF!</v>
      </c>
      <c r="X13" s="151" t="e">
        <f t="shared" si="15"/>
        <v>#REF!</v>
      </c>
      <c r="Y13" s="153" t="e">
        <f t="shared" si="16"/>
        <v>#REF!</v>
      </c>
      <c r="Z13" s="151" t="e">
        <f t="shared" si="17"/>
        <v>#REF!</v>
      </c>
      <c r="AA13" s="151" t="e">
        <f t="shared" si="18"/>
        <v>#REF!</v>
      </c>
      <c r="AB13" s="154" t="e">
        <f t="shared" si="19"/>
        <v>#REF!</v>
      </c>
      <c r="AC13" s="151" t="e">
        <f t="shared" si="20"/>
        <v>#REF!</v>
      </c>
      <c r="AD13" s="151" t="e">
        <f t="shared" si="21"/>
        <v>#REF!</v>
      </c>
      <c r="AE13" s="153" t="e">
        <f t="shared" si="22"/>
        <v>#REF!</v>
      </c>
      <c r="AF13" s="151" t="e">
        <f>'к среднему по РА'!CC14</f>
        <v>#DIV/0!</v>
      </c>
      <c r="AG13" s="151">
        <f>коэффициенты!W13</f>
        <v>1</v>
      </c>
      <c r="AH13" s="154" t="e">
        <f t="shared" si="23"/>
        <v>#DIV/0!</v>
      </c>
      <c r="AI13" s="151" t="e">
        <f>'к среднему по РА'!CG14</f>
        <v>#DIV/0!</v>
      </c>
      <c r="AJ13" s="151">
        <f>коэффициенты!Y13</f>
        <v>1</v>
      </c>
      <c r="AK13" s="153" t="e">
        <f t="shared" si="24"/>
        <v>#DIV/0!</v>
      </c>
      <c r="AL13" s="151" t="e">
        <f>'к среднему по РА'!BQ14</f>
        <v>#DIV/0!</v>
      </c>
      <c r="AM13" s="151">
        <f>коэффициенты!AA13</f>
        <v>1</v>
      </c>
      <c r="AN13" s="154" t="e">
        <f t="shared" si="25"/>
        <v>#DIV/0!</v>
      </c>
      <c r="AO13" s="151">
        <f>'к среднему по РА'!BU14</f>
        <v>3.1136982892493208</v>
      </c>
      <c r="AP13" s="151">
        <f>коэффициенты!AC13</f>
        <v>1</v>
      </c>
      <c r="AQ13" s="153">
        <f t="shared" si="26"/>
        <v>2</v>
      </c>
      <c r="AR13" s="151" t="e">
        <f t="shared" si="27"/>
        <v>#REF!</v>
      </c>
      <c r="AS13" s="151" t="e">
        <f t="shared" si="28"/>
        <v>#REF!</v>
      </c>
      <c r="AT13" s="154" t="e">
        <f t="shared" si="29"/>
        <v>#REF!</v>
      </c>
      <c r="AU13" s="151" t="e">
        <f t="shared" si="30"/>
        <v>#REF!</v>
      </c>
      <c r="AV13" s="151" t="e">
        <f t="shared" si="31"/>
        <v>#REF!</v>
      </c>
      <c r="AW13" s="153" t="e">
        <f t="shared" si="32"/>
        <v>#REF!</v>
      </c>
      <c r="AX13" s="151" t="e">
        <f t="shared" si="33"/>
        <v>#REF!</v>
      </c>
      <c r="AY13" s="151" t="e">
        <f t="shared" si="34"/>
        <v>#REF!</v>
      </c>
      <c r="AZ13" s="154" t="e">
        <f t="shared" si="35"/>
        <v>#REF!</v>
      </c>
      <c r="BA13" s="151" t="e">
        <f t="shared" si="36"/>
        <v>#REF!</v>
      </c>
      <c r="BB13" s="151" t="e">
        <f t="shared" si="37"/>
        <v>#REF!</v>
      </c>
      <c r="BC13" s="153" t="e">
        <f t="shared" si="38"/>
        <v>#REF!</v>
      </c>
      <c r="BD13" s="151">
        <f>'к среднему по РА'!CO14</f>
        <v>0</v>
      </c>
      <c r="BE13" s="151">
        <f>коэффициенты!AE13</f>
        <v>1</v>
      </c>
      <c r="BF13" s="154">
        <f t="shared" si="39"/>
        <v>0</v>
      </c>
      <c r="BG13" s="151" t="e">
        <f t="shared" si="40"/>
        <v>#REF!</v>
      </c>
      <c r="BH13" s="151" t="e">
        <f t="shared" si="41"/>
        <v>#REF!</v>
      </c>
      <c r="BI13" s="153" t="e">
        <f t="shared" si="42"/>
        <v>#REF!</v>
      </c>
      <c r="BJ13" s="151" t="e">
        <f t="shared" si="43"/>
        <v>#REF!</v>
      </c>
      <c r="BK13" s="151" t="e">
        <f t="shared" si="44"/>
        <v>#REF!</v>
      </c>
      <c r="BL13" s="154" t="e">
        <f t="shared" si="45"/>
        <v>#REF!</v>
      </c>
      <c r="BM13" s="151" t="e">
        <f t="shared" si="46"/>
        <v>#REF!</v>
      </c>
      <c r="BN13" s="151" t="e">
        <f t="shared" si="47"/>
        <v>#REF!</v>
      </c>
      <c r="BO13" s="153" t="e">
        <f t="shared" si="48"/>
        <v>#REF!</v>
      </c>
      <c r="BP13" s="151" t="e">
        <f t="shared" si="49"/>
        <v>#REF!</v>
      </c>
      <c r="BQ13" s="151" t="e">
        <f t="shared" si="50"/>
        <v>#REF!</v>
      </c>
      <c r="BR13" s="154" t="e">
        <f t="shared" si="51"/>
        <v>#REF!</v>
      </c>
      <c r="BS13" s="151" t="e">
        <f t="shared" si="52"/>
        <v>#REF!</v>
      </c>
      <c r="BT13" s="151" t="e">
        <f t="shared" si="53"/>
        <v>#REF!</v>
      </c>
      <c r="BU13" s="153" t="e">
        <f t="shared" si="54"/>
        <v>#REF!</v>
      </c>
      <c r="BV13" s="151" t="e">
        <f>'к среднему по РА'!AU14</f>
        <v>#DIV/0!</v>
      </c>
      <c r="BW13" s="151" t="e">
        <f t="shared" si="55"/>
        <v>#REF!</v>
      </c>
      <c r="BX13" s="154" t="e">
        <f t="shared" si="56"/>
        <v>#DIV/0!</v>
      </c>
      <c r="BY13" s="151" t="e">
        <f t="shared" si="57"/>
        <v>#REF!</v>
      </c>
      <c r="BZ13" s="151" t="e">
        <f t="shared" si="58"/>
        <v>#REF!</v>
      </c>
      <c r="CA13" s="153" t="e">
        <f t="shared" si="59"/>
        <v>#REF!</v>
      </c>
      <c r="CB13" s="151" t="e">
        <f t="shared" si="60"/>
        <v>#REF!</v>
      </c>
      <c r="CC13" s="151" t="e">
        <f t="shared" si="61"/>
        <v>#REF!</v>
      </c>
      <c r="CD13" s="154" t="e">
        <f t="shared" si="62"/>
        <v>#REF!</v>
      </c>
      <c r="CE13" s="151" t="e">
        <f t="shared" si="63"/>
        <v>#REF!</v>
      </c>
      <c r="CF13" s="151">
        <f>коэффициенты!O13</f>
        <v>1</v>
      </c>
      <c r="CG13" s="153" t="e">
        <f t="shared" si="64"/>
        <v>#REF!</v>
      </c>
      <c r="CH13" s="151" t="e">
        <f t="shared" si="65"/>
        <v>#REF!</v>
      </c>
      <c r="CI13" s="151">
        <f>коэффициенты!Q13</f>
        <v>1</v>
      </c>
      <c r="CJ13" s="154" t="e">
        <f t="shared" si="66"/>
        <v>#REF!</v>
      </c>
      <c r="CK13" s="151" t="e">
        <f t="shared" si="67"/>
        <v>#REF!</v>
      </c>
      <c r="CL13" s="151" t="e">
        <f t="shared" si="68"/>
        <v>#REF!</v>
      </c>
      <c r="CM13" s="153" t="e">
        <f t="shared" si="69"/>
        <v>#REF!</v>
      </c>
      <c r="CN13" s="151" t="e">
        <f t="shared" si="70"/>
        <v>#REF!</v>
      </c>
      <c r="CO13" s="151">
        <f>коэффициенты!S13</f>
        <v>1</v>
      </c>
      <c r="CP13" s="155" t="e">
        <f t="shared" si="71"/>
        <v>#REF!</v>
      </c>
      <c r="CQ13" s="151" t="e">
        <f t="shared" si="72"/>
        <v>#REF!</v>
      </c>
      <c r="CR13" s="151" t="e">
        <f t="shared" si="73"/>
        <v>#REF!</v>
      </c>
      <c r="CS13" s="156" t="e">
        <f t="shared" si="74"/>
        <v>#REF!</v>
      </c>
      <c r="CT13" s="151" t="e">
        <f t="shared" si="75"/>
        <v>#REF!</v>
      </c>
      <c r="CU13" s="151" t="e">
        <f t="shared" si="76"/>
        <v>#REF!</v>
      </c>
      <c r="CV13" s="154" t="e">
        <f t="shared" si="77"/>
        <v>#REF!</v>
      </c>
      <c r="CW13" s="151" t="e">
        <f t="shared" si="78"/>
        <v>#REF!</v>
      </c>
      <c r="CX13" s="151" t="e">
        <f t="shared" si="79"/>
        <v>#REF!</v>
      </c>
      <c r="CY13" s="153" t="e">
        <f t="shared" si="80"/>
        <v>#REF!</v>
      </c>
      <c r="CZ13" s="151" t="e">
        <f t="shared" si="81"/>
        <v>#REF!</v>
      </c>
      <c r="DA13" s="151" t="e">
        <f t="shared" si="82"/>
        <v>#REF!</v>
      </c>
      <c r="DB13" s="154" t="e">
        <f t="shared" si="83"/>
        <v>#REF!</v>
      </c>
      <c r="DC13" s="151" t="e">
        <f t="shared" si="84"/>
        <v>#REF!</v>
      </c>
      <c r="DD13" s="151" t="e">
        <f t="shared" si="85"/>
        <v>#REF!</v>
      </c>
      <c r="DE13" s="153" t="e">
        <f t="shared" si="86"/>
        <v>#REF!</v>
      </c>
      <c r="DF13" s="151" t="e">
        <f t="shared" si="87"/>
        <v>#REF!</v>
      </c>
      <c r="DG13" s="151" t="e">
        <f t="shared" si="88"/>
        <v>#REF!</v>
      </c>
      <c r="DH13" s="154" t="e">
        <f t="shared" si="89"/>
        <v>#REF!</v>
      </c>
      <c r="DI13" s="151" t="e">
        <f t="shared" si="90"/>
        <v>#REF!</v>
      </c>
      <c r="DJ13" s="151" t="e">
        <f t="shared" si="91"/>
        <v>#REF!</v>
      </c>
      <c r="DK13" s="154" t="e">
        <f t="shared" si="92"/>
        <v>#REF!</v>
      </c>
      <c r="DL13" s="151" t="e">
        <f t="shared" si="93"/>
        <v>#REF!</v>
      </c>
      <c r="DM13" s="151" t="e">
        <f t="shared" si="94"/>
        <v>#REF!</v>
      </c>
      <c r="DN13" s="153" t="e">
        <f t="shared" si="95"/>
        <v>#REF!</v>
      </c>
      <c r="DO13" s="151" t="e">
        <f t="shared" si="96"/>
        <v>#REF!</v>
      </c>
      <c r="DP13" s="151">
        <f>коэффициенты!AI13</f>
        <v>0.8</v>
      </c>
      <c r="DQ13" s="154" t="e">
        <f t="shared" si="97"/>
        <v>#REF!</v>
      </c>
      <c r="DR13" s="151" t="e">
        <f t="shared" si="98"/>
        <v>#REF!</v>
      </c>
      <c r="DS13" s="151" t="e">
        <f t="shared" si="99"/>
        <v>#REF!</v>
      </c>
      <c r="DT13" s="154" t="e">
        <f t="shared" si="100"/>
        <v>#REF!</v>
      </c>
      <c r="DU13" s="151" t="e">
        <f t="shared" si="101"/>
        <v>#REF!</v>
      </c>
      <c r="DV13" s="151">
        <f>коэффициенты!AK13</f>
        <v>1</v>
      </c>
      <c r="DW13" s="154" t="e">
        <f t="shared" si="102"/>
        <v>#REF!</v>
      </c>
      <c r="DX13" s="151" t="e">
        <f t="shared" si="103"/>
        <v>#REF!</v>
      </c>
      <c r="DY13" s="151" t="e">
        <f t="shared" si="104"/>
        <v>#REF!</v>
      </c>
      <c r="DZ13" s="154" t="e">
        <f t="shared" si="105"/>
        <v>#REF!</v>
      </c>
      <c r="EA13" s="151" t="e">
        <f t="shared" si="106"/>
        <v>#REF!</v>
      </c>
      <c r="EB13" s="151" t="e">
        <f t="shared" si="107"/>
        <v>#REF!</v>
      </c>
      <c r="EC13" s="154" t="e">
        <f t="shared" si="108"/>
        <v>#REF!</v>
      </c>
      <c r="ED13" s="151" t="e">
        <f t="shared" si="109"/>
        <v>#REF!</v>
      </c>
      <c r="EE13" s="151" t="e">
        <f t="shared" si="110"/>
        <v>#REF!</v>
      </c>
      <c r="EF13" s="154" t="e">
        <f t="shared" si="111"/>
        <v>#REF!</v>
      </c>
      <c r="EG13" s="151" t="e">
        <f t="shared" si="112"/>
        <v>#REF!</v>
      </c>
      <c r="EH13" s="151" t="e">
        <f t="shared" si="113"/>
        <v>#REF!</v>
      </c>
      <c r="EI13" s="153" t="e">
        <f t="shared" si="114"/>
        <v>#REF!</v>
      </c>
      <c r="EJ13" s="151" t="e">
        <f t="shared" si="115"/>
        <v>#REF!</v>
      </c>
      <c r="EK13" s="151" t="e">
        <f t="shared" si="116"/>
        <v>#REF!</v>
      </c>
      <c r="EL13" s="154" t="e">
        <f t="shared" si="117"/>
        <v>#REF!</v>
      </c>
      <c r="EM13" s="151" t="e">
        <f t="shared" si="118"/>
        <v>#REF!</v>
      </c>
      <c r="EN13" s="151" t="e">
        <f t="shared" si="119"/>
        <v>#REF!</v>
      </c>
      <c r="EO13" s="153" t="e">
        <f t="shared" si="120"/>
        <v>#REF!</v>
      </c>
      <c r="EP13" s="157" t="e">
        <f t="shared" si="121"/>
        <v>#REF!</v>
      </c>
      <c r="EQ13" s="158" t="e">
        <f t="shared" si="122"/>
        <v>#REF!</v>
      </c>
      <c r="ER13" s="154" t="e">
        <f t="shared" si="123"/>
        <v>#REF!</v>
      </c>
      <c r="ES13" s="143">
        <v>15</v>
      </c>
      <c r="ET13" s="159">
        <v>0</v>
      </c>
      <c r="EU13" s="143">
        <f t="shared" si="124"/>
        <v>15</v>
      </c>
      <c r="EV13" s="160">
        <f t="shared" si="125"/>
        <v>1</v>
      </c>
      <c r="EW13" s="161">
        <f t="shared" si="126"/>
        <v>1</v>
      </c>
      <c r="EX13" s="162">
        <v>8</v>
      </c>
      <c r="EY13" s="163">
        <v>8</v>
      </c>
      <c r="EZ13" s="164">
        <f t="shared" si="127"/>
        <v>1</v>
      </c>
      <c r="FA13" s="165">
        <f t="shared" si="128"/>
        <v>1</v>
      </c>
      <c r="FB13" s="166" t="e">
        <f t="shared" si="129"/>
        <v>#REF!</v>
      </c>
      <c r="FC13" s="166" t="e">
        <f t="shared" si="130"/>
        <v>#REF!</v>
      </c>
      <c r="FD13" s="167" t="e">
        <f t="shared" si="131"/>
        <v>#REF!</v>
      </c>
      <c r="FE13" s="167" t="e">
        <f t="shared" si="132"/>
        <v>#REF!</v>
      </c>
      <c r="FF13" s="167" t="e">
        <f t="shared" si="133"/>
        <v>#REF!</v>
      </c>
      <c r="FG13" s="167">
        <f t="shared" si="134"/>
        <v>0.04</v>
      </c>
      <c r="FH13" s="167">
        <f t="shared" si="135"/>
        <v>0.06</v>
      </c>
      <c r="FI13" s="168" t="e">
        <f t="shared" si="136"/>
        <v>#REF!</v>
      </c>
      <c r="FJ13" s="168">
        <v>7</v>
      </c>
    </row>
    <row r="14" spans="1:166" s="109" customFormat="1" ht="20.45" customHeight="1">
      <c r="A14" s="169" t="s">
        <v>69</v>
      </c>
      <c r="B14" s="151" t="e">
        <f t="shared" si="0"/>
        <v>#REF!</v>
      </c>
      <c r="C14" s="151" t="e">
        <f t="shared" si="1"/>
        <v>#REF!</v>
      </c>
      <c r="D14" s="152" t="e">
        <f t="shared" si="2"/>
        <v>#REF!</v>
      </c>
      <c r="E14" s="151" t="e">
        <f t="shared" si="3"/>
        <v>#REF!</v>
      </c>
      <c r="F14" s="151" t="e">
        <f t="shared" si="4"/>
        <v>#REF!</v>
      </c>
      <c r="G14" s="153" t="e">
        <f t="shared" si="5"/>
        <v>#REF!</v>
      </c>
      <c r="H14" s="151" t="e">
        <f>'к среднему по РА'!S15</f>
        <v>#DIV/0!</v>
      </c>
      <c r="I14" s="151">
        <f>коэффициенты!G14</f>
        <v>1</v>
      </c>
      <c r="J14" s="152" t="e">
        <f t="shared" si="6"/>
        <v>#DIV/0!</v>
      </c>
      <c r="K14" s="151" t="e">
        <f>'к среднему по РА'!W15</f>
        <v>#DIV/0!</v>
      </c>
      <c r="L14" s="151">
        <f>коэффициенты!I14</f>
        <v>1</v>
      </c>
      <c r="M14" s="153" t="e">
        <f t="shared" si="7"/>
        <v>#DIV/0!</v>
      </c>
      <c r="N14" s="151">
        <f>'к среднему по РА'!E15</f>
        <v>0</v>
      </c>
      <c r="O14" s="151" t="e">
        <f t="shared" si="8"/>
        <v>#REF!</v>
      </c>
      <c r="P14" s="152" t="e">
        <f t="shared" si="9"/>
        <v>#REF!</v>
      </c>
      <c r="Q14" s="151">
        <f>'к среднему по РА'!K15</f>
        <v>0.78850226920548327</v>
      </c>
      <c r="R14" s="151">
        <f>коэффициенты!E14</f>
        <v>1</v>
      </c>
      <c r="S14" s="153">
        <f t="shared" si="10"/>
        <v>0.78850226920548327</v>
      </c>
      <c r="T14" s="151" t="e">
        <f t="shared" si="11"/>
        <v>#REF!</v>
      </c>
      <c r="U14" s="151" t="e">
        <f t="shared" si="12"/>
        <v>#REF!</v>
      </c>
      <c r="V14" s="154" t="e">
        <f t="shared" si="13"/>
        <v>#REF!</v>
      </c>
      <c r="W14" s="151" t="e">
        <f t="shared" si="14"/>
        <v>#REF!</v>
      </c>
      <c r="X14" s="151" t="e">
        <f t="shared" si="15"/>
        <v>#REF!</v>
      </c>
      <c r="Y14" s="153" t="e">
        <f t="shared" si="16"/>
        <v>#REF!</v>
      </c>
      <c r="Z14" s="151" t="e">
        <f t="shared" si="17"/>
        <v>#REF!</v>
      </c>
      <c r="AA14" s="151" t="e">
        <f t="shared" si="18"/>
        <v>#REF!</v>
      </c>
      <c r="AB14" s="154" t="e">
        <f t="shared" si="19"/>
        <v>#REF!</v>
      </c>
      <c r="AC14" s="151" t="e">
        <f t="shared" si="20"/>
        <v>#REF!</v>
      </c>
      <c r="AD14" s="151" t="e">
        <f t="shared" si="21"/>
        <v>#REF!</v>
      </c>
      <c r="AE14" s="153" t="e">
        <f t="shared" si="22"/>
        <v>#REF!</v>
      </c>
      <c r="AF14" s="151" t="e">
        <f>'к среднему по РА'!CC15</f>
        <v>#DIV/0!</v>
      </c>
      <c r="AG14" s="151">
        <f>коэффициенты!W14</f>
        <v>0.9</v>
      </c>
      <c r="AH14" s="154" t="e">
        <f t="shared" si="23"/>
        <v>#DIV/0!</v>
      </c>
      <c r="AI14" s="151" t="e">
        <f>'к среднему по РА'!CG15</f>
        <v>#DIV/0!</v>
      </c>
      <c r="AJ14" s="151">
        <f>коэффициенты!Y14</f>
        <v>1</v>
      </c>
      <c r="AK14" s="153" t="e">
        <f t="shared" si="24"/>
        <v>#DIV/0!</v>
      </c>
      <c r="AL14" s="151" t="e">
        <f>'к среднему по РА'!BQ15</f>
        <v>#DIV/0!</v>
      </c>
      <c r="AM14" s="151">
        <f>коэффициенты!AA14</f>
        <v>0.95</v>
      </c>
      <c r="AN14" s="154" t="e">
        <f t="shared" si="25"/>
        <v>#DIV/0!</v>
      </c>
      <c r="AO14" s="151">
        <f>'к среднему по РА'!BU15</f>
        <v>0.54352078643878554</v>
      </c>
      <c r="AP14" s="151">
        <f>коэффициенты!AC14</f>
        <v>0.9</v>
      </c>
      <c r="AQ14" s="153">
        <f t="shared" si="26"/>
        <v>0.48916870779490701</v>
      </c>
      <c r="AR14" s="151" t="e">
        <f t="shared" si="27"/>
        <v>#REF!</v>
      </c>
      <c r="AS14" s="151" t="e">
        <f t="shared" si="28"/>
        <v>#REF!</v>
      </c>
      <c r="AT14" s="154" t="e">
        <f t="shared" si="29"/>
        <v>#REF!</v>
      </c>
      <c r="AU14" s="151" t="e">
        <f t="shared" si="30"/>
        <v>#REF!</v>
      </c>
      <c r="AV14" s="151" t="e">
        <f t="shared" si="31"/>
        <v>#REF!</v>
      </c>
      <c r="AW14" s="153" t="e">
        <f t="shared" si="32"/>
        <v>#REF!</v>
      </c>
      <c r="AX14" s="151" t="e">
        <f t="shared" si="33"/>
        <v>#REF!</v>
      </c>
      <c r="AY14" s="151" t="e">
        <f t="shared" si="34"/>
        <v>#REF!</v>
      </c>
      <c r="AZ14" s="154" t="e">
        <f t="shared" si="35"/>
        <v>#REF!</v>
      </c>
      <c r="BA14" s="151" t="e">
        <f t="shared" si="36"/>
        <v>#REF!</v>
      </c>
      <c r="BB14" s="151" t="e">
        <f t="shared" si="37"/>
        <v>#REF!</v>
      </c>
      <c r="BC14" s="153" t="e">
        <f t="shared" si="38"/>
        <v>#REF!</v>
      </c>
      <c r="BD14" s="151">
        <f>'к среднему по РА'!CO15</f>
        <v>0</v>
      </c>
      <c r="BE14" s="151">
        <f>коэффициенты!AE14</f>
        <v>0.9</v>
      </c>
      <c r="BF14" s="154">
        <f t="shared" si="39"/>
        <v>0</v>
      </c>
      <c r="BG14" s="151" t="e">
        <f t="shared" si="40"/>
        <v>#REF!</v>
      </c>
      <c r="BH14" s="151" t="e">
        <f t="shared" si="41"/>
        <v>#REF!</v>
      </c>
      <c r="BI14" s="153" t="e">
        <f t="shared" si="42"/>
        <v>#REF!</v>
      </c>
      <c r="BJ14" s="151" t="e">
        <f t="shared" si="43"/>
        <v>#REF!</v>
      </c>
      <c r="BK14" s="151" t="e">
        <f t="shared" si="44"/>
        <v>#REF!</v>
      </c>
      <c r="BL14" s="154" t="e">
        <f t="shared" si="45"/>
        <v>#REF!</v>
      </c>
      <c r="BM14" s="151" t="e">
        <f t="shared" si="46"/>
        <v>#REF!</v>
      </c>
      <c r="BN14" s="151" t="e">
        <f t="shared" si="47"/>
        <v>#REF!</v>
      </c>
      <c r="BO14" s="153" t="e">
        <f t="shared" si="48"/>
        <v>#REF!</v>
      </c>
      <c r="BP14" s="151" t="e">
        <f t="shared" si="49"/>
        <v>#REF!</v>
      </c>
      <c r="BQ14" s="151" t="e">
        <f t="shared" si="50"/>
        <v>#REF!</v>
      </c>
      <c r="BR14" s="154" t="e">
        <f t="shared" si="51"/>
        <v>#REF!</v>
      </c>
      <c r="BS14" s="151" t="e">
        <f t="shared" si="52"/>
        <v>#REF!</v>
      </c>
      <c r="BT14" s="151" t="e">
        <f t="shared" si="53"/>
        <v>#REF!</v>
      </c>
      <c r="BU14" s="153" t="e">
        <f t="shared" si="54"/>
        <v>#REF!</v>
      </c>
      <c r="BV14" s="151">
        <f>'к среднему по РА'!AU15</f>
        <v>1</v>
      </c>
      <c r="BW14" s="151" t="e">
        <f t="shared" si="55"/>
        <v>#REF!</v>
      </c>
      <c r="BX14" s="154" t="e">
        <f t="shared" si="56"/>
        <v>#REF!</v>
      </c>
      <c r="BY14" s="151" t="e">
        <f t="shared" si="57"/>
        <v>#REF!</v>
      </c>
      <c r="BZ14" s="151" t="e">
        <f t="shared" si="58"/>
        <v>#REF!</v>
      </c>
      <c r="CA14" s="153" t="e">
        <f t="shared" si="59"/>
        <v>#REF!</v>
      </c>
      <c r="CB14" s="151" t="e">
        <f t="shared" si="60"/>
        <v>#REF!</v>
      </c>
      <c r="CC14" s="151" t="e">
        <f t="shared" si="61"/>
        <v>#REF!</v>
      </c>
      <c r="CD14" s="154" t="e">
        <f t="shared" si="62"/>
        <v>#REF!</v>
      </c>
      <c r="CE14" s="151" t="e">
        <f t="shared" si="63"/>
        <v>#REF!</v>
      </c>
      <c r="CF14" s="151">
        <f>коэффициенты!O14</f>
        <v>0.95</v>
      </c>
      <c r="CG14" s="153" t="e">
        <f t="shared" si="64"/>
        <v>#REF!</v>
      </c>
      <c r="CH14" s="151" t="e">
        <f t="shared" si="65"/>
        <v>#REF!</v>
      </c>
      <c r="CI14" s="151">
        <f>коэффициенты!Q14</f>
        <v>1</v>
      </c>
      <c r="CJ14" s="154" t="e">
        <f t="shared" si="66"/>
        <v>#REF!</v>
      </c>
      <c r="CK14" s="151" t="e">
        <f t="shared" si="67"/>
        <v>#REF!</v>
      </c>
      <c r="CL14" s="151" t="e">
        <f t="shared" si="68"/>
        <v>#REF!</v>
      </c>
      <c r="CM14" s="153" t="e">
        <f t="shared" si="69"/>
        <v>#REF!</v>
      </c>
      <c r="CN14" s="151" t="e">
        <f t="shared" si="70"/>
        <v>#REF!</v>
      </c>
      <c r="CO14" s="151">
        <f>коэффициенты!S14</f>
        <v>1</v>
      </c>
      <c r="CP14" s="155" t="e">
        <f t="shared" si="71"/>
        <v>#REF!</v>
      </c>
      <c r="CQ14" s="151" t="e">
        <f t="shared" si="72"/>
        <v>#REF!</v>
      </c>
      <c r="CR14" s="151" t="e">
        <f t="shared" si="73"/>
        <v>#REF!</v>
      </c>
      <c r="CS14" s="156" t="e">
        <f t="shared" si="74"/>
        <v>#REF!</v>
      </c>
      <c r="CT14" s="151" t="e">
        <f t="shared" si="75"/>
        <v>#REF!</v>
      </c>
      <c r="CU14" s="151" t="e">
        <f t="shared" si="76"/>
        <v>#REF!</v>
      </c>
      <c r="CV14" s="154" t="e">
        <f t="shared" si="77"/>
        <v>#REF!</v>
      </c>
      <c r="CW14" s="151" t="e">
        <f t="shared" si="78"/>
        <v>#REF!</v>
      </c>
      <c r="CX14" s="151" t="e">
        <f t="shared" si="79"/>
        <v>#REF!</v>
      </c>
      <c r="CY14" s="153" t="e">
        <f t="shared" si="80"/>
        <v>#REF!</v>
      </c>
      <c r="CZ14" s="151" t="e">
        <f t="shared" si="81"/>
        <v>#REF!</v>
      </c>
      <c r="DA14" s="151" t="e">
        <f t="shared" si="82"/>
        <v>#REF!</v>
      </c>
      <c r="DB14" s="154" t="e">
        <f t="shared" si="83"/>
        <v>#REF!</v>
      </c>
      <c r="DC14" s="151" t="e">
        <f t="shared" si="84"/>
        <v>#REF!</v>
      </c>
      <c r="DD14" s="151" t="e">
        <f t="shared" si="85"/>
        <v>#REF!</v>
      </c>
      <c r="DE14" s="153" t="e">
        <f t="shared" si="86"/>
        <v>#REF!</v>
      </c>
      <c r="DF14" s="151" t="e">
        <f t="shared" si="87"/>
        <v>#REF!</v>
      </c>
      <c r="DG14" s="151" t="e">
        <f t="shared" si="88"/>
        <v>#REF!</v>
      </c>
      <c r="DH14" s="154" t="e">
        <f t="shared" si="89"/>
        <v>#REF!</v>
      </c>
      <c r="DI14" s="151" t="e">
        <f t="shared" si="90"/>
        <v>#REF!</v>
      </c>
      <c r="DJ14" s="151" t="e">
        <f t="shared" si="91"/>
        <v>#REF!</v>
      </c>
      <c r="DK14" s="154" t="e">
        <f t="shared" si="92"/>
        <v>#REF!</v>
      </c>
      <c r="DL14" s="151" t="e">
        <f t="shared" si="93"/>
        <v>#REF!</v>
      </c>
      <c r="DM14" s="151" t="e">
        <f t="shared" si="94"/>
        <v>#REF!</v>
      </c>
      <c r="DN14" s="153" t="e">
        <f t="shared" si="95"/>
        <v>#REF!</v>
      </c>
      <c r="DO14" s="151" t="e">
        <f t="shared" si="96"/>
        <v>#REF!</v>
      </c>
      <c r="DP14" s="151">
        <f>коэффициенты!AI14</f>
        <v>1</v>
      </c>
      <c r="DQ14" s="154" t="e">
        <f t="shared" si="97"/>
        <v>#REF!</v>
      </c>
      <c r="DR14" s="151" t="e">
        <f t="shared" si="98"/>
        <v>#REF!</v>
      </c>
      <c r="DS14" s="151" t="e">
        <f t="shared" si="99"/>
        <v>#REF!</v>
      </c>
      <c r="DT14" s="154" t="e">
        <f t="shared" si="100"/>
        <v>#REF!</v>
      </c>
      <c r="DU14" s="151" t="e">
        <f t="shared" si="101"/>
        <v>#REF!</v>
      </c>
      <c r="DV14" s="151">
        <f>коэффициенты!AK14</f>
        <v>0.8</v>
      </c>
      <c r="DW14" s="154" t="e">
        <f t="shared" si="102"/>
        <v>#REF!</v>
      </c>
      <c r="DX14" s="151" t="e">
        <f t="shared" si="103"/>
        <v>#REF!</v>
      </c>
      <c r="DY14" s="151" t="e">
        <f t="shared" si="104"/>
        <v>#REF!</v>
      </c>
      <c r="DZ14" s="154" t="e">
        <f t="shared" si="105"/>
        <v>#REF!</v>
      </c>
      <c r="EA14" s="151" t="e">
        <f t="shared" si="106"/>
        <v>#REF!</v>
      </c>
      <c r="EB14" s="151" t="e">
        <f t="shared" si="107"/>
        <v>#REF!</v>
      </c>
      <c r="EC14" s="154" t="e">
        <f t="shared" si="108"/>
        <v>#REF!</v>
      </c>
      <c r="ED14" s="151" t="e">
        <f t="shared" si="109"/>
        <v>#REF!</v>
      </c>
      <c r="EE14" s="151" t="e">
        <f t="shared" si="110"/>
        <v>#REF!</v>
      </c>
      <c r="EF14" s="154" t="e">
        <f t="shared" si="111"/>
        <v>#REF!</v>
      </c>
      <c r="EG14" s="151" t="e">
        <f t="shared" si="112"/>
        <v>#REF!</v>
      </c>
      <c r="EH14" s="151" t="e">
        <f t="shared" si="113"/>
        <v>#REF!</v>
      </c>
      <c r="EI14" s="153" t="e">
        <f t="shared" si="114"/>
        <v>#REF!</v>
      </c>
      <c r="EJ14" s="151" t="e">
        <f t="shared" si="115"/>
        <v>#REF!</v>
      </c>
      <c r="EK14" s="151" t="e">
        <f t="shared" si="116"/>
        <v>#REF!</v>
      </c>
      <c r="EL14" s="154" t="e">
        <f t="shared" si="117"/>
        <v>#REF!</v>
      </c>
      <c r="EM14" s="151" t="e">
        <f t="shared" si="118"/>
        <v>#REF!</v>
      </c>
      <c r="EN14" s="151" t="e">
        <f t="shared" si="119"/>
        <v>#REF!</v>
      </c>
      <c r="EO14" s="153" t="e">
        <f t="shared" si="120"/>
        <v>#REF!</v>
      </c>
      <c r="EP14" s="157" t="e">
        <f t="shared" si="121"/>
        <v>#REF!</v>
      </c>
      <c r="EQ14" s="158" t="e">
        <f t="shared" si="122"/>
        <v>#REF!</v>
      </c>
      <c r="ER14" s="154" t="e">
        <f t="shared" si="123"/>
        <v>#REF!</v>
      </c>
      <c r="ES14" s="143">
        <v>15</v>
      </c>
      <c r="ET14" s="159">
        <v>0</v>
      </c>
      <c r="EU14" s="143">
        <f t="shared" si="124"/>
        <v>15</v>
      </c>
      <c r="EV14" s="160">
        <f t="shared" si="125"/>
        <v>1</v>
      </c>
      <c r="EW14" s="161">
        <f t="shared" si="126"/>
        <v>1</v>
      </c>
      <c r="EX14" s="162">
        <v>9</v>
      </c>
      <c r="EY14" s="163">
        <v>9</v>
      </c>
      <c r="EZ14" s="164">
        <f t="shared" si="127"/>
        <v>1</v>
      </c>
      <c r="FA14" s="165">
        <f t="shared" si="128"/>
        <v>1</v>
      </c>
      <c r="FB14" s="166" t="e">
        <f t="shared" si="129"/>
        <v>#REF!</v>
      </c>
      <c r="FC14" s="166" t="e">
        <f t="shared" si="130"/>
        <v>#REF!</v>
      </c>
      <c r="FD14" s="167" t="e">
        <f t="shared" si="131"/>
        <v>#REF!</v>
      </c>
      <c r="FE14" s="167" t="e">
        <f t="shared" si="132"/>
        <v>#REF!</v>
      </c>
      <c r="FF14" s="167" t="e">
        <f t="shared" si="133"/>
        <v>#REF!</v>
      </c>
      <c r="FG14" s="167">
        <f t="shared" si="134"/>
        <v>0.04</v>
      </c>
      <c r="FH14" s="167">
        <f t="shared" si="135"/>
        <v>0.06</v>
      </c>
      <c r="FI14" s="168" t="e">
        <f t="shared" si="136"/>
        <v>#REF!</v>
      </c>
      <c r="FJ14" s="168">
        <v>4</v>
      </c>
    </row>
    <row r="15" spans="1:166" ht="15.75">
      <c r="A15" s="101" t="s">
        <v>70</v>
      </c>
      <c r="B15" s="151"/>
      <c r="C15" s="170"/>
      <c r="D15" s="103"/>
      <c r="E15" s="103"/>
      <c r="F15" s="104"/>
      <c r="G15" s="104"/>
      <c r="H15" s="171"/>
      <c r="I15" s="172"/>
      <c r="J15" s="103"/>
      <c r="K15" s="103"/>
      <c r="L15" s="103"/>
      <c r="M15" s="103"/>
      <c r="N15" s="173"/>
      <c r="O15" s="173"/>
      <c r="P15" s="103"/>
      <c r="Q15" s="103"/>
      <c r="R15" s="103"/>
      <c r="S15" s="10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03"/>
      <c r="AF15" s="173"/>
      <c r="AG15" s="173"/>
      <c r="AH15" s="173"/>
      <c r="AI15" s="103"/>
      <c r="AJ15" s="103"/>
      <c r="AK15" s="103"/>
      <c r="AL15" s="173"/>
      <c r="AM15" s="173"/>
      <c r="AN15" s="103"/>
      <c r="AO15" s="103"/>
      <c r="AP15" s="103"/>
      <c r="AQ15" s="103"/>
      <c r="AR15" s="173"/>
      <c r="AS15" s="173"/>
      <c r="AT15" s="103"/>
      <c r="AU15" s="103"/>
      <c r="AV15" s="103"/>
      <c r="AW15" s="171"/>
      <c r="AX15" s="174"/>
      <c r="AY15" s="174"/>
      <c r="AZ15" s="103"/>
      <c r="BA15" s="103"/>
      <c r="BB15" s="103"/>
      <c r="BC15" s="103"/>
      <c r="BD15" s="174"/>
      <c r="BE15" s="174"/>
      <c r="BF15" s="103"/>
      <c r="BG15" s="103"/>
      <c r="BH15" s="103"/>
      <c r="BI15" s="103"/>
      <c r="BJ15" s="171"/>
      <c r="BK15" s="171"/>
      <c r="BL15" s="103"/>
      <c r="BM15" s="103"/>
      <c r="BN15" s="103"/>
      <c r="BO15" s="171"/>
      <c r="BP15" s="171"/>
      <c r="BQ15" s="171"/>
      <c r="BR15" s="103"/>
      <c r="BS15" s="103"/>
      <c r="BT15" s="103"/>
      <c r="BU15" s="103"/>
      <c r="BV15" s="175"/>
      <c r="BW15" s="103"/>
      <c r="BX15" s="171"/>
      <c r="BY15" s="171"/>
      <c r="BZ15" s="171"/>
      <c r="CA15" s="171"/>
      <c r="CB15" s="171"/>
      <c r="CC15" s="171"/>
      <c r="CD15" s="171"/>
      <c r="CE15" s="103"/>
      <c r="CF15" s="103"/>
      <c r="CG15" s="103"/>
      <c r="CH15" s="171"/>
      <c r="CI15" s="171"/>
      <c r="CJ15" s="171"/>
      <c r="CK15" s="103"/>
      <c r="CL15" s="103"/>
      <c r="CM15" s="103"/>
      <c r="CN15" s="174"/>
      <c r="CO15" s="176"/>
      <c r="CP15" s="173"/>
      <c r="CQ15" s="176"/>
      <c r="CR15" s="176"/>
      <c r="CS15" s="177"/>
      <c r="CT15" s="103"/>
      <c r="CU15" s="103"/>
      <c r="CV15" s="103"/>
      <c r="CW15" s="103"/>
      <c r="CX15" s="103"/>
      <c r="CY15" s="103"/>
      <c r="CZ15" s="173"/>
      <c r="DA15" s="173"/>
      <c r="DB15" s="173"/>
      <c r="DC15" s="103"/>
      <c r="DD15" s="103"/>
      <c r="DE15" s="103"/>
      <c r="DF15" s="178"/>
      <c r="DG15" s="179"/>
      <c r="DH15" s="180"/>
      <c r="DI15" s="174"/>
      <c r="DJ15" s="174"/>
      <c r="DK15" s="174"/>
      <c r="DL15" s="103"/>
      <c r="DM15" s="103"/>
      <c r="DN15" s="103"/>
      <c r="DO15" s="176"/>
      <c r="DP15" s="176"/>
      <c r="DQ15" s="177"/>
      <c r="DR15" s="176"/>
      <c r="DS15" s="176"/>
      <c r="DT15" s="177"/>
      <c r="DU15" s="176"/>
      <c r="DV15" s="176"/>
      <c r="DW15" s="177"/>
      <c r="DX15" s="177"/>
      <c r="DY15" s="177"/>
      <c r="DZ15" s="177"/>
      <c r="EA15" s="177"/>
      <c r="EB15" s="177"/>
      <c r="EC15" s="177"/>
      <c r="ED15" s="177"/>
      <c r="EE15" s="177"/>
      <c r="EF15" s="177"/>
      <c r="EG15" s="177"/>
      <c r="EH15" s="177"/>
      <c r="EI15" s="177"/>
      <c r="EJ15" s="177"/>
      <c r="EK15" s="177"/>
      <c r="EL15" s="177"/>
      <c r="EM15" s="177"/>
      <c r="EN15" s="177"/>
      <c r="EO15" s="177"/>
      <c r="EP15" s="177"/>
      <c r="EQ15" s="177"/>
      <c r="ER15" s="177"/>
      <c r="ES15" s="143">
        <f>SUM(ES4:ES14)</f>
        <v>165</v>
      </c>
      <c r="ET15" s="143">
        <f>SUM(ET4:ET14)</f>
        <v>0</v>
      </c>
      <c r="EU15" s="143">
        <f t="shared" si="124"/>
        <v>165</v>
      </c>
      <c r="EV15" s="160">
        <f t="shared" si="125"/>
        <v>1</v>
      </c>
      <c r="EW15" s="181"/>
      <c r="EX15" s="162">
        <f>SUM(EX4:EX14)</f>
        <v>91</v>
      </c>
      <c r="EY15" s="163">
        <f>SUM(EY4:EY14)</f>
        <v>91</v>
      </c>
      <c r="EZ15" s="182">
        <f t="shared" si="127"/>
        <v>1</v>
      </c>
      <c r="FA15" s="183"/>
      <c r="FB15" s="168"/>
      <c r="FC15" s="168"/>
      <c r="FD15" s="168"/>
      <c r="FE15" s="168"/>
      <c r="FF15" s="168"/>
      <c r="FG15" s="168"/>
      <c r="FH15" s="168"/>
      <c r="FI15" s="168"/>
      <c r="FJ15" s="109"/>
    </row>
    <row r="16" spans="1:166">
      <c r="EZ16" s="184"/>
      <c r="FJ16" s="109"/>
    </row>
    <row r="17" spans="150:166">
      <c r="FJ17" s="109"/>
    </row>
    <row r="18" spans="150:166">
      <c r="ET18" s="109">
        <f>21*2+5</f>
        <v>47</v>
      </c>
      <c r="FJ18" s="109"/>
    </row>
    <row r="19" spans="150:166">
      <c r="FJ19" s="109"/>
    </row>
    <row r="20" spans="150:166">
      <c r="FJ20" s="109"/>
    </row>
    <row r="21" spans="150:166">
      <c r="FJ21" s="109"/>
    </row>
    <row r="22" spans="150:166">
      <c r="FJ22" s="109"/>
    </row>
    <row r="23" spans="150:166">
      <c r="FJ23" s="109"/>
    </row>
    <row r="24" spans="150:166">
      <c r="FJ24" s="109"/>
    </row>
    <row r="25" spans="150:166">
      <c r="FJ25" s="109"/>
    </row>
  </sheetData>
  <mergeCells count="32">
    <mergeCell ref="EX2:FA2"/>
    <mergeCell ref="FB2:FI2"/>
    <mergeCell ref="EA2:EC2"/>
    <mergeCell ref="ED2:EI2"/>
    <mergeCell ref="EJ2:EO2"/>
    <mergeCell ref="EP2:ER2"/>
    <mergeCell ref="ES2:EW2"/>
    <mergeCell ref="DI2:DN2"/>
    <mergeCell ref="DO2:DQ2"/>
    <mergeCell ref="DR2:DT2"/>
    <mergeCell ref="DU2:DW2"/>
    <mergeCell ref="DX2:DZ2"/>
    <mergeCell ref="CH2:CM2"/>
    <mergeCell ref="CN2:CS2"/>
    <mergeCell ref="CT2:CY2"/>
    <mergeCell ref="CZ2:DE2"/>
    <mergeCell ref="DF2:DH2"/>
    <mergeCell ref="BD2:BI2"/>
    <mergeCell ref="BJ2:BO2"/>
    <mergeCell ref="BP2:BU2"/>
    <mergeCell ref="BV2:CA2"/>
    <mergeCell ref="CB2:CG2"/>
    <mergeCell ref="Z2:AE2"/>
    <mergeCell ref="AF2:AK2"/>
    <mergeCell ref="AL2:AQ2"/>
    <mergeCell ref="AR2:AW2"/>
    <mergeCell ref="AX2:BC2"/>
    <mergeCell ref="A2:A3"/>
    <mergeCell ref="B2:G2"/>
    <mergeCell ref="H2:M2"/>
    <mergeCell ref="N2:S2"/>
    <mergeCell ref="T2:Y2"/>
  </mergeCells>
  <pageMargins left="0.7" right="0.7" top="0.75" bottom="0.75" header="0.3" footer="0.3"/>
  <pageSetup paperSize="9" scale="43" firstPageNumber="2147483648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6020"/>
  <sheetViews>
    <sheetView workbookViewId="0">
      <pane xSplit="2" ySplit="3" topLeftCell="C4" activePane="bottomRight" state="frozen"/>
      <selection activeCell="C4" sqref="C4"/>
      <selection pane="topRight"/>
      <selection pane="bottomLeft"/>
      <selection pane="bottomRight" activeCell="C4" sqref="C4"/>
    </sheetView>
  </sheetViews>
  <sheetFormatPr defaultRowHeight="12.75"/>
  <cols>
    <col min="1" max="1" width="8.85546875" style="1" bestFit="1"/>
    <col min="2" max="2" width="45.7109375" style="185" bestFit="1" customWidth="1"/>
    <col min="3" max="4" width="8.85546875" style="186" bestFit="1"/>
    <col min="5" max="6" width="8.85546875" style="187" bestFit="1"/>
    <col min="7" max="8" width="8.85546875" style="186" bestFit="1"/>
    <col min="9" max="10" width="8.85546875" style="187" bestFit="1"/>
    <col min="11" max="11" width="8.85546875" style="188" bestFit="1"/>
    <col min="12" max="12" width="8.85546875" style="186" bestFit="1"/>
    <col min="13" max="14" width="8.85546875" style="187" bestFit="1"/>
    <col min="15" max="16" width="8.85546875" style="186" bestFit="1"/>
    <col min="17" max="18" width="8.85546875" style="187" bestFit="1"/>
    <col min="19" max="20" width="8.85546875" style="186" bestFit="1"/>
    <col min="21" max="22" width="8.85546875" style="187" bestFit="1"/>
    <col min="23" max="24" width="8.85546875" style="186" bestFit="1"/>
    <col min="25" max="26" width="8.85546875" style="187" bestFit="1"/>
    <col min="27" max="28" width="8.85546875" style="186" bestFit="1"/>
    <col min="29" max="30" width="8.85546875" style="187" bestFit="1"/>
    <col min="31" max="32" width="8.85546875" style="186" bestFit="1"/>
    <col min="33" max="34" width="8.85546875" style="187" bestFit="1"/>
    <col min="35" max="36" width="8.85546875" style="186" bestFit="1"/>
    <col min="37" max="38" width="8.85546875" style="187" bestFit="1"/>
    <col min="39" max="40" width="8.85546875" style="186" bestFit="1"/>
    <col min="41" max="42" width="8.85546875" style="187" bestFit="1"/>
    <col min="43" max="44" width="8.85546875" style="186" bestFit="1"/>
    <col min="45" max="46" width="8.85546875" style="187" bestFit="1"/>
  </cols>
  <sheetData>
    <row r="1" spans="1:47" s="189" customFormat="1" ht="30.6" customHeight="1">
      <c r="B1" s="190"/>
      <c r="C1" s="1360" t="s">
        <v>59</v>
      </c>
      <c r="D1" s="1361"/>
      <c r="E1" s="1361"/>
      <c r="F1" s="1362"/>
      <c r="G1" s="1363" t="s">
        <v>60</v>
      </c>
      <c r="H1" s="1364"/>
      <c r="I1" s="1364"/>
      <c r="J1" s="1365"/>
      <c r="K1" s="1366" t="s">
        <v>61</v>
      </c>
      <c r="L1" s="1367"/>
      <c r="M1" s="1367"/>
      <c r="N1" s="1368"/>
      <c r="O1" s="1366" t="s">
        <v>62</v>
      </c>
      <c r="P1" s="1367"/>
      <c r="Q1" s="1367"/>
      <c r="R1" s="1368"/>
      <c r="S1" s="1366" t="s">
        <v>63</v>
      </c>
      <c r="T1" s="1367"/>
      <c r="U1" s="1367"/>
      <c r="V1" s="1368"/>
      <c r="W1" s="1366" t="s">
        <v>64</v>
      </c>
      <c r="X1" s="1367"/>
      <c r="Y1" s="1367"/>
      <c r="Z1" s="1368"/>
      <c r="AA1" s="1366" t="s">
        <v>65</v>
      </c>
      <c r="AB1" s="1367"/>
      <c r="AC1" s="1367"/>
      <c r="AD1" s="1368"/>
      <c r="AE1" s="1366" t="s">
        <v>66</v>
      </c>
      <c r="AF1" s="1367"/>
      <c r="AG1" s="1367"/>
      <c r="AH1" s="1368"/>
      <c r="AI1" s="1366" t="s">
        <v>67</v>
      </c>
      <c r="AJ1" s="1367"/>
      <c r="AK1" s="1367"/>
      <c r="AL1" s="1368"/>
      <c r="AM1" s="1366" t="s">
        <v>68</v>
      </c>
      <c r="AN1" s="1367"/>
      <c r="AO1" s="1367"/>
      <c r="AP1" s="1368"/>
      <c r="AQ1" s="1366" t="s">
        <v>69</v>
      </c>
      <c r="AR1" s="1367"/>
      <c r="AS1" s="1367"/>
      <c r="AT1" s="1368"/>
    </row>
    <row r="2" spans="1:47" s="189" customFormat="1" ht="15.75">
      <c r="B2" s="190"/>
      <c r="C2" s="1348" t="s">
        <v>153</v>
      </c>
      <c r="D2" s="1350"/>
      <c r="E2" s="1369" t="s">
        <v>154</v>
      </c>
      <c r="F2" s="1370"/>
      <c r="G2" s="1348" t="s">
        <v>153</v>
      </c>
      <c r="H2" s="1350"/>
      <c r="I2" s="1369" t="s">
        <v>154</v>
      </c>
      <c r="J2" s="1370"/>
      <c r="K2" s="1348" t="s">
        <v>153</v>
      </c>
      <c r="L2" s="1350"/>
      <c r="M2" s="1369" t="s">
        <v>154</v>
      </c>
      <c r="N2" s="1370"/>
      <c r="O2" s="1348" t="s">
        <v>153</v>
      </c>
      <c r="P2" s="1350"/>
      <c r="Q2" s="1369" t="s">
        <v>154</v>
      </c>
      <c r="R2" s="1370"/>
      <c r="S2" s="1348" t="s">
        <v>153</v>
      </c>
      <c r="T2" s="1350"/>
      <c r="U2" s="1369" t="s">
        <v>154</v>
      </c>
      <c r="V2" s="1370"/>
      <c r="W2" s="1348" t="s">
        <v>153</v>
      </c>
      <c r="X2" s="1350"/>
      <c r="Y2" s="1369" t="s">
        <v>154</v>
      </c>
      <c r="Z2" s="1370"/>
      <c r="AA2" s="1348" t="s">
        <v>153</v>
      </c>
      <c r="AB2" s="1350"/>
      <c r="AC2" s="1369" t="s">
        <v>154</v>
      </c>
      <c r="AD2" s="1370"/>
      <c r="AE2" s="1348" t="s">
        <v>153</v>
      </c>
      <c r="AF2" s="1350"/>
      <c r="AG2" s="1369" t="s">
        <v>154</v>
      </c>
      <c r="AH2" s="1370"/>
      <c r="AI2" s="1348" t="s">
        <v>153</v>
      </c>
      <c r="AJ2" s="1350"/>
      <c r="AK2" s="1369" t="s">
        <v>154</v>
      </c>
      <c r="AL2" s="1370"/>
      <c r="AM2" s="1348" t="s">
        <v>153</v>
      </c>
      <c r="AN2" s="1350"/>
      <c r="AO2" s="1369" t="s">
        <v>154</v>
      </c>
      <c r="AP2" s="1370"/>
      <c r="AQ2" s="1348" t="s">
        <v>153</v>
      </c>
      <c r="AR2" s="1350"/>
      <c r="AS2" s="1369" t="s">
        <v>154</v>
      </c>
      <c r="AT2" s="1370"/>
    </row>
    <row r="3" spans="1:47" s="190" customFormat="1" ht="12">
      <c r="C3" s="191" t="s">
        <v>155</v>
      </c>
      <c r="D3" s="192" t="s">
        <v>156</v>
      </c>
      <c r="E3" s="193" t="s">
        <v>155</v>
      </c>
      <c r="F3" s="194" t="s">
        <v>156</v>
      </c>
      <c r="G3" s="191" t="s">
        <v>155</v>
      </c>
      <c r="H3" s="192" t="s">
        <v>156</v>
      </c>
      <c r="I3" s="193" t="s">
        <v>155</v>
      </c>
      <c r="J3" s="194" t="s">
        <v>156</v>
      </c>
      <c r="K3" s="191" t="s">
        <v>155</v>
      </c>
      <c r="L3" s="192" t="s">
        <v>156</v>
      </c>
      <c r="M3" s="193" t="s">
        <v>155</v>
      </c>
      <c r="N3" s="194" t="s">
        <v>156</v>
      </c>
      <c r="O3" s="191" t="s">
        <v>155</v>
      </c>
      <c r="P3" s="192" t="s">
        <v>156</v>
      </c>
      <c r="Q3" s="193" t="s">
        <v>155</v>
      </c>
      <c r="R3" s="194" t="s">
        <v>156</v>
      </c>
      <c r="S3" s="191" t="s">
        <v>155</v>
      </c>
      <c r="T3" s="192" t="s">
        <v>156</v>
      </c>
      <c r="U3" s="193" t="s">
        <v>155</v>
      </c>
      <c r="V3" s="194" t="s">
        <v>156</v>
      </c>
      <c r="W3" s="191" t="s">
        <v>155</v>
      </c>
      <c r="X3" s="192" t="s">
        <v>156</v>
      </c>
      <c r="Y3" s="193" t="s">
        <v>155</v>
      </c>
      <c r="Z3" s="194" t="s">
        <v>156</v>
      </c>
      <c r="AA3" s="191" t="s">
        <v>155</v>
      </c>
      <c r="AB3" s="192" t="s">
        <v>156</v>
      </c>
      <c r="AC3" s="193" t="s">
        <v>155</v>
      </c>
      <c r="AD3" s="194" t="s">
        <v>156</v>
      </c>
      <c r="AE3" s="191" t="s">
        <v>155</v>
      </c>
      <c r="AF3" s="192" t="s">
        <v>156</v>
      </c>
      <c r="AG3" s="193" t="s">
        <v>155</v>
      </c>
      <c r="AH3" s="194" t="s">
        <v>156</v>
      </c>
      <c r="AI3" s="191" t="s">
        <v>155</v>
      </c>
      <c r="AJ3" s="192" t="s">
        <v>156</v>
      </c>
      <c r="AK3" s="193" t="s">
        <v>155</v>
      </c>
      <c r="AL3" s="194" t="s">
        <v>156</v>
      </c>
      <c r="AM3" s="191" t="s">
        <v>155</v>
      </c>
      <c r="AN3" s="192" t="s">
        <v>156</v>
      </c>
      <c r="AO3" s="193" t="s">
        <v>155</v>
      </c>
      <c r="AP3" s="194" t="s">
        <v>156</v>
      </c>
      <c r="AQ3" s="191" t="s">
        <v>155</v>
      </c>
      <c r="AR3" s="192" t="s">
        <v>156</v>
      </c>
      <c r="AS3" s="193" t="s">
        <v>155</v>
      </c>
      <c r="AT3" s="194" t="s">
        <v>156</v>
      </c>
    </row>
    <row r="4" spans="1:47" ht="85.15" customHeight="1">
      <c r="A4" s="43">
        <v>1</v>
      </c>
      <c r="B4" s="195" t="s">
        <v>79</v>
      </c>
      <c r="C4" s="196"/>
      <c r="F4" s="197"/>
      <c r="G4" s="196"/>
      <c r="J4" s="197"/>
      <c r="K4" s="198"/>
      <c r="N4" s="197"/>
      <c r="O4" s="196"/>
      <c r="R4" s="197"/>
      <c r="S4" s="196"/>
      <c r="V4" s="197"/>
      <c r="W4" s="196"/>
      <c r="Z4" s="197"/>
      <c r="AA4" s="196"/>
      <c r="AD4" s="197"/>
      <c r="AE4" s="196"/>
      <c r="AH4" s="197"/>
      <c r="AI4" s="196"/>
      <c r="AL4" s="197"/>
      <c r="AM4" s="196"/>
      <c r="AP4" s="197"/>
      <c r="AQ4" s="196"/>
      <c r="AT4" s="197"/>
      <c r="AU4" s="1">
        <f t="shared" ref="AU4:AU24" si="0">SUM(C4:AT4)</f>
        <v>0</v>
      </c>
    </row>
    <row r="5" spans="1:47" ht="72" customHeight="1">
      <c r="A5" s="43">
        <v>2</v>
      </c>
      <c r="B5" s="199" t="s">
        <v>75</v>
      </c>
      <c r="C5" s="196"/>
      <c r="F5" s="197"/>
      <c r="G5" s="196"/>
      <c r="J5" s="197"/>
      <c r="K5" s="198"/>
      <c r="N5" s="197"/>
      <c r="O5" s="196"/>
      <c r="R5" s="197"/>
      <c r="S5" s="196"/>
      <c r="V5" s="197"/>
      <c r="W5" s="196"/>
      <c r="Z5" s="197"/>
      <c r="AA5" s="196"/>
      <c r="AD5" s="197"/>
      <c r="AE5" s="196"/>
      <c r="AH5" s="197"/>
      <c r="AI5" s="196"/>
      <c r="AL5" s="197"/>
      <c r="AM5" s="196"/>
      <c r="AP5" s="197"/>
      <c r="AQ5" s="196"/>
      <c r="AT5" s="197"/>
      <c r="AU5" s="1">
        <f t="shared" si="0"/>
        <v>0</v>
      </c>
    </row>
    <row r="6" spans="1:47" ht="51.6" customHeight="1">
      <c r="A6" s="43">
        <v>3</v>
      </c>
      <c r="B6" s="200" t="s">
        <v>157</v>
      </c>
      <c r="C6" s="196"/>
      <c r="F6" s="197"/>
      <c r="G6" s="196"/>
      <c r="J6" s="197"/>
      <c r="K6" s="198"/>
      <c r="N6" s="197"/>
      <c r="O6" s="196"/>
      <c r="R6" s="197"/>
      <c r="S6" s="196"/>
      <c r="V6" s="197"/>
      <c r="W6" s="196"/>
      <c r="Z6" s="197"/>
      <c r="AA6" s="196"/>
      <c r="AD6" s="197"/>
      <c r="AE6" s="196"/>
      <c r="AH6" s="197"/>
      <c r="AI6" s="196"/>
      <c r="AL6" s="197"/>
      <c r="AM6" s="196"/>
      <c r="AP6" s="197"/>
      <c r="AQ6" s="196"/>
      <c r="AT6" s="197"/>
      <c r="AU6" s="1">
        <f t="shared" si="0"/>
        <v>0</v>
      </c>
    </row>
    <row r="7" spans="1:47" ht="51.6" hidden="1" customHeight="1">
      <c r="A7" s="43">
        <v>4</v>
      </c>
      <c r="B7" s="201" t="s">
        <v>85</v>
      </c>
      <c r="C7" s="196"/>
      <c r="F7" s="197"/>
      <c r="G7" s="196"/>
      <c r="J7" s="197"/>
      <c r="K7" s="198"/>
      <c r="N7" s="197"/>
      <c r="O7" s="196"/>
      <c r="R7" s="197"/>
      <c r="S7" s="196"/>
      <c r="V7" s="197"/>
      <c r="W7" s="196"/>
      <c r="Z7" s="197"/>
      <c r="AA7" s="196"/>
      <c r="AD7" s="197"/>
      <c r="AE7" s="196"/>
      <c r="AH7" s="197"/>
      <c r="AI7" s="196"/>
      <c r="AL7" s="197"/>
      <c r="AM7" s="196"/>
      <c r="AP7" s="197"/>
      <c r="AQ7" s="196"/>
      <c r="AT7" s="197"/>
      <c r="AU7" s="1">
        <f t="shared" si="0"/>
        <v>0</v>
      </c>
    </row>
    <row r="8" spans="1:47" ht="51.6" customHeight="1">
      <c r="A8" s="43">
        <v>4</v>
      </c>
      <c r="B8" s="202" t="s">
        <v>158</v>
      </c>
      <c r="C8" s="196"/>
      <c r="F8" s="197"/>
      <c r="G8" s="196"/>
      <c r="J8" s="197"/>
      <c r="K8" s="198"/>
      <c r="N8" s="197"/>
      <c r="O8" s="196"/>
      <c r="R8" s="197"/>
      <c r="S8" s="196"/>
      <c r="V8" s="197"/>
      <c r="W8" s="196"/>
      <c r="Z8" s="197"/>
      <c r="AA8" s="196"/>
      <c r="AD8" s="197"/>
      <c r="AE8" s="196"/>
      <c r="AH8" s="197"/>
      <c r="AI8" s="196"/>
      <c r="AL8" s="197"/>
      <c r="AM8" s="196"/>
      <c r="AP8" s="197"/>
      <c r="AQ8" s="196"/>
      <c r="AT8" s="197"/>
      <c r="AU8" s="1">
        <f t="shared" si="0"/>
        <v>0</v>
      </c>
    </row>
    <row r="9" spans="1:47" ht="65.25" customHeight="1">
      <c r="A9" s="43">
        <v>5</v>
      </c>
      <c r="B9" s="203" t="s">
        <v>80</v>
      </c>
      <c r="C9" s="196"/>
      <c r="F9" s="197"/>
      <c r="G9" s="196"/>
      <c r="J9" s="197"/>
      <c r="K9" s="198"/>
      <c r="N9" s="197"/>
      <c r="O9" s="196"/>
      <c r="R9" s="197"/>
      <c r="S9" s="196"/>
      <c r="V9" s="197"/>
      <c r="W9" s="196"/>
      <c r="Z9" s="197"/>
      <c r="AA9" s="196"/>
      <c r="AD9" s="197"/>
      <c r="AE9" s="196"/>
      <c r="AH9" s="197"/>
      <c r="AI9" s="196"/>
      <c r="AL9" s="197"/>
      <c r="AM9" s="196"/>
      <c r="AP9" s="197"/>
      <c r="AQ9" s="196"/>
      <c r="AT9" s="197"/>
      <c r="AU9" s="1">
        <f t="shared" si="0"/>
        <v>0</v>
      </c>
    </row>
    <row r="10" spans="1:47" ht="59.25" customHeight="1">
      <c r="A10" s="43">
        <v>6</v>
      </c>
      <c r="B10" s="201" t="s">
        <v>159</v>
      </c>
      <c r="C10" s="196"/>
      <c r="F10" s="197"/>
      <c r="G10" s="196"/>
      <c r="J10" s="197"/>
      <c r="K10" s="198"/>
      <c r="N10" s="197"/>
      <c r="O10" s="196"/>
      <c r="R10" s="197"/>
      <c r="S10" s="196"/>
      <c r="V10" s="197"/>
      <c r="W10" s="196"/>
      <c r="Z10" s="197"/>
      <c r="AA10" s="196"/>
      <c r="AD10" s="197"/>
      <c r="AE10" s="196"/>
      <c r="AH10" s="197"/>
      <c r="AI10" s="196"/>
      <c r="AL10" s="197"/>
      <c r="AM10" s="196"/>
      <c r="AP10" s="197"/>
      <c r="AQ10" s="196"/>
      <c r="AT10" s="197"/>
      <c r="AU10" s="1">
        <f t="shared" si="0"/>
        <v>0</v>
      </c>
    </row>
    <row r="11" spans="1:47" ht="51.6" customHeight="1">
      <c r="A11" s="43">
        <v>7</v>
      </c>
      <c r="B11" s="204" t="s">
        <v>160</v>
      </c>
      <c r="C11" s="196"/>
      <c r="F11" s="197"/>
      <c r="G11" s="196"/>
      <c r="J11" s="197"/>
      <c r="K11" s="198"/>
      <c r="N11" s="197"/>
      <c r="O11" s="196"/>
      <c r="R11" s="197"/>
      <c r="S11" s="196"/>
      <c r="V11" s="197"/>
      <c r="W11" s="196"/>
      <c r="Z11" s="197"/>
      <c r="AA11" s="196"/>
      <c r="AD11" s="197"/>
      <c r="AE11" s="196"/>
      <c r="AH11" s="197"/>
      <c r="AI11" s="196"/>
      <c r="AL11" s="197"/>
      <c r="AM11" s="196"/>
      <c r="AP11" s="197"/>
      <c r="AQ11" s="196"/>
      <c r="AT11" s="197"/>
      <c r="AU11" s="1">
        <f t="shared" si="0"/>
        <v>0</v>
      </c>
    </row>
    <row r="12" spans="1:47" ht="51.6" customHeight="1">
      <c r="A12" s="43">
        <v>8</v>
      </c>
      <c r="B12" s="205" t="s">
        <v>161</v>
      </c>
      <c r="C12" s="196"/>
      <c r="F12" s="197"/>
      <c r="G12" s="196"/>
      <c r="J12" s="197"/>
      <c r="K12" s="198"/>
      <c r="N12" s="197"/>
      <c r="O12" s="196"/>
      <c r="R12" s="197"/>
      <c r="S12" s="196"/>
      <c r="V12" s="197"/>
      <c r="W12" s="196"/>
      <c r="Z12" s="197"/>
      <c r="AA12" s="196"/>
      <c r="AD12" s="197"/>
      <c r="AE12" s="196"/>
      <c r="AH12" s="197"/>
      <c r="AI12" s="196"/>
      <c r="AL12" s="197"/>
      <c r="AM12" s="196"/>
      <c r="AP12" s="197"/>
      <c r="AQ12" s="196"/>
      <c r="AT12" s="197"/>
      <c r="AU12" s="1">
        <f t="shared" si="0"/>
        <v>0</v>
      </c>
    </row>
    <row r="13" spans="1:47" ht="51.6" customHeight="1">
      <c r="A13" s="43">
        <v>9</v>
      </c>
      <c r="B13" s="206" t="s">
        <v>81</v>
      </c>
      <c r="C13" s="196"/>
      <c r="F13" s="197"/>
      <c r="G13" s="196"/>
      <c r="J13" s="197"/>
      <c r="K13" s="198"/>
      <c r="N13" s="197"/>
      <c r="O13" s="196"/>
      <c r="R13" s="197"/>
      <c r="S13" s="196"/>
      <c r="V13" s="197"/>
      <c r="W13" s="196"/>
      <c r="Z13" s="197"/>
      <c r="AA13" s="196"/>
      <c r="AD13" s="197"/>
      <c r="AE13" s="196"/>
      <c r="AH13" s="197"/>
      <c r="AI13" s="196"/>
      <c r="AL13" s="197"/>
      <c r="AM13" s="196"/>
      <c r="AP13" s="197"/>
      <c r="AQ13" s="196"/>
      <c r="AT13" s="197"/>
      <c r="AU13" s="1">
        <f t="shared" si="0"/>
        <v>0</v>
      </c>
    </row>
    <row r="14" spans="1:47" ht="51.6" customHeight="1">
      <c r="A14" s="43">
        <v>10</v>
      </c>
      <c r="B14" s="207" t="s">
        <v>162</v>
      </c>
      <c r="C14" s="196"/>
      <c r="F14" s="197"/>
      <c r="G14" s="196"/>
      <c r="J14" s="197"/>
      <c r="K14" s="198"/>
      <c r="N14" s="197"/>
      <c r="O14" s="196"/>
      <c r="R14" s="197"/>
      <c r="S14" s="196"/>
      <c r="V14" s="197"/>
      <c r="W14" s="196"/>
      <c r="Z14" s="197"/>
      <c r="AA14" s="196"/>
      <c r="AD14" s="197"/>
      <c r="AE14" s="196"/>
      <c r="AH14" s="197"/>
      <c r="AI14" s="196"/>
      <c r="AL14" s="197"/>
      <c r="AM14" s="196"/>
      <c r="AP14" s="197"/>
      <c r="AQ14" s="196"/>
      <c r="AT14" s="197"/>
      <c r="AU14" s="1">
        <f t="shared" si="0"/>
        <v>0</v>
      </c>
    </row>
    <row r="15" spans="1:47" ht="51.6" customHeight="1">
      <c r="A15" s="43">
        <v>11</v>
      </c>
      <c r="B15" s="208" t="s">
        <v>163</v>
      </c>
      <c r="C15" s="196"/>
      <c r="F15" s="197"/>
      <c r="G15" s="196"/>
      <c r="J15" s="197"/>
      <c r="K15" s="198"/>
      <c r="N15" s="197"/>
      <c r="O15" s="196"/>
      <c r="R15" s="197"/>
      <c r="S15" s="196"/>
      <c r="V15" s="197"/>
      <c r="W15" s="196"/>
      <c r="Z15" s="197"/>
      <c r="AA15" s="196"/>
      <c r="AD15" s="197"/>
      <c r="AE15" s="196"/>
      <c r="AH15" s="197"/>
      <c r="AI15" s="196"/>
      <c r="AL15" s="197"/>
      <c r="AM15" s="196"/>
      <c r="AP15" s="197"/>
      <c r="AQ15" s="196"/>
      <c r="AT15" s="197"/>
      <c r="AU15" s="1">
        <f t="shared" si="0"/>
        <v>0</v>
      </c>
    </row>
    <row r="16" spans="1:47" ht="51.6" customHeight="1">
      <c r="A16" s="43">
        <v>12</v>
      </c>
      <c r="B16" s="209" t="s">
        <v>164</v>
      </c>
      <c r="C16" s="196"/>
      <c r="F16" s="197"/>
      <c r="G16" s="196"/>
      <c r="J16" s="197"/>
      <c r="K16" s="198"/>
      <c r="N16" s="197"/>
      <c r="O16" s="196"/>
      <c r="R16" s="197"/>
      <c r="S16" s="196"/>
      <c r="V16" s="197"/>
      <c r="W16" s="196"/>
      <c r="Z16" s="197"/>
      <c r="AA16" s="196"/>
      <c r="AD16" s="197"/>
      <c r="AE16" s="196"/>
      <c r="AH16" s="197"/>
      <c r="AI16" s="196"/>
      <c r="AL16" s="197"/>
      <c r="AM16" s="196"/>
      <c r="AP16" s="197"/>
      <c r="AQ16" s="196"/>
      <c r="AT16" s="197"/>
      <c r="AU16" s="1">
        <f t="shared" si="0"/>
        <v>0</v>
      </c>
    </row>
    <row r="17" spans="1:47" ht="112.15" customHeight="1">
      <c r="A17" s="43">
        <v>13</v>
      </c>
      <c r="B17" s="210" t="s">
        <v>165</v>
      </c>
      <c r="C17" s="196"/>
      <c r="F17" s="197"/>
      <c r="G17" s="196"/>
      <c r="J17" s="197"/>
      <c r="K17" s="198"/>
      <c r="N17" s="197"/>
      <c r="O17" s="196"/>
      <c r="R17" s="197"/>
      <c r="S17" s="196"/>
      <c r="V17" s="197"/>
      <c r="W17" s="196"/>
      <c r="Z17" s="197"/>
      <c r="AA17" s="196"/>
      <c r="AD17" s="197"/>
      <c r="AE17" s="196"/>
      <c r="AH17" s="197"/>
      <c r="AI17" s="196"/>
      <c r="AL17" s="197"/>
      <c r="AM17" s="196"/>
      <c r="AP17" s="197"/>
      <c r="AQ17" s="196"/>
      <c r="AT17" s="197"/>
      <c r="AU17" s="1">
        <f t="shared" si="0"/>
        <v>0</v>
      </c>
    </row>
    <row r="18" spans="1:47" ht="54.6" customHeight="1">
      <c r="A18" s="43">
        <v>14</v>
      </c>
      <c r="B18" s="211" t="s">
        <v>122</v>
      </c>
      <c r="C18" s="196"/>
      <c r="F18" s="197"/>
      <c r="G18" s="196"/>
      <c r="J18" s="197"/>
      <c r="K18" s="198"/>
      <c r="N18" s="197"/>
      <c r="O18" s="196"/>
      <c r="R18" s="197"/>
      <c r="S18" s="196"/>
      <c r="V18" s="197"/>
      <c r="W18" s="196"/>
      <c r="Z18" s="197"/>
      <c r="AA18" s="196"/>
      <c r="AD18" s="197"/>
      <c r="AE18" s="196"/>
      <c r="AH18" s="197"/>
      <c r="AI18" s="196"/>
      <c r="AL18" s="197"/>
      <c r="AM18" s="196"/>
      <c r="AP18" s="197"/>
      <c r="AQ18" s="196"/>
      <c r="AT18" s="197"/>
      <c r="AU18" s="1">
        <f t="shared" si="0"/>
        <v>0</v>
      </c>
    </row>
    <row r="19" spans="1:47" ht="51.6" hidden="1" customHeight="1">
      <c r="A19" s="43">
        <v>16</v>
      </c>
      <c r="B19" s="212" t="s">
        <v>86</v>
      </c>
      <c r="C19" s="196"/>
      <c r="F19" s="197"/>
      <c r="G19" s="196"/>
      <c r="J19" s="197"/>
      <c r="K19" s="198"/>
      <c r="N19" s="197"/>
      <c r="O19" s="196"/>
      <c r="R19" s="197"/>
      <c r="S19" s="196"/>
      <c r="V19" s="197"/>
      <c r="W19" s="196"/>
      <c r="Z19" s="197"/>
      <c r="AA19" s="196"/>
      <c r="AD19" s="197"/>
      <c r="AE19" s="196"/>
      <c r="AH19" s="197"/>
      <c r="AI19" s="196"/>
      <c r="AL19" s="197"/>
      <c r="AM19" s="196"/>
      <c r="AP19" s="197"/>
      <c r="AQ19" s="196"/>
      <c r="AT19" s="197"/>
      <c r="AU19" s="1">
        <f t="shared" si="0"/>
        <v>0</v>
      </c>
    </row>
    <row r="20" spans="1:47" ht="49.15" hidden="1" customHeight="1">
      <c r="A20" s="43">
        <v>17</v>
      </c>
      <c r="B20" s="213" t="s">
        <v>82</v>
      </c>
      <c r="C20" s="196"/>
      <c r="F20" s="197"/>
      <c r="G20" s="196"/>
      <c r="J20" s="197"/>
      <c r="K20" s="198"/>
      <c r="N20" s="197"/>
      <c r="O20" s="196"/>
      <c r="R20" s="197"/>
      <c r="S20" s="196"/>
      <c r="V20" s="197"/>
      <c r="W20" s="196"/>
      <c r="Z20" s="197"/>
      <c r="AA20" s="196"/>
      <c r="AD20" s="197"/>
      <c r="AE20" s="196"/>
      <c r="AH20" s="197"/>
      <c r="AI20" s="196"/>
      <c r="AL20" s="197"/>
      <c r="AM20" s="196"/>
      <c r="AP20" s="197"/>
      <c r="AQ20" s="196"/>
      <c r="AT20" s="197"/>
      <c r="AU20" s="1">
        <f t="shared" si="0"/>
        <v>0</v>
      </c>
    </row>
    <row r="21" spans="1:47" ht="51.6" hidden="1" customHeight="1">
      <c r="A21" s="43">
        <v>18</v>
      </c>
      <c r="B21" s="214" t="s">
        <v>166</v>
      </c>
      <c r="C21" s="196"/>
      <c r="F21" s="197"/>
      <c r="G21" s="196"/>
      <c r="J21" s="197"/>
      <c r="K21" s="198"/>
      <c r="N21" s="197"/>
      <c r="O21" s="196"/>
      <c r="R21" s="197"/>
      <c r="S21" s="196"/>
      <c r="V21" s="197"/>
      <c r="W21" s="196"/>
      <c r="Z21" s="197"/>
      <c r="AA21" s="196"/>
      <c r="AD21" s="197"/>
      <c r="AE21" s="196"/>
      <c r="AH21" s="197"/>
      <c r="AI21" s="196"/>
      <c r="AL21" s="197"/>
      <c r="AM21" s="196"/>
      <c r="AP21" s="197"/>
      <c r="AQ21" s="196"/>
      <c r="AT21" s="197"/>
      <c r="AU21" s="1">
        <f t="shared" si="0"/>
        <v>0</v>
      </c>
    </row>
    <row r="22" spans="1:47" ht="51.6" hidden="1" customHeight="1">
      <c r="A22" s="43">
        <v>19</v>
      </c>
      <c r="B22" s="215" t="s">
        <v>76</v>
      </c>
      <c r="C22" s="196"/>
      <c r="F22" s="197"/>
      <c r="G22" s="196"/>
      <c r="J22" s="197"/>
      <c r="K22" s="198"/>
      <c r="N22" s="197"/>
      <c r="O22" s="196"/>
      <c r="R22" s="197"/>
      <c r="S22" s="196"/>
      <c r="V22" s="197"/>
      <c r="W22" s="196"/>
      <c r="Z22" s="197"/>
      <c r="AA22" s="196"/>
      <c r="AD22" s="197"/>
      <c r="AE22" s="196"/>
      <c r="AH22" s="197"/>
      <c r="AI22" s="196"/>
      <c r="AL22" s="197"/>
      <c r="AM22" s="196"/>
      <c r="AP22" s="197"/>
      <c r="AQ22" s="196"/>
      <c r="AT22" s="197"/>
      <c r="AU22" s="1">
        <f t="shared" si="0"/>
        <v>0</v>
      </c>
    </row>
    <row r="23" spans="1:47" ht="78.599999999999994" customHeight="1">
      <c r="A23" s="43">
        <v>15</v>
      </c>
      <c r="B23" s="216" t="s">
        <v>83</v>
      </c>
      <c r="C23" s="196"/>
      <c r="F23" s="197"/>
      <c r="G23" s="196"/>
      <c r="J23" s="197"/>
      <c r="K23" s="198"/>
      <c r="N23" s="197"/>
      <c r="O23" s="196"/>
      <c r="R23" s="197"/>
      <c r="S23" s="196"/>
      <c r="V23" s="197"/>
      <c r="W23" s="196"/>
      <c r="Z23" s="197"/>
      <c r="AA23" s="196"/>
      <c r="AD23" s="197"/>
      <c r="AE23" s="196"/>
      <c r="AH23" s="197"/>
      <c r="AI23" s="196"/>
      <c r="AL23" s="197"/>
      <c r="AM23" s="196"/>
      <c r="AP23" s="197"/>
      <c r="AQ23" s="196"/>
      <c r="AT23" s="197"/>
      <c r="AU23" s="1">
        <f t="shared" si="0"/>
        <v>0</v>
      </c>
    </row>
    <row r="24" spans="1:47" ht="78" customHeight="1">
      <c r="A24" s="43">
        <v>16</v>
      </c>
      <c r="B24" s="203" t="s">
        <v>84</v>
      </c>
      <c r="C24" s="196"/>
      <c r="F24" s="197"/>
      <c r="G24" s="196"/>
      <c r="J24" s="197"/>
      <c r="K24" s="198"/>
      <c r="N24" s="197"/>
      <c r="O24" s="196"/>
      <c r="R24" s="197"/>
      <c r="S24" s="196"/>
      <c r="V24" s="197"/>
      <c r="W24" s="196"/>
      <c r="Z24" s="197"/>
      <c r="AA24" s="196"/>
      <c r="AD24" s="197"/>
      <c r="AE24" s="196"/>
      <c r="AH24" s="197"/>
      <c r="AI24" s="196"/>
      <c r="AL24" s="197"/>
      <c r="AM24" s="196"/>
      <c r="AP24" s="197"/>
      <c r="AQ24" s="196"/>
      <c r="AT24" s="197"/>
      <c r="AU24" s="1">
        <f t="shared" si="0"/>
        <v>0</v>
      </c>
    </row>
    <row r="25" spans="1:47" s="43" customFormat="1">
      <c r="B25" s="190"/>
      <c r="C25" s="217">
        <f t="shared" ref="C25:AU25" si="1">SUM(C4:C24)</f>
        <v>0</v>
      </c>
      <c r="D25" s="217">
        <f t="shared" si="1"/>
        <v>0</v>
      </c>
      <c r="E25" s="217">
        <f t="shared" si="1"/>
        <v>0</v>
      </c>
      <c r="F25" s="217">
        <f t="shared" si="1"/>
        <v>0</v>
      </c>
      <c r="G25" s="217">
        <f t="shared" si="1"/>
        <v>0</v>
      </c>
      <c r="H25" s="217">
        <f t="shared" si="1"/>
        <v>0</v>
      </c>
      <c r="I25" s="217">
        <f t="shared" si="1"/>
        <v>0</v>
      </c>
      <c r="J25" s="217">
        <f t="shared" si="1"/>
        <v>0</v>
      </c>
      <c r="K25" s="217">
        <f t="shared" si="1"/>
        <v>0</v>
      </c>
      <c r="L25" s="217">
        <f t="shared" si="1"/>
        <v>0</v>
      </c>
      <c r="M25" s="217">
        <f t="shared" si="1"/>
        <v>0</v>
      </c>
      <c r="N25" s="217">
        <f t="shared" si="1"/>
        <v>0</v>
      </c>
      <c r="O25" s="217">
        <f t="shared" si="1"/>
        <v>0</v>
      </c>
      <c r="P25" s="217">
        <f t="shared" si="1"/>
        <v>0</v>
      </c>
      <c r="Q25" s="217">
        <f t="shared" si="1"/>
        <v>0</v>
      </c>
      <c r="R25" s="217">
        <f t="shared" si="1"/>
        <v>0</v>
      </c>
      <c r="S25" s="217">
        <f t="shared" si="1"/>
        <v>0</v>
      </c>
      <c r="T25" s="217">
        <f t="shared" si="1"/>
        <v>0</v>
      </c>
      <c r="U25" s="217">
        <f t="shared" si="1"/>
        <v>0</v>
      </c>
      <c r="V25" s="217">
        <f t="shared" si="1"/>
        <v>0</v>
      </c>
      <c r="W25" s="217">
        <f t="shared" si="1"/>
        <v>0</v>
      </c>
      <c r="X25" s="217">
        <f t="shared" si="1"/>
        <v>0</v>
      </c>
      <c r="Y25" s="217">
        <f t="shared" si="1"/>
        <v>0</v>
      </c>
      <c r="Z25" s="217">
        <f t="shared" si="1"/>
        <v>0</v>
      </c>
      <c r="AA25" s="217">
        <f t="shared" si="1"/>
        <v>0</v>
      </c>
      <c r="AB25" s="217">
        <f t="shared" si="1"/>
        <v>0</v>
      </c>
      <c r="AC25" s="217">
        <f t="shared" si="1"/>
        <v>0</v>
      </c>
      <c r="AD25" s="217">
        <f t="shared" si="1"/>
        <v>0</v>
      </c>
      <c r="AE25" s="217">
        <f t="shared" si="1"/>
        <v>0</v>
      </c>
      <c r="AF25" s="217">
        <f t="shared" si="1"/>
        <v>0</v>
      </c>
      <c r="AG25" s="217">
        <f t="shared" si="1"/>
        <v>0</v>
      </c>
      <c r="AH25" s="217">
        <f t="shared" si="1"/>
        <v>0</v>
      </c>
      <c r="AI25" s="217">
        <f t="shared" si="1"/>
        <v>0</v>
      </c>
      <c r="AJ25" s="217">
        <f t="shared" si="1"/>
        <v>0</v>
      </c>
      <c r="AK25" s="217">
        <f t="shared" si="1"/>
        <v>0</v>
      </c>
      <c r="AL25" s="217">
        <f t="shared" si="1"/>
        <v>0</v>
      </c>
      <c r="AM25" s="217">
        <f t="shared" si="1"/>
        <v>0</v>
      </c>
      <c r="AN25" s="217">
        <f t="shared" si="1"/>
        <v>0</v>
      </c>
      <c r="AO25" s="217">
        <f t="shared" si="1"/>
        <v>0</v>
      </c>
      <c r="AP25" s="217">
        <f t="shared" si="1"/>
        <v>0</v>
      </c>
      <c r="AQ25" s="217">
        <f t="shared" si="1"/>
        <v>0</v>
      </c>
      <c r="AR25" s="217">
        <f t="shared" si="1"/>
        <v>0</v>
      </c>
      <c r="AS25" s="217">
        <f t="shared" si="1"/>
        <v>0</v>
      </c>
      <c r="AT25" s="217">
        <f t="shared" si="1"/>
        <v>0</v>
      </c>
      <c r="AU25" s="43">
        <f t="shared" si="1"/>
        <v>0</v>
      </c>
    </row>
    <row r="26" spans="1:47">
      <c r="B26" s="218"/>
      <c r="AU26" s="1"/>
    </row>
    <row r="27" spans="1:47">
      <c r="B27" s="218"/>
      <c r="AU27" s="1"/>
    </row>
    <row r="28" spans="1:47">
      <c r="B28" s="218"/>
      <c r="AU28" s="1"/>
    </row>
    <row r="29" spans="1:47">
      <c r="B29" s="218"/>
      <c r="AU29" s="1"/>
    </row>
    <row r="30" spans="1:47">
      <c r="B30" s="218"/>
      <c r="AU30" s="1"/>
    </row>
    <row r="31" spans="1:47">
      <c r="B31" s="218"/>
      <c r="AU31" s="1"/>
    </row>
    <row r="32" spans="1:47">
      <c r="B32" s="218"/>
      <c r="AU32" s="1"/>
    </row>
    <row r="33" spans="2:2">
      <c r="B33" s="218"/>
    </row>
    <row r="34" spans="2:2">
      <c r="B34" s="218"/>
    </row>
    <row r="35" spans="2:2">
      <c r="B35" s="218"/>
    </row>
    <row r="36" spans="2:2">
      <c r="B36" s="218"/>
    </row>
    <row r="37" spans="2:2">
      <c r="B37" s="218"/>
    </row>
    <row r="38" spans="2:2">
      <c r="B38" s="218"/>
    </row>
    <row r="39" spans="2:2">
      <c r="B39" s="218"/>
    </row>
    <row r="40" spans="2:2">
      <c r="B40" s="218"/>
    </row>
    <row r="41" spans="2:2">
      <c r="B41" s="218"/>
    </row>
    <row r="42" spans="2:2">
      <c r="B42" s="218"/>
    </row>
    <row r="43" spans="2:2">
      <c r="B43" s="218"/>
    </row>
    <row r="44" spans="2:2">
      <c r="B44" s="218"/>
    </row>
    <row r="45" spans="2:2">
      <c r="B45" s="218"/>
    </row>
    <row r="46" spans="2:2">
      <c r="B46" s="218"/>
    </row>
    <row r="47" spans="2:2">
      <c r="B47" s="218"/>
    </row>
    <row r="48" spans="2:2">
      <c r="B48" s="218"/>
    </row>
    <row r="49" spans="2:2">
      <c r="B49" s="218"/>
    </row>
    <row r="50" spans="2:2">
      <c r="B50" s="218"/>
    </row>
    <row r="51" spans="2:2">
      <c r="B51" s="218"/>
    </row>
    <row r="52" spans="2:2">
      <c r="B52" s="218"/>
    </row>
    <row r="53" spans="2:2">
      <c r="B53" s="218"/>
    </row>
    <row r="54" spans="2:2">
      <c r="B54" s="218"/>
    </row>
    <row r="55" spans="2:2">
      <c r="B55" s="218"/>
    </row>
    <row r="56" spans="2:2">
      <c r="B56" s="218"/>
    </row>
    <row r="57" spans="2:2">
      <c r="B57" s="218"/>
    </row>
    <row r="58" spans="2:2">
      <c r="B58" s="218"/>
    </row>
    <row r="59" spans="2:2">
      <c r="B59" s="218"/>
    </row>
    <row r="60" spans="2:2">
      <c r="B60" s="218"/>
    </row>
    <row r="61" spans="2:2">
      <c r="B61" s="218"/>
    </row>
    <row r="62" spans="2:2">
      <c r="B62" s="218"/>
    </row>
    <row r="63" spans="2:2">
      <c r="B63" s="218"/>
    </row>
    <row r="64" spans="2:2">
      <c r="B64" s="218"/>
    </row>
    <row r="65" spans="2:2">
      <c r="B65" s="218"/>
    </row>
    <row r="66" spans="2:2">
      <c r="B66" s="218"/>
    </row>
    <row r="67" spans="2:2">
      <c r="B67" s="218"/>
    </row>
    <row r="68" spans="2:2">
      <c r="B68" s="218"/>
    </row>
    <row r="69" spans="2:2">
      <c r="B69" s="218"/>
    </row>
    <row r="70" spans="2:2">
      <c r="B70" s="218"/>
    </row>
    <row r="71" spans="2:2">
      <c r="B71" s="218"/>
    </row>
    <row r="72" spans="2:2">
      <c r="B72" s="218"/>
    </row>
    <row r="73" spans="2:2">
      <c r="B73" s="218"/>
    </row>
    <row r="74" spans="2:2">
      <c r="B74" s="218"/>
    </row>
    <row r="75" spans="2:2">
      <c r="B75" s="218"/>
    </row>
    <row r="76" spans="2:2">
      <c r="B76" s="218"/>
    </row>
    <row r="77" spans="2:2">
      <c r="B77" s="218"/>
    </row>
    <row r="78" spans="2:2">
      <c r="B78" s="218"/>
    </row>
    <row r="79" spans="2:2">
      <c r="B79" s="218"/>
    </row>
    <row r="80" spans="2:2">
      <c r="B80" s="218"/>
    </row>
    <row r="81" spans="2:2">
      <c r="B81" s="218"/>
    </row>
    <row r="82" spans="2:2">
      <c r="B82" s="218"/>
    </row>
    <row r="83" spans="2:2">
      <c r="B83" s="218"/>
    </row>
    <row r="84" spans="2:2">
      <c r="B84" s="218"/>
    </row>
    <row r="85" spans="2:2">
      <c r="B85" s="218"/>
    </row>
    <row r="86" spans="2:2">
      <c r="B86" s="218"/>
    </row>
    <row r="87" spans="2:2">
      <c r="B87" s="218"/>
    </row>
    <row r="88" spans="2:2">
      <c r="B88" s="218"/>
    </row>
    <row r="89" spans="2:2">
      <c r="B89" s="218"/>
    </row>
    <row r="90" spans="2:2">
      <c r="B90" s="218"/>
    </row>
    <row r="91" spans="2:2">
      <c r="B91" s="218"/>
    </row>
    <row r="92" spans="2:2">
      <c r="B92" s="218"/>
    </row>
    <row r="93" spans="2:2">
      <c r="B93" s="218"/>
    </row>
    <row r="94" spans="2:2">
      <c r="B94" s="218"/>
    </row>
    <row r="95" spans="2:2">
      <c r="B95" s="218"/>
    </row>
    <row r="96" spans="2:2">
      <c r="B96" s="218"/>
    </row>
    <row r="97" spans="2:2">
      <c r="B97" s="218"/>
    </row>
    <row r="98" spans="2:2">
      <c r="B98" s="218"/>
    </row>
    <row r="99" spans="2:2">
      <c r="B99" s="218"/>
    </row>
    <row r="100" spans="2:2">
      <c r="B100" s="218"/>
    </row>
    <row r="101" spans="2:2">
      <c r="B101" s="218"/>
    </row>
    <row r="102" spans="2:2">
      <c r="B102" s="218"/>
    </row>
    <row r="103" spans="2:2">
      <c r="B103" s="218"/>
    </row>
    <row r="104" spans="2:2">
      <c r="B104" s="218"/>
    </row>
    <row r="105" spans="2:2">
      <c r="B105" s="218"/>
    </row>
    <row r="106" spans="2:2">
      <c r="B106" s="218"/>
    </row>
    <row r="107" spans="2:2">
      <c r="B107" s="218"/>
    </row>
    <row r="108" spans="2:2">
      <c r="B108" s="218"/>
    </row>
    <row r="109" spans="2:2">
      <c r="B109" s="218"/>
    </row>
    <row r="110" spans="2:2">
      <c r="B110" s="218"/>
    </row>
    <row r="111" spans="2:2">
      <c r="B111" s="218"/>
    </row>
    <row r="112" spans="2:2">
      <c r="B112" s="218"/>
    </row>
    <row r="113" spans="2:2">
      <c r="B113" s="218"/>
    </row>
    <row r="114" spans="2:2">
      <c r="B114" s="218"/>
    </row>
    <row r="115" spans="2:2">
      <c r="B115" s="218"/>
    </row>
    <row r="116" spans="2:2">
      <c r="B116" s="218"/>
    </row>
    <row r="117" spans="2:2">
      <c r="B117" s="218"/>
    </row>
    <row r="118" spans="2:2">
      <c r="B118" s="218"/>
    </row>
    <row r="119" spans="2:2">
      <c r="B119" s="218"/>
    </row>
    <row r="120" spans="2:2">
      <c r="B120" s="218"/>
    </row>
    <row r="121" spans="2:2">
      <c r="B121" s="218"/>
    </row>
    <row r="122" spans="2:2">
      <c r="B122" s="218"/>
    </row>
    <row r="123" spans="2:2">
      <c r="B123" s="218"/>
    </row>
    <row r="124" spans="2:2">
      <c r="B124" s="218"/>
    </row>
    <row r="125" spans="2:2">
      <c r="B125" s="218"/>
    </row>
    <row r="126" spans="2:2">
      <c r="B126" s="218"/>
    </row>
    <row r="127" spans="2:2">
      <c r="B127" s="218"/>
    </row>
    <row r="128" spans="2:2">
      <c r="B128" s="218"/>
    </row>
    <row r="129" spans="2:2">
      <c r="B129" s="218"/>
    </row>
    <row r="130" spans="2:2">
      <c r="B130" s="218"/>
    </row>
    <row r="131" spans="2:2">
      <c r="B131" s="218"/>
    </row>
    <row r="132" spans="2:2">
      <c r="B132" s="218"/>
    </row>
    <row r="133" spans="2:2">
      <c r="B133" s="218"/>
    </row>
    <row r="134" spans="2:2">
      <c r="B134" s="218"/>
    </row>
    <row r="135" spans="2:2">
      <c r="B135" s="218"/>
    </row>
    <row r="136" spans="2:2">
      <c r="B136" s="218"/>
    </row>
    <row r="137" spans="2:2">
      <c r="B137" s="218"/>
    </row>
    <row r="138" spans="2:2">
      <c r="B138" s="218"/>
    </row>
    <row r="139" spans="2:2">
      <c r="B139" s="218"/>
    </row>
    <row r="140" spans="2:2">
      <c r="B140" s="218"/>
    </row>
    <row r="141" spans="2:2">
      <c r="B141" s="218"/>
    </row>
    <row r="142" spans="2:2">
      <c r="B142" s="218"/>
    </row>
    <row r="143" spans="2:2">
      <c r="B143" s="218"/>
    </row>
    <row r="144" spans="2:2">
      <c r="B144" s="218"/>
    </row>
    <row r="145" spans="2:2">
      <c r="B145" s="218"/>
    </row>
    <row r="146" spans="2:2">
      <c r="B146" s="218"/>
    </row>
    <row r="147" spans="2:2">
      <c r="B147" s="218"/>
    </row>
    <row r="148" spans="2:2">
      <c r="B148" s="218"/>
    </row>
    <row r="149" spans="2:2">
      <c r="B149" s="218"/>
    </row>
    <row r="150" spans="2:2">
      <c r="B150" s="218"/>
    </row>
    <row r="151" spans="2:2">
      <c r="B151" s="218"/>
    </row>
    <row r="152" spans="2:2">
      <c r="B152" s="218"/>
    </row>
    <row r="153" spans="2:2">
      <c r="B153" s="218"/>
    </row>
    <row r="154" spans="2:2">
      <c r="B154" s="218"/>
    </row>
    <row r="155" spans="2:2">
      <c r="B155" s="218"/>
    </row>
    <row r="156" spans="2:2">
      <c r="B156" s="218"/>
    </row>
    <row r="157" spans="2:2">
      <c r="B157" s="218"/>
    </row>
    <row r="158" spans="2:2">
      <c r="B158" s="218"/>
    </row>
    <row r="159" spans="2:2">
      <c r="B159" s="218"/>
    </row>
    <row r="160" spans="2:2">
      <c r="B160" s="218"/>
    </row>
    <row r="161" spans="2:2">
      <c r="B161" s="218"/>
    </row>
    <row r="162" spans="2:2">
      <c r="B162" s="218"/>
    </row>
    <row r="163" spans="2:2">
      <c r="B163" s="218"/>
    </row>
    <row r="164" spans="2:2">
      <c r="B164" s="218"/>
    </row>
    <row r="165" spans="2:2">
      <c r="B165" s="218"/>
    </row>
    <row r="166" spans="2:2">
      <c r="B166" s="218"/>
    </row>
    <row r="167" spans="2:2">
      <c r="B167" s="218"/>
    </row>
    <row r="168" spans="2:2">
      <c r="B168" s="218"/>
    </row>
    <row r="169" spans="2:2">
      <c r="B169" s="218"/>
    </row>
    <row r="170" spans="2:2">
      <c r="B170" s="218"/>
    </row>
    <row r="171" spans="2:2">
      <c r="B171" s="218"/>
    </row>
    <row r="172" spans="2:2">
      <c r="B172" s="218"/>
    </row>
    <row r="173" spans="2:2">
      <c r="B173" s="218"/>
    </row>
    <row r="174" spans="2:2">
      <c r="B174" s="218"/>
    </row>
    <row r="175" spans="2:2">
      <c r="B175" s="218"/>
    </row>
    <row r="176" spans="2:2">
      <c r="B176" s="218"/>
    </row>
    <row r="177" spans="2:2">
      <c r="B177" s="218"/>
    </row>
    <row r="178" spans="2:2">
      <c r="B178" s="218"/>
    </row>
    <row r="179" spans="2:2">
      <c r="B179" s="218"/>
    </row>
    <row r="180" spans="2:2">
      <c r="B180" s="218"/>
    </row>
    <row r="181" spans="2:2">
      <c r="B181" s="218"/>
    </row>
    <row r="182" spans="2:2">
      <c r="B182" s="218"/>
    </row>
    <row r="183" spans="2:2">
      <c r="B183" s="218"/>
    </row>
    <row r="184" spans="2:2">
      <c r="B184" s="218"/>
    </row>
    <row r="185" spans="2:2">
      <c r="B185" s="218"/>
    </row>
    <row r="186" spans="2:2">
      <c r="B186" s="218"/>
    </row>
    <row r="187" spans="2:2">
      <c r="B187" s="218"/>
    </row>
    <row r="188" spans="2:2">
      <c r="B188" s="218"/>
    </row>
    <row r="189" spans="2:2">
      <c r="B189" s="218"/>
    </row>
    <row r="190" spans="2:2">
      <c r="B190" s="218"/>
    </row>
    <row r="191" spans="2:2">
      <c r="B191" s="218"/>
    </row>
    <row r="192" spans="2:2">
      <c r="B192" s="218"/>
    </row>
    <row r="193" spans="2:2">
      <c r="B193" s="218"/>
    </row>
    <row r="194" spans="2:2">
      <c r="B194" s="218"/>
    </row>
    <row r="195" spans="2:2">
      <c r="B195" s="218"/>
    </row>
    <row r="196" spans="2:2">
      <c r="B196" s="218"/>
    </row>
    <row r="197" spans="2:2">
      <c r="B197" s="218"/>
    </row>
    <row r="198" spans="2:2">
      <c r="B198" s="218"/>
    </row>
    <row r="199" spans="2:2">
      <c r="B199" s="218"/>
    </row>
    <row r="200" spans="2:2">
      <c r="B200" s="218"/>
    </row>
    <row r="201" spans="2:2">
      <c r="B201" s="218"/>
    </row>
    <row r="202" spans="2:2">
      <c r="B202" s="218"/>
    </row>
    <row r="203" spans="2:2">
      <c r="B203" s="218"/>
    </row>
    <row r="204" spans="2:2">
      <c r="B204" s="218"/>
    </row>
    <row r="205" spans="2:2">
      <c r="B205" s="218"/>
    </row>
    <row r="206" spans="2:2">
      <c r="B206" s="218"/>
    </row>
    <row r="207" spans="2:2">
      <c r="B207" s="218"/>
    </row>
    <row r="208" spans="2:2">
      <c r="B208" s="218"/>
    </row>
    <row r="209" spans="2:2">
      <c r="B209" s="218"/>
    </row>
    <row r="210" spans="2:2">
      <c r="B210" s="218"/>
    </row>
    <row r="211" spans="2:2">
      <c r="B211" s="218"/>
    </row>
    <row r="212" spans="2:2">
      <c r="B212" s="218"/>
    </row>
    <row r="213" spans="2:2">
      <c r="B213" s="218"/>
    </row>
    <row r="214" spans="2:2">
      <c r="B214" s="218"/>
    </row>
    <row r="215" spans="2:2">
      <c r="B215" s="218"/>
    </row>
    <row r="216" spans="2:2">
      <c r="B216" s="218"/>
    </row>
    <row r="217" spans="2:2">
      <c r="B217" s="218"/>
    </row>
    <row r="218" spans="2:2">
      <c r="B218" s="218"/>
    </row>
    <row r="219" spans="2:2">
      <c r="B219" s="218"/>
    </row>
    <row r="220" spans="2:2">
      <c r="B220" s="218"/>
    </row>
    <row r="221" spans="2:2">
      <c r="B221" s="218"/>
    </row>
    <row r="222" spans="2:2">
      <c r="B222" s="218"/>
    </row>
    <row r="223" spans="2:2">
      <c r="B223" s="218"/>
    </row>
    <row r="224" spans="2:2">
      <c r="B224" s="218"/>
    </row>
    <row r="225" spans="2:2">
      <c r="B225" s="218"/>
    </row>
    <row r="226" spans="2:2">
      <c r="B226" s="218"/>
    </row>
    <row r="227" spans="2:2">
      <c r="B227" s="218"/>
    </row>
    <row r="228" spans="2:2">
      <c r="B228" s="218"/>
    </row>
    <row r="229" spans="2:2">
      <c r="B229" s="218"/>
    </row>
    <row r="230" spans="2:2">
      <c r="B230" s="218"/>
    </row>
    <row r="231" spans="2:2">
      <c r="B231" s="218"/>
    </row>
    <row r="232" spans="2:2">
      <c r="B232" s="218"/>
    </row>
    <row r="233" spans="2:2">
      <c r="B233" s="218"/>
    </row>
    <row r="234" spans="2:2">
      <c r="B234" s="218"/>
    </row>
    <row r="235" spans="2:2">
      <c r="B235" s="218"/>
    </row>
    <row r="236" spans="2:2">
      <c r="B236" s="218"/>
    </row>
    <row r="237" spans="2:2">
      <c r="B237" s="218"/>
    </row>
    <row r="238" spans="2:2">
      <c r="B238" s="218"/>
    </row>
    <row r="239" spans="2:2">
      <c r="B239" s="218"/>
    </row>
    <row r="240" spans="2:2">
      <c r="B240" s="218"/>
    </row>
    <row r="241" spans="2:2">
      <c r="B241" s="218"/>
    </row>
    <row r="242" spans="2:2">
      <c r="B242" s="218"/>
    </row>
    <row r="243" spans="2:2">
      <c r="B243" s="218"/>
    </row>
    <row r="244" spans="2:2">
      <c r="B244" s="218"/>
    </row>
    <row r="245" spans="2:2">
      <c r="B245" s="218"/>
    </row>
    <row r="246" spans="2:2">
      <c r="B246" s="218"/>
    </row>
    <row r="247" spans="2:2">
      <c r="B247" s="218"/>
    </row>
    <row r="248" spans="2:2">
      <c r="B248" s="218"/>
    </row>
    <row r="249" spans="2:2">
      <c r="B249" s="218"/>
    </row>
    <row r="250" spans="2:2">
      <c r="B250" s="218"/>
    </row>
    <row r="251" spans="2:2">
      <c r="B251" s="218"/>
    </row>
    <row r="252" spans="2:2">
      <c r="B252" s="218"/>
    </row>
    <row r="253" spans="2:2">
      <c r="B253" s="218"/>
    </row>
    <row r="254" spans="2:2">
      <c r="B254" s="218"/>
    </row>
    <row r="255" spans="2:2">
      <c r="B255" s="218"/>
    </row>
    <row r="256" spans="2:2">
      <c r="B256" s="218"/>
    </row>
    <row r="257" spans="2:2">
      <c r="B257" s="218"/>
    </row>
    <row r="258" spans="2:2">
      <c r="B258" s="218"/>
    </row>
    <row r="259" spans="2:2">
      <c r="B259" s="218"/>
    </row>
    <row r="260" spans="2:2">
      <c r="B260" s="218"/>
    </row>
    <row r="261" spans="2:2">
      <c r="B261" s="218"/>
    </row>
    <row r="262" spans="2:2">
      <c r="B262" s="218"/>
    </row>
    <row r="263" spans="2:2">
      <c r="B263" s="218"/>
    </row>
    <row r="264" spans="2:2">
      <c r="B264" s="218"/>
    </row>
    <row r="265" spans="2:2">
      <c r="B265" s="218"/>
    </row>
    <row r="266" spans="2:2">
      <c r="B266" s="218"/>
    </row>
    <row r="267" spans="2:2">
      <c r="B267" s="218"/>
    </row>
    <row r="268" spans="2:2">
      <c r="B268" s="218"/>
    </row>
    <row r="269" spans="2:2">
      <c r="B269" s="218"/>
    </row>
    <row r="270" spans="2:2">
      <c r="B270" s="218"/>
    </row>
    <row r="271" spans="2:2">
      <c r="B271" s="218"/>
    </row>
    <row r="272" spans="2:2">
      <c r="B272" s="218"/>
    </row>
    <row r="273" spans="2:2">
      <c r="B273" s="218"/>
    </row>
    <row r="274" spans="2:2">
      <c r="B274" s="218"/>
    </row>
    <row r="275" spans="2:2">
      <c r="B275" s="218"/>
    </row>
    <row r="276" spans="2:2">
      <c r="B276" s="218"/>
    </row>
    <row r="277" spans="2:2">
      <c r="B277" s="218"/>
    </row>
    <row r="278" spans="2:2">
      <c r="B278" s="218"/>
    </row>
    <row r="279" spans="2:2">
      <c r="B279" s="218"/>
    </row>
    <row r="280" spans="2:2">
      <c r="B280" s="218"/>
    </row>
    <row r="281" spans="2:2">
      <c r="B281" s="218"/>
    </row>
    <row r="282" spans="2:2">
      <c r="B282" s="218"/>
    </row>
    <row r="283" spans="2:2">
      <c r="B283" s="218"/>
    </row>
    <row r="284" spans="2:2">
      <c r="B284" s="218"/>
    </row>
    <row r="285" spans="2:2">
      <c r="B285" s="218"/>
    </row>
    <row r="286" spans="2:2">
      <c r="B286" s="218"/>
    </row>
    <row r="287" spans="2:2">
      <c r="B287" s="218"/>
    </row>
    <row r="288" spans="2:2">
      <c r="B288" s="218"/>
    </row>
    <row r="289" spans="2:2">
      <c r="B289" s="218"/>
    </row>
    <row r="290" spans="2:2">
      <c r="B290" s="218"/>
    </row>
    <row r="291" spans="2:2">
      <c r="B291" s="218"/>
    </row>
    <row r="292" spans="2:2">
      <c r="B292" s="218"/>
    </row>
    <row r="293" spans="2:2">
      <c r="B293" s="218"/>
    </row>
    <row r="294" spans="2:2">
      <c r="B294" s="218"/>
    </row>
    <row r="295" spans="2:2">
      <c r="B295" s="218"/>
    </row>
    <row r="296" spans="2:2">
      <c r="B296" s="218"/>
    </row>
    <row r="297" spans="2:2">
      <c r="B297" s="218"/>
    </row>
    <row r="298" spans="2:2">
      <c r="B298" s="218"/>
    </row>
    <row r="299" spans="2:2">
      <c r="B299" s="218"/>
    </row>
    <row r="300" spans="2:2">
      <c r="B300" s="218"/>
    </row>
    <row r="301" spans="2:2">
      <c r="B301" s="218"/>
    </row>
    <row r="302" spans="2:2">
      <c r="B302" s="218"/>
    </row>
    <row r="303" spans="2:2">
      <c r="B303" s="218"/>
    </row>
    <row r="304" spans="2:2">
      <c r="B304" s="218"/>
    </row>
    <row r="305" spans="2:2">
      <c r="B305" s="218"/>
    </row>
    <row r="306" spans="2:2">
      <c r="B306" s="218"/>
    </row>
    <row r="307" spans="2:2">
      <c r="B307" s="218"/>
    </row>
    <row r="308" spans="2:2">
      <c r="B308" s="218"/>
    </row>
    <row r="309" spans="2:2">
      <c r="B309" s="218"/>
    </row>
    <row r="310" spans="2:2">
      <c r="B310" s="218"/>
    </row>
    <row r="311" spans="2:2">
      <c r="B311" s="218"/>
    </row>
    <row r="312" spans="2:2">
      <c r="B312" s="218"/>
    </row>
    <row r="313" spans="2:2">
      <c r="B313" s="218"/>
    </row>
    <row r="314" spans="2:2">
      <c r="B314" s="218"/>
    </row>
    <row r="315" spans="2:2">
      <c r="B315" s="218"/>
    </row>
    <row r="316" spans="2:2">
      <c r="B316" s="218"/>
    </row>
    <row r="317" spans="2:2">
      <c r="B317" s="218"/>
    </row>
    <row r="318" spans="2:2">
      <c r="B318" s="218"/>
    </row>
    <row r="319" spans="2:2">
      <c r="B319" s="218"/>
    </row>
    <row r="320" spans="2:2">
      <c r="B320" s="218"/>
    </row>
    <row r="321" spans="2:2">
      <c r="B321" s="218"/>
    </row>
    <row r="322" spans="2:2">
      <c r="B322" s="218"/>
    </row>
    <row r="323" spans="2:2">
      <c r="B323" s="218"/>
    </row>
    <row r="324" spans="2:2">
      <c r="B324" s="218"/>
    </row>
    <row r="325" spans="2:2">
      <c r="B325" s="218"/>
    </row>
    <row r="326" spans="2:2">
      <c r="B326" s="218"/>
    </row>
    <row r="327" spans="2:2">
      <c r="B327" s="218"/>
    </row>
    <row r="328" spans="2:2">
      <c r="B328" s="218"/>
    </row>
    <row r="329" spans="2:2">
      <c r="B329" s="218"/>
    </row>
    <row r="330" spans="2:2">
      <c r="B330" s="218"/>
    </row>
    <row r="331" spans="2:2">
      <c r="B331" s="218"/>
    </row>
    <row r="332" spans="2:2">
      <c r="B332" s="218"/>
    </row>
    <row r="333" spans="2:2">
      <c r="B333" s="218"/>
    </row>
    <row r="334" spans="2:2">
      <c r="B334" s="218"/>
    </row>
    <row r="335" spans="2:2">
      <c r="B335" s="218"/>
    </row>
    <row r="336" spans="2:2">
      <c r="B336" s="218"/>
    </row>
    <row r="337" spans="2:2">
      <c r="B337" s="218"/>
    </row>
    <row r="338" spans="2:2">
      <c r="B338" s="218"/>
    </row>
    <row r="339" spans="2:2">
      <c r="B339" s="218"/>
    </row>
    <row r="340" spans="2:2">
      <c r="B340" s="218"/>
    </row>
    <row r="341" spans="2:2">
      <c r="B341" s="218"/>
    </row>
    <row r="342" spans="2:2">
      <c r="B342" s="218"/>
    </row>
    <row r="343" spans="2:2">
      <c r="B343" s="218"/>
    </row>
    <row r="344" spans="2:2">
      <c r="B344" s="218"/>
    </row>
    <row r="345" spans="2:2">
      <c r="B345" s="218"/>
    </row>
    <row r="346" spans="2:2">
      <c r="B346" s="218"/>
    </row>
    <row r="347" spans="2:2">
      <c r="B347" s="218"/>
    </row>
    <row r="348" spans="2:2">
      <c r="B348" s="218"/>
    </row>
    <row r="349" spans="2:2">
      <c r="B349" s="218"/>
    </row>
    <row r="350" spans="2:2">
      <c r="B350" s="218"/>
    </row>
    <row r="351" spans="2:2">
      <c r="B351" s="218"/>
    </row>
    <row r="352" spans="2:2">
      <c r="B352" s="218"/>
    </row>
    <row r="353" spans="2:2">
      <c r="B353" s="218"/>
    </row>
    <row r="354" spans="2:2">
      <c r="B354" s="218"/>
    </row>
    <row r="355" spans="2:2">
      <c r="B355" s="218"/>
    </row>
    <row r="356" spans="2:2">
      <c r="B356" s="218"/>
    </row>
    <row r="357" spans="2:2">
      <c r="B357" s="218"/>
    </row>
    <row r="358" spans="2:2">
      <c r="B358" s="218"/>
    </row>
    <row r="359" spans="2:2">
      <c r="B359" s="218"/>
    </row>
    <row r="360" spans="2:2">
      <c r="B360" s="218"/>
    </row>
    <row r="361" spans="2:2">
      <c r="B361" s="218"/>
    </row>
    <row r="362" spans="2:2">
      <c r="B362" s="218"/>
    </row>
    <row r="363" spans="2:2">
      <c r="B363" s="218"/>
    </row>
    <row r="364" spans="2:2">
      <c r="B364" s="218"/>
    </row>
    <row r="365" spans="2:2">
      <c r="B365" s="218"/>
    </row>
    <row r="366" spans="2:2">
      <c r="B366" s="218"/>
    </row>
    <row r="367" spans="2:2">
      <c r="B367" s="218"/>
    </row>
    <row r="368" spans="2:2">
      <c r="B368" s="218"/>
    </row>
    <row r="369" spans="2:2">
      <c r="B369" s="218"/>
    </row>
    <row r="370" spans="2:2">
      <c r="B370" s="218"/>
    </row>
    <row r="371" spans="2:2">
      <c r="B371" s="218"/>
    </row>
    <row r="372" spans="2:2">
      <c r="B372" s="218"/>
    </row>
    <row r="373" spans="2:2">
      <c r="B373" s="218"/>
    </row>
    <row r="374" spans="2:2">
      <c r="B374" s="218"/>
    </row>
    <row r="375" spans="2:2">
      <c r="B375" s="218"/>
    </row>
    <row r="376" spans="2:2">
      <c r="B376" s="218"/>
    </row>
    <row r="377" spans="2:2">
      <c r="B377" s="218"/>
    </row>
    <row r="378" spans="2:2">
      <c r="B378" s="218"/>
    </row>
    <row r="379" spans="2:2">
      <c r="B379" s="218"/>
    </row>
    <row r="380" spans="2:2">
      <c r="B380" s="218"/>
    </row>
    <row r="381" spans="2:2">
      <c r="B381" s="218"/>
    </row>
    <row r="382" spans="2:2">
      <c r="B382" s="218"/>
    </row>
    <row r="383" spans="2:2">
      <c r="B383" s="218"/>
    </row>
    <row r="384" spans="2:2">
      <c r="B384" s="218"/>
    </row>
    <row r="385" spans="2:2">
      <c r="B385" s="218"/>
    </row>
    <row r="386" spans="2:2">
      <c r="B386" s="218"/>
    </row>
    <row r="387" spans="2:2">
      <c r="B387" s="218"/>
    </row>
    <row r="388" spans="2:2">
      <c r="B388" s="218"/>
    </row>
    <row r="389" spans="2:2">
      <c r="B389" s="218"/>
    </row>
    <row r="390" spans="2:2">
      <c r="B390" s="218"/>
    </row>
    <row r="391" spans="2:2">
      <c r="B391" s="218"/>
    </row>
    <row r="392" spans="2:2">
      <c r="B392" s="218"/>
    </row>
    <row r="393" spans="2:2">
      <c r="B393" s="218"/>
    </row>
    <row r="394" spans="2:2">
      <c r="B394" s="218"/>
    </row>
    <row r="395" spans="2:2">
      <c r="B395" s="218"/>
    </row>
    <row r="396" spans="2:2">
      <c r="B396" s="218"/>
    </row>
    <row r="397" spans="2:2">
      <c r="B397" s="218"/>
    </row>
    <row r="398" spans="2:2">
      <c r="B398" s="218"/>
    </row>
    <row r="399" spans="2:2">
      <c r="B399" s="218"/>
    </row>
    <row r="400" spans="2:2">
      <c r="B400" s="218"/>
    </row>
    <row r="401" spans="2:2">
      <c r="B401" s="218"/>
    </row>
    <row r="402" spans="2:2">
      <c r="B402" s="218"/>
    </row>
    <row r="403" spans="2:2">
      <c r="B403" s="218"/>
    </row>
    <row r="404" spans="2:2">
      <c r="B404" s="218"/>
    </row>
    <row r="405" spans="2:2">
      <c r="B405" s="218"/>
    </row>
    <row r="406" spans="2:2">
      <c r="B406" s="218"/>
    </row>
    <row r="407" spans="2:2">
      <c r="B407" s="218"/>
    </row>
    <row r="408" spans="2:2">
      <c r="B408" s="218"/>
    </row>
    <row r="409" spans="2:2">
      <c r="B409" s="218"/>
    </row>
    <row r="410" spans="2:2">
      <c r="B410" s="218"/>
    </row>
    <row r="411" spans="2:2">
      <c r="B411" s="218"/>
    </row>
    <row r="412" spans="2:2">
      <c r="B412" s="218"/>
    </row>
    <row r="413" spans="2:2">
      <c r="B413" s="218"/>
    </row>
    <row r="414" spans="2:2">
      <c r="B414" s="218"/>
    </row>
    <row r="415" spans="2:2">
      <c r="B415" s="218"/>
    </row>
    <row r="416" spans="2:2">
      <c r="B416" s="218"/>
    </row>
    <row r="417" spans="2:2">
      <c r="B417" s="218"/>
    </row>
    <row r="418" spans="2:2">
      <c r="B418" s="218"/>
    </row>
    <row r="419" spans="2:2">
      <c r="B419" s="218"/>
    </row>
    <row r="420" spans="2:2">
      <c r="B420" s="218"/>
    </row>
    <row r="421" spans="2:2">
      <c r="B421" s="218"/>
    </row>
    <row r="422" spans="2:2">
      <c r="B422" s="218"/>
    </row>
    <row r="423" spans="2:2">
      <c r="B423" s="218"/>
    </row>
    <row r="424" spans="2:2">
      <c r="B424" s="218"/>
    </row>
    <row r="425" spans="2:2">
      <c r="B425" s="218"/>
    </row>
    <row r="426" spans="2:2">
      <c r="B426" s="218"/>
    </row>
    <row r="427" spans="2:2">
      <c r="B427" s="218"/>
    </row>
    <row r="428" spans="2:2">
      <c r="B428" s="218"/>
    </row>
    <row r="429" spans="2:2">
      <c r="B429" s="218"/>
    </row>
    <row r="430" spans="2:2">
      <c r="B430" s="218"/>
    </row>
    <row r="431" spans="2:2">
      <c r="B431" s="218"/>
    </row>
    <row r="432" spans="2:2">
      <c r="B432" s="218"/>
    </row>
    <row r="433" spans="2:2">
      <c r="B433" s="218"/>
    </row>
    <row r="434" spans="2:2">
      <c r="B434" s="218"/>
    </row>
    <row r="435" spans="2:2">
      <c r="B435" s="218"/>
    </row>
    <row r="436" spans="2:2">
      <c r="B436" s="218"/>
    </row>
    <row r="437" spans="2:2">
      <c r="B437" s="218"/>
    </row>
    <row r="438" spans="2:2">
      <c r="B438" s="218"/>
    </row>
    <row r="439" spans="2:2">
      <c r="B439" s="218"/>
    </row>
    <row r="440" spans="2:2">
      <c r="B440" s="218"/>
    </row>
    <row r="441" spans="2:2">
      <c r="B441" s="218"/>
    </row>
    <row r="442" spans="2:2">
      <c r="B442" s="218"/>
    </row>
    <row r="443" spans="2:2">
      <c r="B443" s="218"/>
    </row>
    <row r="444" spans="2:2">
      <c r="B444" s="218"/>
    </row>
    <row r="445" spans="2:2">
      <c r="B445" s="218"/>
    </row>
    <row r="446" spans="2:2">
      <c r="B446" s="218"/>
    </row>
    <row r="447" spans="2:2">
      <c r="B447" s="218"/>
    </row>
    <row r="448" spans="2:2">
      <c r="B448" s="218"/>
    </row>
    <row r="449" spans="2:2">
      <c r="B449" s="218"/>
    </row>
    <row r="450" spans="2:2">
      <c r="B450" s="218"/>
    </row>
    <row r="451" spans="2:2">
      <c r="B451" s="218"/>
    </row>
    <row r="452" spans="2:2">
      <c r="B452" s="218"/>
    </row>
    <row r="453" spans="2:2">
      <c r="B453" s="218"/>
    </row>
    <row r="454" spans="2:2">
      <c r="B454" s="218"/>
    </row>
    <row r="455" spans="2:2">
      <c r="B455" s="218"/>
    </row>
    <row r="456" spans="2:2">
      <c r="B456" s="218"/>
    </row>
    <row r="457" spans="2:2">
      <c r="B457" s="218"/>
    </row>
    <row r="458" spans="2:2">
      <c r="B458" s="218"/>
    </row>
    <row r="459" spans="2:2">
      <c r="B459" s="218"/>
    </row>
    <row r="460" spans="2:2">
      <c r="B460" s="218"/>
    </row>
    <row r="461" spans="2:2">
      <c r="B461" s="218"/>
    </row>
    <row r="462" spans="2:2">
      <c r="B462" s="218"/>
    </row>
    <row r="463" spans="2:2">
      <c r="B463" s="218"/>
    </row>
    <row r="464" spans="2:2">
      <c r="B464" s="218"/>
    </row>
    <row r="465" spans="2:2">
      <c r="B465" s="218"/>
    </row>
    <row r="466" spans="2:2">
      <c r="B466" s="218"/>
    </row>
    <row r="467" spans="2:2">
      <c r="B467" s="218"/>
    </row>
    <row r="468" spans="2:2">
      <c r="B468" s="218"/>
    </row>
    <row r="469" spans="2:2">
      <c r="B469" s="218"/>
    </row>
    <row r="470" spans="2:2">
      <c r="B470" s="218"/>
    </row>
    <row r="471" spans="2:2">
      <c r="B471" s="218"/>
    </row>
    <row r="472" spans="2:2">
      <c r="B472" s="218"/>
    </row>
    <row r="473" spans="2:2">
      <c r="B473" s="218"/>
    </row>
    <row r="474" spans="2:2">
      <c r="B474" s="218"/>
    </row>
    <row r="475" spans="2:2">
      <c r="B475" s="218"/>
    </row>
    <row r="476" spans="2:2">
      <c r="B476" s="218"/>
    </row>
    <row r="477" spans="2:2">
      <c r="B477" s="218"/>
    </row>
    <row r="478" spans="2:2">
      <c r="B478" s="218"/>
    </row>
    <row r="479" spans="2:2">
      <c r="B479" s="218"/>
    </row>
    <row r="480" spans="2:2">
      <c r="B480" s="218"/>
    </row>
    <row r="481" spans="2:2">
      <c r="B481" s="218"/>
    </row>
    <row r="482" spans="2:2">
      <c r="B482" s="218"/>
    </row>
    <row r="483" spans="2:2">
      <c r="B483" s="218"/>
    </row>
    <row r="484" spans="2:2">
      <c r="B484" s="218"/>
    </row>
    <row r="485" spans="2:2">
      <c r="B485" s="218"/>
    </row>
    <row r="486" spans="2:2">
      <c r="B486" s="218"/>
    </row>
    <row r="487" spans="2:2">
      <c r="B487" s="218"/>
    </row>
    <row r="488" spans="2:2">
      <c r="B488" s="218"/>
    </row>
    <row r="489" spans="2:2">
      <c r="B489" s="218"/>
    </row>
    <row r="490" spans="2:2">
      <c r="B490" s="218"/>
    </row>
    <row r="491" spans="2:2">
      <c r="B491" s="218"/>
    </row>
    <row r="492" spans="2:2">
      <c r="B492" s="218"/>
    </row>
    <row r="493" spans="2:2">
      <c r="B493" s="218"/>
    </row>
    <row r="494" spans="2:2">
      <c r="B494" s="218"/>
    </row>
    <row r="495" spans="2:2">
      <c r="B495" s="218"/>
    </row>
    <row r="496" spans="2:2">
      <c r="B496" s="218"/>
    </row>
    <row r="497" spans="2:2">
      <c r="B497" s="218"/>
    </row>
    <row r="498" spans="2:2">
      <c r="B498" s="218"/>
    </row>
    <row r="499" spans="2:2">
      <c r="B499" s="218"/>
    </row>
    <row r="500" spans="2:2">
      <c r="B500" s="218"/>
    </row>
    <row r="501" spans="2:2">
      <c r="B501" s="218"/>
    </row>
    <row r="502" spans="2:2">
      <c r="B502" s="218"/>
    </row>
    <row r="503" spans="2:2">
      <c r="B503" s="218"/>
    </row>
    <row r="504" spans="2:2">
      <c r="B504" s="218"/>
    </row>
    <row r="505" spans="2:2">
      <c r="B505" s="218"/>
    </row>
    <row r="506" spans="2:2">
      <c r="B506" s="218"/>
    </row>
    <row r="507" spans="2:2">
      <c r="B507" s="218"/>
    </row>
    <row r="508" spans="2:2">
      <c r="B508" s="218"/>
    </row>
    <row r="509" spans="2:2">
      <c r="B509" s="218"/>
    </row>
    <row r="510" spans="2:2">
      <c r="B510" s="218"/>
    </row>
    <row r="511" spans="2:2">
      <c r="B511" s="218"/>
    </row>
    <row r="512" spans="2:2">
      <c r="B512" s="218"/>
    </row>
    <row r="513" spans="2:2">
      <c r="B513" s="218"/>
    </row>
    <row r="514" spans="2:2">
      <c r="B514" s="218"/>
    </row>
    <row r="515" spans="2:2">
      <c r="B515" s="218"/>
    </row>
    <row r="516" spans="2:2">
      <c r="B516" s="218"/>
    </row>
    <row r="517" spans="2:2">
      <c r="B517" s="218"/>
    </row>
    <row r="518" spans="2:2">
      <c r="B518" s="218"/>
    </row>
    <row r="519" spans="2:2">
      <c r="B519" s="218"/>
    </row>
    <row r="520" spans="2:2">
      <c r="B520" s="218"/>
    </row>
    <row r="521" spans="2:2">
      <c r="B521" s="218"/>
    </row>
    <row r="522" spans="2:2">
      <c r="B522" s="218"/>
    </row>
    <row r="523" spans="2:2">
      <c r="B523" s="218"/>
    </row>
    <row r="524" spans="2:2">
      <c r="B524" s="218"/>
    </row>
    <row r="525" spans="2:2">
      <c r="B525" s="218"/>
    </row>
    <row r="526" spans="2:2">
      <c r="B526" s="218"/>
    </row>
    <row r="527" spans="2:2">
      <c r="B527" s="218"/>
    </row>
    <row r="528" spans="2:2">
      <c r="B528" s="218"/>
    </row>
    <row r="529" spans="2:2">
      <c r="B529" s="218"/>
    </row>
    <row r="530" spans="2:2">
      <c r="B530" s="218"/>
    </row>
    <row r="531" spans="2:2">
      <c r="B531" s="218"/>
    </row>
    <row r="532" spans="2:2">
      <c r="B532" s="218"/>
    </row>
    <row r="533" spans="2:2">
      <c r="B533" s="218"/>
    </row>
    <row r="534" spans="2:2">
      <c r="B534" s="218"/>
    </row>
    <row r="535" spans="2:2">
      <c r="B535" s="218"/>
    </row>
    <row r="536" spans="2:2">
      <c r="B536" s="218"/>
    </row>
    <row r="537" spans="2:2">
      <c r="B537" s="218"/>
    </row>
    <row r="538" spans="2:2">
      <c r="B538" s="218"/>
    </row>
    <row r="539" spans="2:2">
      <c r="B539" s="218"/>
    </row>
    <row r="540" spans="2:2">
      <c r="B540" s="218"/>
    </row>
    <row r="541" spans="2:2">
      <c r="B541" s="218"/>
    </row>
    <row r="542" spans="2:2">
      <c r="B542" s="218"/>
    </row>
    <row r="543" spans="2:2">
      <c r="B543" s="218"/>
    </row>
    <row r="544" spans="2:2">
      <c r="B544" s="218"/>
    </row>
    <row r="545" spans="2:2">
      <c r="B545" s="218"/>
    </row>
    <row r="546" spans="2:2">
      <c r="B546" s="218"/>
    </row>
    <row r="547" spans="2:2">
      <c r="B547" s="218"/>
    </row>
    <row r="548" spans="2:2">
      <c r="B548" s="218"/>
    </row>
    <row r="549" spans="2:2">
      <c r="B549" s="218"/>
    </row>
    <row r="550" spans="2:2">
      <c r="B550" s="218"/>
    </row>
    <row r="551" spans="2:2">
      <c r="B551" s="218"/>
    </row>
    <row r="552" spans="2:2">
      <c r="B552" s="218"/>
    </row>
    <row r="553" spans="2:2">
      <c r="B553" s="218"/>
    </row>
    <row r="554" spans="2:2">
      <c r="B554" s="218"/>
    </row>
    <row r="555" spans="2:2">
      <c r="B555" s="218"/>
    </row>
    <row r="556" spans="2:2">
      <c r="B556" s="218"/>
    </row>
    <row r="557" spans="2:2">
      <c r="B557" s="218"/>
    </row>
    <row r="558" spans="2:2">
      <c r="B558" s="218"/>
    </row>
    <row r="559" spans="2:2">
      <c r="B559" s="218"/>
    </row>
    <row r="560" spans="2:2">
      <c r="B560" s="218"/>
    </row>
    <row r="561" spans="2:2">
      <c r="B561" s="218"/>
    </row>
    <row r="562" spans="2:2">
      <c r="B562" s="218"/>
    </row>
    <row r="563" spans="2:2">
      <c r="B563" s="218"/>
    </row>
    <row r="564" spans="2:2">
      <c r="B564" s="218"/>
    </row>
    <row r="565" spans="2:2">
      <c r="B565" s="218"/>
    </row>
    <row r="566" spans="2:2">
      <c r="B566" s="218"/>
    </row>
    <row r="567" spans="2:2">
      <c r="B567" s="218"/>
    </row>
    <row r="568" spans="2:2">
      <c r="B568" s="218"/>
    </row>
    <row r="569" spans="2:2">
      <c r="B569" s="218"/>
    </row>
    <row r="570" spans="2:2">
      <c r="B570" s="218"/>
    </row>
    <row r="571" spans="2:2">
      <c r="B571" s="218"/>
    </row>
    <row r="572" spans="2:2">
      <c r="B572" s="218"/>
    </row>
    <row r="573" spans="2:2">
      <c r="B573" s="218"/>
    </row>
    <row r="574" spans="2:2">
      <c r="B574" s="218"/>
    </row>
    <row r="575" spans="2:2">
      <c r="B575" s="218"/>
    </row>
    <row r="576" spans="2:2">
      <c r="B576" s="218"/>
    </row>
    <row r="577" spans="2:2">
      <c r="B577" s="218"/>
    </row>
    <row r="578" spans="2:2">
      <c r="B578" s="218"/>
    </row>
    <row r="579" spans="2:2">
      <c r="B579" s="218"/>
    </row>
    <row r="580" spans="2:2">
      <c r="B580" s="218"/>
    </row>
    <row r="581" spans="2:2">
      <c r="B581" s="218"/>
    </row>
    <row r="582" spans="2:2">
      <c r="B582" s="218"/>
    </row>
    <row r="583" spans="2:2">
      <c r="B583" s="218"/>
    </row>
    <row r="584" spans="2:2">
      <c r="B584" s="218"/>
    </row>
    <row r="585" spans="2:2">
      <c r="B585" s="218"/>
    </row>
    <row r="586" spans="2:2">
      <c r="B586" s="218"/>
    </row>
    <row r="587" spans="2:2">
      <c r="B587" s="218"/>
    </row>
    <row r="588" spans="2:2">
      <c r="B588" s="218"/>
    </row>
    <row r="589" spans="2:2">
      <c r="B589" s="218"/>
    </row>
    <row r="590" spans="2:2">
      <c r="B590" s="218"/>
    </row>
    <row r="591" spans="2:2">
      <c r="B591" s="218"/>
    </row>
    <row r="592" spans="2:2">
      <c r="B592" s="218"/>
    </row>
    <row r="593" spans="2:2">
      <c r="B593" s="218"/>
    </row>
    <row r="594" spans="2:2">
      <c r="B594" s="218"/>
    </row>
    <row r="595" spans="2:2">
      <c r="B595" s="218"/>
    </row>
    <row r="596" spans="2:2">
      <c r="B596" s="218"/>
    </row>
    <row r="597" spans="2:2">
      <c r="B597" s="218"/>
    </row>
    <row r="598" spans="2:2">
      <c r="B598" s="218"/>
    </row>
    <row r="599" spans="2:2">
      <c r="B599" s="218"/>
    </row>
    <row r="600" spans="2:2">
      <c r="B600" s="218"/>
    </row>
    <row r="601" spans="2:2">
      <c r="B601" s="218"/>
    </row>
    <row r="602" spans="2:2">
      <c r="B602" s="218"/>
    </row>
    <row r="603" spans="2:2">
      <c r="B603" s="218"/>
    </row>
    <row r="604" spans="2:2">
      <c r="B604" s="218"/>
    </row>
    <row r="605" spans="2:2">
      <c r="B605" s="218"/>
    </row>
    <row r="606" spans="2:2">
      <c r="B606" s="218"/>
    </row>
    <row r="607" spans="2:2">
      <c r="B607" s="218"/>
    </row>
    <row r="608" spans="2:2">
      <c r="B608" s="218"/>
    </row>
    <row r="609" spans="2:2">
      <c r="B609" s="218"/>
    </row>
    <row r="610" spans="2:2">
      <c r="B610" s="218"/>
    </row>
    <row r="611" spans="2:2">
      <c r="B611" s="218"/>
    </row>
    <row r="612" spans="2:2">
      <c r="B612" s="218"/>
    </row>
    <row r="613" spans="2:2">
      <c r="B613" s="218"/>
    </row>
    <row r="614" spans="2:2">
      <c r="B614" s="218"/>
    </row>
    <row r="615" spans="2:2">
      <c r="B615" s="218"/>
    </row>
    <row r="616" spans="2:2">
      <c r="B616" s="218"/>
    </row>
    <row r="617" spans="2:2">
      <c r="B617" s="218"/>
    </row>
    <row r="618" spans="2:2">
      <c r="B618" s="218"/>
    </row>
    <row r="619" spans="2:2">
      <c r="B619" s="218"/>
    </row>
    <row r="620" spans="2:2">
      <c r="B620" s="218"/>
    </row>
    <row r="621" spans="2:2">
      <c r="B621" s="218"/>
    </row>
    <row r="622" spans="2:2">
      <c r="B622" s="218"/>
    </row>
    <row r="623" spans="2:2">
      <c r="B623" s="218"/>
    </row>
    <row r="624" spans="2:2">
      <c r="B624" s="218"/>
    </row>
    <row r="625" spans="2:2">
      <c r="B625" s="218"/>
    </row>
    <row r="626" spans="2:2">
      <c r="B626" s="218"/>
    </row>
    <row r="627" spans="2:2">
      <c r="B627" s="218"/>
    </row>
    <row r="628" spans="2:2">
      <c r="B628" s="218"/>
    </row>
    <row r="629" spans="2:2">
      <c r="B629" s="218"/>
    </row>
    <row r="630" spans="2:2">
      <c r="B630" s="218"/>
    </row>
    <row r="631" spans="2:2">
      <c r="B631" s="218"/>
    </row>
    <row r="632" spans="2:2">
      <c r="B632" s="218"/>
    </row>
    <row r="633" spans="2:2">
      <c r="B633" s="218"/>
    </row>
    <row r="634" spans="2:2">
      <c r="B634" s="218"/>
    </row>
    <row r="635" spans="2:2">
      <c r="B635" s="218"/>
    </row>
    <row r="636" spans="2:2">
      <c r="B636" s="218"/>
    </row>
    <row r="637" spans="2:2">
      <c r="B637" s="218"/>
    </row>
    <row r="638" spans="2:2">
      <c r="B638" s="218"/>
    </row>
    <row r="639" spans="2:2">
      <c r="B639" s="218"/>
    </row>
    <row r="640" spans="2:2">
      <c r="B640" s="218"/>
    </row>
    <row r="641" spans="2:2">
      <c r="B641" s="218"/>
    </row>
    <row r="642" spans="2:2">
      <c r="B642" s="218"/>
    </row>
    <row r="643" spans="2:2">
      <c r="B643" s="218"/>
    </row>
    <row r="644" spans="2:2">
      <c r="B644" s="218"/>
    </row>
    <row r="645" spans="2:2">
      <c r="B645" s="218"/>
    </row>
    <row r="646" spans="2:2">
      <c r="B646" s="218"/>
    </row>
    <row r="647" spans="2:2">
      <c r="B647" s="218"/>
    </row>
    <row r="648" spans="2:2">
      <c r="B648" s="218"/>
    </row>
    <row r="649" spans="2:2">
      <c r="B649" s="218"/>
    </row>
    <row r="650" spans="2:2">
      <c r="B650" s="218"/>
    </row>
    <row r="651" spans="2:2">
      <c r="B651" s="218"/>
    </row>
    <row r="652" spans="2:2">
      <c r="B652" s="218"/>
    </row>
    <row r="653" spans="2:2">
      <c r="B653" s="218"/>
    </row>
    <row r="654" spans="2:2">
      <c r="B654" s="218"/>
    </row>
    <row r="655" spans="2:2">
      <c r="B655" s="218"/>
    </row>
    <row r="656" spans="2:2">
      <c r="B656" s="218"/>
    </row>
    <row r="657" spans="2:2">
      <c r="B657" s="218"/>
    </row>
    <row r="658" spans="2:2">
      <c r="B658" s="218"/>
    </row>
    <row r="659" spans="2:2">
      <c r="B659" s="218"/>
    </row>
    <row r="660" spans="2:2">
      <c r="B660" s="218"/>
    </row>
    <row r="661" spans="2:2">
      <c r="B661" s="218"/>
    </row>
    <row r="662" spans="2:2">
      <c r="B662" s="218"/>
    </row>
    <row r="663" spans="2:2">
      <c r="B663" s="218"/>
    </row>
    <row r="664" spans="2:2">
      <c r="B664" s="218"/>
    </row>
    <row r="665" spans="2:2">
      <c r="B665" s="218"/>
    </row>
    <row r="666" spans="2:2">
      <c r="B666" s="218"/>
    </row>
    <row r="667" spans="2:2">
      <c r="B667" s="218"/>
    </row>
    <row r="668" spans="2:2">
      <c r="B668" s="218"/>
    </row>
    <row r="669" spans="2:2">
      <c r="B669" s="218"/>
    </row>
    <row r="670" spans="2:2">
      <c r="B670" s="218"/>
    </row>
    <row r="671" spans="2:2">
      <c r="B671" s="218"/>
    </row>
    <row r="672" spans="2:2">
      <c r="B672" s="218"/>
    </row>
    <row r="673" spans="2:2">
      <c r="B673" s="218"/>
    </row>
    <row r="674" spans="2:2">
      <c r="B674" s="218"/>
    </row>
    <row r="675" spans="2:2">
      <c r="B675" s="218"/>
    </row>
    <row r="676" spans="2:2">
      <c r="B676" s="218"/>
    </row>
    <row r="677" spans="2:2">
      <c r="B677" s="218"/>
    </row>
    <row r="678" spans="2:2">
      <c r="B678" s="218"/>
    </row>
    <row r="679" spans="2:2">
      <c r="B679" s="218"/>
    </row>
    <row r="680" spans="2:2">
      <c r="B680" s="218"/>
    </row>
    <row r="681" spans="2:2">
      <c r="B681" s="218"/>
    </row>
    <row r="682" spans="2:2">
      <c r="B682" s="218"/>
    </row>
    <row r="683" spans="2:2">
      <c r="B683" s="218"/>
    </row>
    <row r="684" spans="2:2">
      <c r="B684" s="218"/>
    </row>
    <row r="685" spans="2:2">
      <c r="B685" s="218"/>
    </row>
    <row r="686" spans="2:2">
      <c r="B686" s="218"/>
    </row>
    <row r="687" spans="2:2">
      <c r="B687" s="218"/>
    </row>
    <row r="688" spans="2:2">
      <c r="B688" s="218"/>
    </row>
    <row r="689" spans="2:2">
      <c r="B689" s="218"/>
    </row>
    <row r="690" spans="2:2">
      <c r="B690" s="218"/>
    </row>
    <row r="691" spans="2:2">
      <c r="B691" s="218"/>
    </row>
    <row r="692" spans="2:2">
      <c r="B692" s="218"/>
    </row>
    <row r="693" spans="2:2">
      <c r="B693" s="218"/>
    </row>
    <row r="694" spans="2:2">
      <c r="B694" s="218"/>
    </row>
    <row r="695" spans="2:2">
      <c r="B695" s="218"/>
    </row>
    <row r="696" spans="2:2">
      <c r="B696" s="218"/>
    </row>
    <row r="697" spans="2:2">
      <c r="B697" s="218"/>
    </row>
    <row r="698" spans="2:2">
      <c r="B698" s="218"/>
    </row>
    <row r="699" spans="2:2">
      <c r="B699" s="218"/>
    </row>
    <row r="700" spans="2:2">
      <c r="B700" s="218"/>
    </row>
    <row r="701" spans="2:2">
      <c r="B701" s="218"/>
    </row>
    <row r="702" spans="2:2">
      <c r="B702" s="218"/>
    </row>
    <row r="703" spans="2:2">
      <c r="B703" s="218"/>
    </row>
    <row r="704" spans="2:2">
      <c r="B704" s="218"/>
    </row>
    <row r="705" spans="2:2">
      <c r="B705" s="218"/>
    </row>
    <row r="706" spans="2:2">
      <c r="B706" s="218"/>
    </row>
    <row r="707" spans="2:2">
      <c r="B707" s="218"/>
    </row>
    <row r="708" spans="2:2">
      <c r="B708" s="218"/>
    </row>
    <row r="709" spans="2:2">
      <c r="B709" s="218"/>
    </row>
    <row r="710" spans="2:2">
      <c r="B710" s="218"/>
    </row>
    <row r="711" spans="2:2">
      <c r="B711" s="218"/>
    </row>
    <row r="712" spans="2:2">
      <c r="B712" s="218"/>
    </row>
    <row r="713" spans="2:2">
      <c r="B713" s="218"/>
    </row>
    <row r="714" spans="2:2">
      <c r="B714" s="218"/>
    </row>
    <row r="715" spans="2:2">
      <c r="B715" s="218"/>
    </row>
    <row r="716" spans="2:2">
      <c r="B716" s="218"/>
    </row>
    <row r="717" spans="2:2">
      <c r="B717" s="218"/>
    </row>
    <row r="718" spans="2:2">
      <c r="B718" s="218"/>
    </row>
    <row r="719" spans="2:2">
      <c r="B719" s="218"/>
    </row>
    <row r="720" spans="2:2">
      <c r="B720" s="218"/>
    </row>
    <row r="721" spans="2:2">
      <c r="B721" s="218"/>
    </row>
    <row r="722" spans="2:2">
      <c r="B722" s="218"/>
    </row>
    <row r="723" spans="2:2">
      <c r="B723" s="218"/>
    </row>
    <row r="724" spans="2:2">
      <c r="B724" s="218"/>
    </row>
    <row r="725" spans="2:2">
      <c r="B725" s="218"/>
    </row>
    <row r="726" spans="2:2">
      <c r="B726" s="218"/>
    </row>
    <row r="727" spans="2:2">
      <c r="B727" s="218"/>
    </row>
    <row r="728" spans="2:2">
      <c r="B728" s="218"/>
    </row>
    <row r="729" spans="2:2">
      <c r="B729" s="218"/>
    </row>
    <row r="730" spans="2:2">
      <c r="B730" s="218"/>
    </row>
    <row r="731" spans="2:2">
      <c r="B731" s="218"/>
    </row>
    <row r="732" spans="2:2">
      <c r="B732" s="218"/>
    </row>
    <row r="733" spans="2:2">
      <c r="B733" s="218"/>
    </row>
    <row r="734" spans="2:2">
      <c r="B734" s="218"/>
    </row>
    <row r="735" spans="2:2">
      <c r="B735" s="218"/>
    </row>
    <row r="736" spans="2:2">
      <c r="B736" s="218"/>
    </row>
    <row r="737" spans="2:2">
      <c r="B737" s="218"/>
    </row>
    <row r="738" spans="2:2">
      <c r="B738" s="218"/>
    </row>
    <row r="739" spans="2:2">
      <c r="B739" s="218"/>
    </row>
    <row r="740" spans="2:2">
      <c r="B740" s="218"/>
    </row>
    <row r="741" spans="2:2">
      <c r="B741" s="218"/>
    </row>
    <row r="742" spans="2:2">
      <c r="B742" s="218"/>
    </row>
    <row r="743" spans="2:2">
      <c r="B743" s="218"/>
    </row>
    <row r="744" spans="2:2">
      <c r="B744" s="218"/>
    </row>
    <row r="745" spans="2:2">
      <c r="B745" s="218"/>
    </row>
    <row r="746" spans="2:2">
      <c r="B746" s="218"/>
    </row>
    <row r="747" spans="2:2">
      <c r="B747" s="218"/>
    </row>
    <row r="748" spans="2:2">
      <c r="B748" s="218"/>
    </row>
    <row r="749" spans="2:2">
      <c r="B749" s="218"/>
    </row>
    <row r="750" spans="2:2">
      <c r="B750" s="218"/>
    </row>
    <row r="751" spans="2:2">
      <c r="B751" s="218"/>
    </row>
    <row r="752" spans="2:2">
      <c r="B752" s="218"/>
    </row>
    <row r="753" spans="2:2">
      <c r="B753" s="218"/>
    </row>
    <row r="754" spans="2:2">
      <c r="B754" s="218"/>
    </row>
    <row r="755" spans="2:2">
      <c r="B755" s="218"/>
    </row>
    <row r="756" spans="2:2">
      <c r="B756" s="218"/>
    </row>
    <row r="757" spans="2:2">
      <c r="B757" s="218"/>
    </row>
    <row r="758" spans="2:2">
      <c r="B758" s="218"/>
    </row>
    <row r="759" spans="2:2">
      <c r="B759" s="218"/>
    </row>
    <row r="760" spans="2:2">
      <c r="B760" s="218"/>
    </row>
    <row r="761" spans="2:2">
      <c r="B761" s="218"/>
    </row>
    <row r="762" spans="2:2">
      <c r="B762" s="218"/>
    </row>
    <row r="763" spans="2:2">
      <c r="B763" s="218"/>
    </row>
    <row r="764" spans="2:2">
      <c r="B764" s="218"/>
    </row>
    <row r="765" spans="2:2">
      <c r="B765" s="218"/>
    </row>
    <row r="766" spans="2:2">
      <c r="B766" s="218"/>
    </row>
    <row r="767" spans="2:2">
      <c r="B767" s="218"/>
    </row>
    <row r="768" spans="2:2">
      <c r="B768" s="218"/>
    </row>
    <row r="769" spans="2:2">
      <c r="B769" s="218"/>
    </row>
    <row r="770" spans="2:2">
      <c r="B770" s="218"/>
    </row>
    <row r="771" spans="2:2">
      <c r="B771" s="218"/>
    </row>
    <row r="772" spans="2:2">
      <c r="B772" s="218"/>
    </row>
    <row r="773" spans="2:2">
      <c r="B773" s="218"/>
    </row>
    <row r="774" spans="2:2">
      <c r="B774" s="218"/>
    </row>
    <row r="775" spans="2:2">
      <c r="B775" s="218"/>
    </row>
    <row r="776" spans="2:2">
      <c r="B776" s="218"/>
    </row>
    <row r="777" spans="2:2">
      <c r="B777" s="218"/>
    </row>
    <row r="778" spans="2:2">
      <c r="B778" s="218"/>
    </row>
    <row r="779" spans="2:2">
      <c r="B779" s="218"/>
    </row>
    <row r="780" spans="2:2">
      <c r="B780" s="218"/>
    </row>
    <row r="781" spans="2:2">
      <c r="B781" s="218"/>
    </row>
    <row r="782" spans="2:2">
      <c r="B782" s="218"/>
    </row>
    <row r="783" spans="2:2">
      <c r="B783" s="218"/>
    </row>
    <row r="784" spans="2:2">
      <c r="B784" s="218"/>
    </row>
    <row r="785" spans="2:2">
      <c r="B785" s="218"/>
    </row>
    <row r="786" spans="2:2">
      <c r="B786" s="218"/>
    </row>
    <row r="787" spans="2:2">
      <c r="B787" s="218"/>
    </row>
    <row r="788" spans="2:2">
      <c r="B788" s="218"/>
    </row>
    <row r="789" spans="2:2">
      <c r="B789" s="218"/>
    </row>
    <row r="790" spans="2:2">
      <c r="B790" s="218"/>
    </row>
    <row r="791" spans="2:2">
      <c r="B791" s="218"/>
    </row>
    <row r="792" spans="2:2">
      <c r="B792" s="218"/>
    </row>
    <row r="793" spans="2:2">
      <c r="B793" s="218"/>
    </row>
    <row r="794" spans="2:2">
      <c r="B794" s="218"/>
    </row>
    <row r="795" spans="2:2">
      <c r="B795" s="218"/>
    </row>
    <row r="796" spans="2:2">
      <c r="B796" s="218"/>
    </row>
    <row r="797" spans="2:2">
      <c r="B797" s="218"/>
    </row>
    <row r="798" spans="2:2">
      <c r="B798" s="218"/>
    </row>
    <row r="799" spans="2:2">
      <c r="B799" s="218"/>
    </row>
    <row r="800" spans="2:2">
      <c r="B800" s="218"/>
    </row>
    <row r="801" spans="2:2">
      <c r="B801" s="218"/>
    </row>
    <row r="802" spans="2:2">
      <c r="B802" s="218"/>
    </row>
    <row r="803" spans="2:2">
      <c r="B803" s="218"/>
    </row>
    <row r="804" spans="2:2">
      <c r="B804" s="218"/>
    </row>
    <row r="805" spans="2:2">
      <c r="B805" s="218"/>
    </row>
    <row r="806" spans="2:2">
      <c r="B806" s="218"/>
    </row>
    <row r="807" spans="2:2">
      <c r="B807" s="218"/>
    </row>
    <row r="808" spans="2:2">
      <c r="B808" s="218"/>
    </row>
    <row r="809" spans="2:2">
      <c r="B809" s="218"/>
    </row>
    <row r="810" spans="2:2">
      <c r="B810" s="218"/>
    </row>
    <row r="811" spans="2:2">
      <c r="B811" s="218"/>
    </row>
    <row r="812" spans="2:2">
      <c r="B812" s="218"/>
    </row>
    <row r="813" spans="2:2">
      <c r="B813" s="218"/>
    </row>
    <row r="814" spans="2:2">
      <c r="B814" s="218"/>
    </row>
    <row r="815" spans="2:2">
      <c r="B815" s="218"/>
    </row>
    <row r="816" spans="2:2">
      <c r="B816" s="218"/>
    </row>
    <row r="817" spans="2:2">
      <c r="B817" s="218"/>
    </row>
    <row r="818" spans="2:2">
      <c r="B818" s="218"/>
    </row>
    <row r="819" spans="2:2">
      <c r="B819" s="218"/>
    </row>
    <row r="820" spans="2:2">
      <c r="B820" s="218"/>
    </row>
    <row r="821" spans="2:2">
      <c r="B821" s="218"/>
    </row>
    <row r="822" spans="2:2">
      <c r="B822" s="218"/>
    </row>
    <row r="823" spans="2:2">
      <c r="B823" s="218"/>
    </row>
    <row r="824" spans="2:2">
      <c r="B824" s="218"/>
    </row>
    <row r="825" spans="2:2">
      <c r="B825" s="218"/>
    </row>
    <row r="826" spans="2:2">
      <c r="B826" s="218"/>
    </row>
    <row r="827" spans="2:2">
      <c r="B827" s="218"/>
    </row>
    <row r="828" spans="2:2">
      <c r="B828" s="218"/>
    </row>
    <row r="829" spans="2:2">
      <c r="B829" s="218"/>
    </row>
    <row r="830" spans="2:2">
      <c r="B830" s="218"/>
    </row>
    <row r="831" spans="2:2">
      <c r="B831" s="218"/>
    </row>
    <row r="832" spans="2:2">
      <c r="B832" s="218"/>
    </row>
    <row r="833" spans="2:2">
      <c r="B833" s="218"/>
    </row>
    <row r="834" spans="2:2">
      <c r="B834" s="218"/>
    </row>
    <row r="835" spans="2:2">
      <c r="B835" s="218"/>
    </row>
    <row r="836" spans="2:2">
      <c r="B836" s="218"/>
    </row>
    <row r="837" spans="2:2">
      <c r="B837" s="218"/>
    </row>
    <row r="838" spans="2:2">
      <c r="B838" s="218"/>
    </row>
    <row r="839" spans="2:2">
      <c r="B839" s="218"/>
    </row>
    <row r="840" spans="2:2">
      <c r="B840" s="218"/>
    </row>
    <row r="841" spans="2:2">
      <c r="B841" s="218"/>
    </row>
    <row r="842" spans="2:2">
      <c r="B842" s="218"/>
    </row>
    <row r="843" spans="2:2">
      <c r="B843" s="218"/>
    </row>
    <row r="844" spans="2:2">
      <c r="B844" s="218"/>
    </row>
    <row r="845" spans="2:2">
      <c r="B845" s="218"/>
    </row>
    <row r="846" spans="2:2">
      <c r="B846" s="218"/>
    </row>
    <row r="847" spans="2:2">
      <c r="B847" s="218"/>
    </row>
    <row r="848" spans="2:2">
      <c r="B848" s="218"/>
    </row>
    <row r="849" spans="2:2">
      <c r="B849" s="218"/>
    </row>
    <row r="850" spans="2:2">
      <c r="B850" s="218"/>
    </row>
    <row r="851" spans="2:2">
      <c r="B851" s="218"/>
    </row>
    <row r="852" spans="2:2">
      <c r="B852" s="218"/>
    </row>
    <row r="853" spans="2:2">
      <c r="B853" s="218"/>
    </row>
    <row r="854" spans="2:2">
      <c r="B854" s="218"/>
    </row>
    <row r="855" spans="2:2">
      <c r="B855" s="218"/>
    </row>
    <row r="856" spans="2:2">
      <c r="B856" s="218"/>
    </row>
    <row r="857" spans="2:2">
      <c r="B857" s="218"/>
    </row>
    <row r="858" spans="2:2">
      <c r="B858" s="218"/>
    </row>
    <row r="859" spans="2:2">
      <c r="B859" s="218"/>
    </row>
    <row r="860" spans="2:2">
      <c r="B860" s="218"/>
    </row>
    <row r="861" spans="2:2">
      <c r="B861" s="218"/>
    </row>
    <row r="862" spans="2:2">
      <c r="B862" s="218"/>
    </row>
    <row r="863" spans="2:2">
      <c r="B863" s="218"/>
    </row>
    <row r="864" spans="2:2">
      <c r="B864" s="218"/>
    </row>
    <row r="865" spans="2:2">
      <c r="B865" s="218"/>
    </row>
    <row r="866" spans="2:2">
      <c r="B866" s="218"/>
    </row>
    <row r="867" spans="2:2">
      <c r="B867" s="218"/>
    </row>
    <row r="868" spans="2:2">
      <c r="B868" s="218"/>
    </row>
    <row r="869" spans="2:2">
      <c r="B869" s="218"/>
    </row>
    <row r="870" spans="2:2">
      <c r="B870" s="218"/>
    </row>
    <row r="871" spans="2:2">
      <c r="B871" s="218"/>
    </row>
    <row r="872" spans="2:2">
      <c r="B872" s="218"/>
    </row>
    <row r="873" spans="2:2">
      <c r="B873" s="218"/>
    </row>
    <row r="874" spans="2:2">
      <c r="B874" s="218"/>
    </row>
    <row r="875" spans="2:2">
      <c r="B875" s="218"/>
    </row>
    <row r="876" spans="2:2">
      <c r="B876" s="218"/>
    </row>
    <row r="877" spans="2:2">
      <c r="B877" s="218"/>
    </row>
    <row r="878" spans="2:2">
      <c r="B878" s="218"/>
    </row>
    <row r="879" spans="2:2">
      <c r="B879" s="218"/>
    </row>
    <row r="880" spans="2:2">
      <c r="B880" s="218"/>
    </row>
    <row r="881" spans="2:2">
      <c r="B881" s="218"/>
    </row>
    <row r="882" spans="2:2">
      <c r="B882" s="218"/>
    </row>
    <row r="883" spans="2:2">
      <c r="B883" s="218"/>
    </row>
    <row r="884" spans="2:2">
      <c r="B884" s="218"/>
    </row>
    <row r="885" spans="2:2">
      <c r="B885" s="218"/>
    </row>
    <row r="886" spans="2:2">
      <c r="B886" s="218"/>
    </row>
    <row r="887" spans="2:2">
      <c r="B887" s="218"/>
    </row>
    <row r="888" spans="2:2">
      <c r="B888" s="218"/>
    </row>
    <row r="889" spans="2:2">
      <c r="B889" s="218"/>
    </row>
    <row r="890" spans="2:2">
      <c r="B890" s="218"/>
    </row>
    <row r="891" spans="2:2">
      <c r="B891" s="218"/>
    </row>
    <row r="892" spans="2:2">
      <c r="B892" s="218"/>
    </row>
    <row r="893" spans="2:2">
      <c r="B893" s="218"/>
    </row>
    <row r="894" spans="2:2">
      <c r="B894" s="218"/>
    </row>
    <row r="895" spans="2:2">
      <c r="B895" s="218"/>
    </row>
    <row r="896" spans="2:2">
      <c r="B896" s="218"/>
    </row>
    <row r="897" spans="2:2">
      <c r="B897" s="218"/>
    </row>
    <row r="898" spans="2:2">
      <c r="B898" s="218"/>
    </row>
    <row r="899" spans="2:2">
      <c r="B899" s="218"/>
    </row>
    <row r="900" spans="2:2">
      <c r="B900" s="218"/>
    </row>
    <row r="901" spans="2:2">
      <c r="B901" s="218"/>
    </row>
    <row r="902" spans="2:2">
      <c r="B902" s="218"/>
    </row>
    <row r="903" spans="2:2">
      <c r="B903" s="218"/>
    </row>
    <row r="904" spans="2:2">
      <c r="B904" s="218"/>
    </row>
    <row r="905" spans="2:2">
      <c r="B905" s="218"/>
    </row>
    <row r="906" spans="2:2">
      <c r="B906" s="218"/>
    </row>
    <row r="907" spans="2:2">
      <c r="B907" s="218"/>
    </row>
    <row r="908" spans="2:2">
      <c r="B908" s="218"/>
    </row>
    <row r="909" spans="2:2">
      <c r="B909" s="218"/>
    </row>
    <row r="910" spans="2:2">
      <c r="B910" s="218"/>
    </row>
    <row r="911" spans="2:2">
      <c r="B911" s="218"/>
    </row>
    <row r="912" spans="2:2">
      <c r="B912" s="218"/>
    </row>
    <row r="913" spans="2:2">
      <c r="B913" s="218"/>
    </row>
    <row r="914" spans="2:2">
      <c r="B914" s="218"/>
    </row>
    <row r="915" spans="2:2">
      <c r="B915" s="218"/>
    </row>
    <row r="916" spans="2:2">
      <c r="B916" s="218"/>
    </row>
    <row r="917" spans="2:2">
      <c r="B917" s="218"/>
    </row>
    <row r="918" spans="2:2">
      <c r="B918" s="218"/>
    </row>
    <row r="919" spans="2:2">
      <c r="B919" s="218"/>
    </row>
    <row r="920" spans="2:2">
      <c r="B920" s="218"/>
    </row>
    <row r="921" spans="2:2">
      <c r="B921" s="218"/>
    </row>
    <row r="922" spans="2:2">
      <c r="B922" s="218"/>
    </row>
    <row r="923" spans="2:2">
      <c r="B923" s="218"/>
    </row>
    <row r="924" spans="2:2">
      <c r="B924" s="218"/>
    </row>
    <row r="925" spans="2:2">
      <c r="B925" s="218"/>
    </row>
    <row r="926" spans="2:2">
      <c r="B926" s="218"/>
    </row>
    <row r="927" spans="2:2">
      <c r="B927" s="218"/>
    </row>
    <row r="928" spans="2:2">
      <c r="B928" s="218"/>
    </row>
    <row r="929" spans="2:2">
      <c r="B929" s="218"/>
    </row>
    <row r="930" spans="2:2">
      <c r="B930" s="218"/>
    </row>
    <row r="931" spans="2:2">
      <c r="B931" s="218"/>
    </row>
    <row r="932" spans="2:2">
      <c r="B932" s="218"/>
    </row>
    <row r="933" spans="2:2">
      <c r="B933" s="218"/>
    </row>
    <row r="934" spans="2:2">
      <c r="B934" s="218"/>
    </row>
    <row r="935" spans="2:2">
      <c r="B935" s="218"/>
    </row>
    <row r="936" spans="2:2">
      <c r="B936" s="218"/>
    </row>
    <row r="937" spans="2:2">
      <c r="B937" s="218"/>
    </row>
    <row r="938" spans="2:2">
      <c r="B938" s="218"/>
    </row>
    <row r="939" spans="2:2">
      <c r="B939" s="218"/>
    </row>
    <row r="940" spans="2:2">
      <c r="B940" s="218"/>
    </row>
    <row r="941" spans="2:2">
      <c r="B941" s="218"/>
    </row>
    <row r="942" spans="2:2">
      <c r="B942" s="218"/>
    </row>
    <row r="943" spans="2:2">
      <c r="B943" s="218"/>
    </row>
    <row r="944" spans="2:2">
      <c r="B944" s="218"/>
    </row>
    <row r="945" spans="2:2">
      <c r="B945" s="218"/>
    </row>
    <row r="946" spans="2:2">
      <c r="B946" s="218"/>
    </row>
    <row r="947" spans="2:2">
      <c r="B947" s="218"/>
    </row>
    <row r="948" spans="2:2">
      <c r="B948" s="218"/>
    </row>
    <row r="949" spans="2:2">
      <c r="B949" s="218"/>
    </row>
    <row r="950" spans="2:2">
      <c r="B950" s="218"/>
    </row>
    <row r="951" spans="2:2">
      <c r="B951" s="218"/>
    </row>
    <row r="952" spans="2:2">
      <c r="B952" s="218"/>
    </row>
    <row r="953" spans="2:2">
      <c r="B953" s="218"/>
    </row>
    <row r="954" spans="2:2">
      <c r="B954" s="218"/>
    </row>
    <row r="955" spans="2:2">
      <c r="B955" s="218"/>
    </row>
    <row r="956" spans="2:2">
      <c r="B956" s="218"/>
    </row>
    <row r="957" spans="2:2">
      <c r="B957" s="218"/>
    </row>
    <row r="958" spans="2:2">
      <c r="B958" s="218"/>
    </row>
    <row r="959" spans="2:2">
      <c r="B959" s="218"/>
    </row>
    <row r="960" spans="2:2">
      <c r="B960" s="218"/>
    </row>
    <row r="961" spans="2:2">
      <c r="B961" s="218"/>
    </row>
    <row r="962" spans="2:2">
      <c r="B962" s="218"/>
    </row>
    <row r="963" spans="2:2">
      <c r="B963" s="218"/>
    </row>
    <row r="964" spans="2:2">
      <c r="B964" s="218"/>
    </row>
    <row r="965" spans="2:2">
      <c r="B965" s="218"/>
    </row>
    <row r="966" spans="2:2">
      <c r="B966" s="218"/>
    </row>
    <row r="967" spans="2:2">
      <c r="B967" s="218"/>
    </row>
    <row r="968" spans="2:2">
      <c r="B968" s="218"/>
    </row>
    <row r="969" spans="2:2">
      <c r="B969" s="218"/>
    </row>
    <row r="970" spans="2:2">
      <c r="B970" s="218"/>
    </row>
    <row r="971" spans="2:2">
      <c r="B971" s="218"/>
    </row>
    <row r="972" spans="2:2">
      <c r="B972" s="218"/>
    </row>
    <row r="973" spans="2:2">
      <c r="B973" s="218"/>
    </row>
    <row r="974" spans="2:2">
      <c r="B974" s="218"/>
    </row>
    <row r="975" spans="2:2">
      <c r="B975" s="218"/>
    </row>
    <row r="976" spans="2:2">
      <c r="B976" s="218"/>
    </row>
    <row r="977" spans="2:2">
      <c r="B977" s="218"/>
    </row>
    <row r="978" spans="2:2">
      <c r="B978" s="218"/>
    </row>
    <row r="979" spans="2:2">
      <c r="B979" s="218"/>
    </row>
    <row r="980" spans="2:2">
      <c r="B980" s="218"/>
    </row>
    <row r="981" spans="2:2">
      <c r="B981" s="218"/>
    </row>
    <row r="982" spans="2:2">
      <c r="B982" s="218"/>
    </row>
    <row r="983" spans="2:2">
      <c r="B983" s="218"/>
    </row>
    <row r="984" spans="2:2">
      <c r="B984" s="218"/>
    </row>
    <row r="985" spans="2:2">
      <c r="B985" s="218"/>
    </row>
    <row r="986" spans="2:2">
      <c r="B986" s="218"/>
    </row>
    <row r="987" spans="2:2">
      <c r="B987" s="218"/>
    </row>
    <row r="988" spans="2:2">
      <c r="B988" s="218"/>
    </row>
    <row r="989" spans="2:2">
      <c r="B989" s="218"/>
    </row>
    <row r="990" spans="2:2">
      <c r="B990" s="218"/>
    </row>
    <row r="991" spans="2:2">
      <c r="B991" s="218"/>
    </row>
    <row r="992" spans="2:2">
      <c r="B992" s="218"/>
    </row>
    <row r="993" spans="2:2">
      <c r="B993" s="218"/>
    </row>
    <row r="994" spans="2:2">
      <c r="B994" s="218"/>
    </row>
    <row r="995" spans="2:2">
      <c r="B995" s="218"/>
    </row>
    <row r="996" spans="2:2">
      <c r="B996" s="218"/>
    </row>
    <row r="997" spans="2:2">
      <c r="B997" s="218"/>
    </row>
    <row r="998" spans="2:2">
      <c r="B998" s="218"/>
    </row>
    <row r="999" spans="2:2">
      <c r="B999" s="218"/>
    </row>
    <row r="1000" spans="2:2">
      <c r="B1000" s="218"/>
    </row>
    <row r="1001" spans="2:2">
      <c r="B1001" s="218"/>
    </row>
    <row r="1002" spans="2:2">
      <c r="B1002" s="218"/>
    </row>
    <row r="1003" spans="2:2">
      <c r="B1003" s="218"/>
    </row>
    <row r="1004" spans="2:2">
      <c r="B1004" s="218"/>
    </row>
    <row r="1005" spans="2:2">
      <c r="B1005" s="218"/>
    </row>
    <row r="1006" spans="2:2">
      <c r="B1006" s="218"/>
    </row>
    <row r="1007" spans="2:2">
      <c r="B1007" s="218"/>
    </row>
    <row r="1008" spans="2:2">
      <c r="B1008" s="218"/>
    </row>
    <row r="1009" spans="2:2">
      <c r="B1009" s="218"/>
    </row>
    <row r="1010" spans="2:2">
      <c r="B1010" s="218"/>
    </row>
    <row r="1011" spans="2:2">
      <c r="B1011" s="218"/>
    </row>
    <row r="1012" spans="2:2">
      <c r="B1012" s="218"/>
    </row>
    <row r="1013" spans="2:2">
      <c r="B1013" s="218"/>
    </row>
    <row r="1014" spans="2:2">
      <c r="B1014" s="218"/>
    </row>
    <row r="1015" spans="2:2">
      <c r="B1015" s="218"/>
    </row>
    <row r="1016" spans="2:2">
      <c r="B1016" s="218"/>
    </row>
    <row r="1017" spans="2:2">
      <c r="B1017" s="218"/>
    </row>
    <row r="1018" spans="2:2">
      <c r="B1018" s="218"/>
    </row>
    <row r="1019" spans="2:2">
      <c r="B1019" s="218"/>
    </row>
    <row r="1020" spans="2:2">
      <c r="B1020" s="218"/>
    </row>
    <row r="1021" spans="2:2">
      <c r="B1021" s="218"/>
    </row>
    <row r="1022" spans="2:2">
      <c r="B1022" s="218"/>
    </row>
    <row r="1023" spans="2:2">
      <c r="B1023" s="218"/>
    </row>
    <row r="1024" spans="2:2">
      <c r="B1024" s="218"/>
    </row>
    <row r="1025" spans="2:2">
      <c r="B1025" s="218"/>
    </row>
    <row r="1026" spans="2:2">
      <c r="B1026" s="218"/>
    </row>
    <row r="1027" spans="2:2">
      <c r="B1027" s="218"/>
    </row>
    <row r="1028" spans="2:2">
      <c r="B1028" s="218"/>
    </row>
    <row r="1029" spans="2:2">
      <c r="B1029" s="218"/>
    </row>
    <row r="1030" spans="2:2">
      <c r="B1030" s="218"/>
    </row>
    <row r="1031" spans="2:2">
      <c r="B1031" s="218"/>
    </row>
    <row r="1032" spans="2:2">
      <c r="B1032" s="218"/>
    </row>
    <row r="1033" spans="2:2">
      <c r="B1033" s="218"/>
    </row>
    <row r="1034" spans="2:2">
      <c r="B1034" s="218"/>
    </row>
    <row r="1035" spans="2:2">
      <c r="B1035" s="218"/>
    </row>
    <row r="1036" spans="2:2">
      <c r="B1036" s="218"/>
    </row>
    <row r="1037" spans="2:2">
      <c r="B1037" s="218"/>
    </row>
    <row r="1038" spans="2:2">
      <c r="B1038" s="218"/>
    </row>
    <row r="1039" spans="2:2">
      <c r="B1039" s="218"/>
    </row>
    <row r="1040" spans="2:2">
      <c r="B1040" s="218"/>
    </row>
    <row r="1041" spans="2:2">
      <c r="B1041" s="218"/>
    </row>
    <row r="1042" spans="2:2">
      <c r="B1042" s="218"/>
    </row>
    <row r="1043" spans="2:2">
      <c r="B1043" s="218"/>
    </row>
    <row r="1044" spans="2:2">
      <c r="B1044" s="218"/>
    </row>
    <row r="1045" spans="2:2">
      <c r="B1045" s="218"/>
    </row>
    <row r="1046" spans="2:2">
      <c r="B1046" s="218"/>
    </row>
    <row r="1047" spans="2:2">
      <c r="B1047" s="218"/>
    </row>
    <row r="1048" spans="2:2">
      <c r="B1048" s="218"/>
    </row>
    <row r="1049" spans="2:2">
      <c r="B1049" s="218"/>
    </row>
    <row r="1050" spans="2:2">
      <c r="B1050" s="218"/>
    </row>
    <row r="1051" spans="2:2">
      <c r="B1051" s="218"/>
    </row>
    <row r="1052" spans="2:2">
      <c r="B1052" s="218"/>
    </row>
    <row r="1053" spans="2:2">
      <c r="B1053" s="218"/>
    </row>
    <row r="1054" spans="2:2">
      <c r="B1054" s="218"/>
    </row>
    <row r="1055" spans="2:2">
      <c r="B1055" s="218"/>
    </row>
    <row r="1056" spans="2:2">
      <c r="B1056" s="218"/>
    </row>
    <row r="1057" spans="2:2">
      <c r="B1057" s="218"/>
    </row>
    <row r="1058" spans="2:2">
      <c r="B1058" s="218"/>
    </row>
    <row r="1059" spans="2:2">
      <c r="B1059" s="218"/>
    </row>
    <row r="1060" spans="2:2">
      <c r="B1060" s="218"/>
    </row>
    <row r="1061" spans="2:2">
      <c r="B1061" s="218"/>
    </row>
    <row r="1062" spans="2:2">
      <c r="B1062" s="218"/>
    </row>
    <row r="1063" spans="2:2">
      <c r="B1063" s="218"/>
    </row>
    <row r="1064" spans="2:2">
      <c r="B1064" s="218"/>
    </row>
    <row r="1065" spans="2:2">
      <c r="B1065" s="218"/>
    </row>
    <row r="1066" spans="2:2">
      <c r="B1066" s="218"/>
    </row>
    <row r="1067" spans="2:2">
      <c r="B1067" s="218"/>
    </row>
    <row r="1068" spans="2:2">
      <c r="B1068" s="218"/>
    </row>
    <row r="1069" spans="2:2">
      <c r="B1069" s="218"/>
    </row>
    <row r="1070" spans="2:2">
      <c r="B1070" s="218"/>
    </row>
    <row r="1071" spans="2:2">
      <c r="B1071" s="218"/>
    </row>
    <row r="1072" spans="2:2">
      <c r="B1072" s="218"/>
    </row>
    <row r="1073" spans="2:2">
      <c r="B1073" s="218"/>
    </row>
    <row r="1074" spans="2:2">
      <c r="B1074" s="218"/>
    </row>
    <row r="1075" spans="2:2">
      <c r="B1075" s="218"/>
    </row>
    <row r="1076" spans="2:2">
      <c r="B1076" s="218"/>
    </row>
    <row r="1077" spans="2:2">
      <c r="B1077" s="218"/>
    </row>
    <row r="1078" spans="2:2">
      <c r="B1078" s="218"/>
    </row>
    <row r="1079" spans="2:2">
      <c r="B1079" s="218"/>
    </row>
    <row r="1080" spans="2:2">
      <c r="B1080" s="218"/>
    </row>
    <row r="1081" spans="2:2">
      <c r="B1081" s="218"/>
    </row>
    <row r="1082" spans="2:2">
      <c r="B1082" s="218"/>
    </row>
    <row r="1083" spans="2:2">
      <c r="B1083" s="218"/>
    </row>
    <row r="1084" spans="2:2">
      <c r="B1084" s="218"/>
    </row>
    <row r="1085" spans="2:2">
      <c r="B1085" s="218"/>
    </row>
    <row r="1086" spans="2:2">
      <c r="B1086" s="218"/>
    </row>
    <row r="1087" spans="2:2">
      <c r="B1087" s="218"/>
    </row>
    <row r="1088" spans="2:2">
      <c r="B1088" s="218"/>
    </row>
    <row r="1089" spans="2:2">
      <c r="B1089" s="218"/>
    </row>
    <row r="1090" spans="2:2">
      <c r="B1090" s="218"/>
    </row>
    <row r="1091" spans="2:2">
      <c r="B1091" s="218"/>
    </row>
    <row r="1092" spans="2:2">
      <c r="B1092" s="218"/>
    </row>
    <row r="1093" spans="2:2">
      <c r="B1093" s="218"/>
    </row>
    <row r="1094" spans="2:2">
      <c r="B1094" s="218"/>
    </row>
    <row r="1095" spans="2:2">
      <c r="B1095" s="218"/>
    </row>
    <row r="1096" spans="2:2">
      <c r="B1096" s="218"/>
    </row>
    <row r="1097" spans="2:2">
      <c r="B1097" s="218"/>
    </row>
    <row r="1098" spans="2:2">
      <c r="B1098" s="218"/>
    </row>
    <row r="1099" spans="2:2">
      <c r="B1099" s="218"/>
    </row>
    <row r="1100" spans="2:2">
      <c r="B1100" s="218"/>
    </row>
    <row r="1101" spans="2:2">
      <c r="B1101" s="218"/>
    </row>
    <row r="1102" spans="2:2">
      <c r="B1102" s="218"/>
    </row>
    <row r="1103" spans="2:2">
      <c r="B1103" s="218"/>
    </row>
    <row r="1104" spans="2:2">
      <c r="B1104" s="218"/>
    </row>
    <row r="1105" spans="2:2">
      <c r="B1105" s="218"/>
    </row>
    <row r="1106" spans="2:2">
      <c r="B1106" s="218"/>
    </row>
    <row r="1107" spans="2:2">
      <c r="B1107" s="218"/>
    </row>
    <row r="1108" spans="2:2">
      <c r="B1108" s="218"/>
    </row>
    <row r="1109" spans="2:2">
      <c r="B1109" s="218"/>
    </row>
    <row r="1110" spans="2:2">
      <c r="B1110" s="218"/>
    </row>
    <row r="1111" spans="2:2">
      <c r="B1111" s="218"/>
    </row>
    <row r="1112" spans="2:2">
      <c r="B1112" s="218"/>
    </row>
    <row r="1113" spans="2:2">
      <c r="B1113" s="218"/>
    </row>
    <row r="1114" spans="2:2">
      <c r="B1114" s="218"/>
    </row>
    <row r="1115" spans="2:2">
      <c r="B1115" s="218"/>
    </row>
    <row r="1116" spans="2:2">
      <c r="B1116" s="218"/>
    </row>
    <row r="1117" spans="2:2">
      <c r="B1117" s="218"/>
    </row>
    <row r="1118" spans="2:2">
      <c r="B1118" s="218"/>
    </row>
    <row r="1119" spans="2:2">
      <c r="B1119" s="218"/>
    </row>
    <row r="1120" spans="2:2">
      <c r="B1120" s="218"/>
    </row>
    <row r="1121" spans="2:2">
      <c r="B1121" s="218"/>
    </row>
    <row r="1122" spans="2:2">
      <c r="B1122" s="218"/>
    </row>
    <row r="1123" spans="2:2">
      <c r="B1123" s="218"/>
    </row>
    <row r="1124" spans="2:2">
      <c r="B1124" s="218"/>
    </row>
    <row r="1125" spans="2:2">
      <c r="B1125" s="218"/>
    </row>
    <row r="1126" spans="2:2">
      <c r="B1126" s="218"/>
    </row>
    <row r="1127" spans="2:2">
      <c r="B1127" s="218"/>
    </row>
    <row r="1128" spans="2:2">
      <c r="B1128" s="218"/>
    </row>
    <row r="1129" spans="2:2">
      <c r="B1129" s="218"/>
    </row>
    <row r="1130" spans="2:2">
      <c r="B1130" s="218"/>
    </row>
    <row r="1131" spans="2:2">
      <c r="B1131" s="218"/>
    </row>
    <row r="1132" spans="2:2">
      <c r="B1132" s="218"/>
    </row>
    <row r="1133" spans="2:2">
      <c r="B1133" s="218"/>
    </row>
    <row r="1134" spans="2:2">
      <c r="B1134" s="218"/>
    </row>
    <row r="1135" spans="2:2">
      <c r="B1135" s="218"/>
    </row>
    <row r="1136" spans="2:2">
      <c r="B1136" s="218"/>
    </row>
    <row r="1137" spans="2:2">
      <c r="B1137" s="218"/>
    </row>
    <row r="1138" spans="2:2">
      <c r="B1138" s="218"/>
    </row>
    <row r="1139" spans="2:2">
      <c r="B1139" s="218"/>
    </row>
    <row r="1140" spans="2:2">
      <c r="B1140" s="218"/>
    </row>
    <row r="1141" spans="2:2">
      <c r="B1141" s="218"/>
    </row>
    <row r="1142" spans="2:2">
      <c r="B1142" s="218"/>
    </row>
    <row r="1143" spans="2:2">
      <c r="B1143" s="218"/>
    </row>
    <row r="1144" spans="2:2">
      <c r="B1144" s="218"/>
    </row>
    <row r="1145" spans="2:2">
      <c r="B1145" s="218"/>
    </row>
    <row r="1146" spans="2:2">
      <c r="B1146" s="218"/>
    </row>
    <row r="1147" spans="2:2">
      <c r="B1147" s="218"/>
    </row>
    <row r="1148" spans="2:2">
      <c r="B1148" s="218"/>
    </row>
    <row r="1149" spans="2:2">
      <c r="B1149" s="218"/>
    </row>
    <row r="1150" spans="2:2">
      <c r="B1150" s="218"/>
    </row>
    <row r="1151" spans="2:2">
      <c r="B1151" s="218"/>
    </row>
    <row r="1152" spans="2:2">
      <c r="B1152" s="218"/>
    </row>
    <row r="1153" spans="2:2">
      <c r="B1153" s="218"/>
    </row>
    <row r="1154" spans="2:2">
      <c r="B1154" s="218"/>
    </row>
    <row r="1155" spans="2:2">
      <c r="B1155" s="218"/>
    </row>
    <row r="1156" spans="2:2">
      <c r="B1156" s="218"/>
    </row>
    <row r="1157" spans="2:2">
      <c r="B1157" s="218"/>
    </row>
    <row r="1158" spans="2:2">
      <c r="B1158" s="218"/>
    </row>
    <row r="1159" spans="2:2">
      <c r="B1159" s="218"/>
    </row>
    <row r="1160" spans="2:2">
      <c r="B1160" s="218"/>
    </row>
    <row r="1161" spans="2:2">
      <c r="B1161" s="218"/>
    </row>
    <row r="1162" spans="2:2">
      <c r="B1162" s="218"/>
    </row>
    <row r="1163" spans="2:2">
      <c r="B1163" s="218"/>
    </row>
    <row r="1164" spans="2:2">
      <c r="B1164" s="218"/>
    </row>
    <row r="1165" spans="2:2">
      <c r="B1165" s="218"/>
    </row>
    <row r="1166" spans="2:2">
      <c r="B1166" s="218"/>
    </row>
    <row r="1167" spans="2:2">
      <c r="B1167" s="218"/>
    </row>
    <row r="1168" spans="2:2">
      <c r="B1168" s="218"/>
    </row>
    <row r="1169" spans="2:2">
      <c r="B1169" s="218"/>
    </row>
    <row r="1170" spans="2:2">
      <c r="B1170" s="218"/>
    </row>
    <row r="1171" spans="2:2">
      <c r="B1171" s="218"/>
    </row>
    <row r="1172" spans="2:2">
      <c r="B1172" s="218"/>
    </row>
    <row r="1173" spans="2:2">
      <c r="B1173" s="218"/>
    </row>
    <row r="1174" spans="2:2">
      <c r="B1174" s="218"/>
    </row>
    <row r="1175" spans="2:2">
      <c r="B1175" s="218"/>
    </row>
    <row r="1176" spans="2:2">
      <c r="B1176" s="218"/>
    </row>
    <row r="1177" spans="2:2">
      <c r="B1177" s="218"/>
    </row>
    <row r="1178" spans="2:2">
      <c r="B1178" s="218"/>
    </row>
    <row r="1179" spans="2:2">
      <c r="B1179" s="218"/>
    </row>
    <row r="1180" spans="2:2">
      <c r="B1180" s="218"/>
    </row>
    <row r="1181" spans="2:2">
      <c r="B1181" s="218"/>
    </row>
    <row r="1182" spans="2:2">
      <c r="B1182" s="218"/>
    </row>
    <row r="1183" spans="2:2">
      <c r="B1183" s="218"/>
    </row>
    <row r="1184" spans="2:2">
      <c r="B1184" s="218"/>
    </row>
    <row r="1185" spans="2:2">
      <c r="B1185" s="218"/>
    </row>
    <row r="1186" spans="2:2">
      <c r="B1186" s="218"/>
    </row>
    <row r="1187" spans="2:2">
      <c r="B1187" s="218"/>
    </row>
    <row r="1188" spans="2:2">
      <c r="B1188" s="218"/>
    </row>
    <row r="1189" spans="2:2">
      <c r="B1189" s="218"/>
    </row>
    <row r="1190" spans="2:2">
      <c r="B1190" s="218"/>
    </row>
    <row r="1191" spans="2:2">
      <c r="B1191" s="218"/>
    </row>
    <row r="1192" spans="2:2">
      <c r="B1192" s="218"/>
    </row>
    <row r="1193" spans="2:2">
      <c r="B1193" s="218"/>
    </row>
    <row r="1194" spans="2:2">
      <c r="B1194" s="218"/>
    </row>
    <row r="1195" spans="2:2">
      <c r="B1195" s="218"/>
    </row>
    <row r="1196" spans="2:2">
      <c r="B1196" s="218"/>
    </row>
    <row r="1197" spans="2:2">
      <c r="B1197" s="218"/>
    </row>
    <row r="1198" spans="2:2">
      <c r="B1198" s="218"/>
    </row>
    <row r="1199" spans="2:2">
      <c r="B1199" s="218"/>
    </row>
    <row r="1200" spans="2:2">
      <c r="B1200" s="218"/>
    </row>
    <row r="1201" spans="2:2">
      <c r="B1201" s="218"/>
    </row>
    <row r="1202" spans="2:2">
      <c r="B1202" s="218"/>
    </row>
    <row r="1203" spans="2:2">
      <c r="B1203" s="218"/>
    </row>
    <row r="1204" spans="2:2">
      <c r="B1204" s="218"/>
    </row>
    <row r="1205" spans="2:2">
      <c r="B1205" s="218"/>
    </row>
    <row r="1206" spans="2:2">
      <c r="B1206" s="218"/>
    </row>
    <row r="1207" spans="2:2">
      <c r="B1207" s="218"/>
    </row>
    <row r="1208" spans="2:2">
      <c r="B1208" s="218"/>
    </row>
    <row r="1209" spans="2:2">
      <c r="B1209" s="218"/>
    </row>
    <row r="1210" spans="2:2">
      <c r="B1210" s="218"/>
    </row>
    <row r="1211" spans="2:2">
      <c r="B1211" s="218"/>
    </row>
    <row r="1212" spans="2:2">
      <c r="B1212" s="218"/>
    </row>
    <row r="1213" spans="2:2">
      <c r="B1213" s="218"/>
    </row>
    <row r="1214" spans="2:2">
      <c r="B1214" s="218"/>
    </row>
    <row r="1215" spans="2:2">
      <c r="B1215" s="218"/>
    </row>
    <row r="1216" spans="2:2">
      <c r="B1216" s="218"/>
    </row>
    <row r="1217" spans="2:2">
      <c r="B1217" s="218"/>
    </row>
    <row r="1218" spans="2:2">
      <c r="B1218" s="218"/>
    </row>
    <row r="1219" spans="2:2">
      <c r="B1219" s="218"/>
    </row>
    <row r="1220" spans="2:2">
      <c r="B1220" s="218"/>
    </row>
    <row r="1221" spans="2:2">
      <c r="B1221" s="218"/>
    </row>
    <row r="1222" spans="2:2">
      <c r="B1222" s="218"/>
    </row>
    <row r="1223" spans="2:2">
      <c r="B1223" s="218"/>
    </row>
    <row r="1224" spans="2:2">
      <c r="B1224" s="218"/>
    </row>
    <row r="1225" spans="2:2">
      <c r="B1225" s="218"/>
    </row>
    <row r="1226" spans="2:2">
      <c r="B1226" s="218"/>
    </row>
    <row r="1227" spans="2:2">
      <c r="B1227" s="218"/>
    </row>
    <row r="1228" spans="2:2">
      <c r="B1228" s="218"/>
    </row>
    <row r="1229" spans="2:2">
      <c r="B1229" s="218"/>
    </row>
    <row r="1230" spans="2:2">
      <c r="B1230" s="218"/>
    </row>
    <row r="1231" spans="2:2">
      <c r="B1231" s="218"/>
    </row>
    <row r="1232" spans="2:2">
      <c r="B1232" s="218"/>
    </row>
    <row r="1233" spans="2:2">
      <c r="B1233" s="218"/>
    </row>
    <row r="1234" spans="2:2">
      <c r="B1234" s="218"/>
    </row>
    <row r="1235" spans="2:2">
      <c r="B1235" s="218"/>
    </row>
    <row r="1236" spans="2:2">
      <c r="B1236" s="218"/>
    </row>
    <row r="1237" spans="2:2">
      <c r="B1237" s="218"/>
    </row>
    <row r="1238" spans="2:2">
      <c r="B1238" s="218"/>
    </row>
    <row r="1239" spans="2:2">
      <c r="B1239" s="218"/>
    </row>
    <row r="1240" spans="2:2">
      <c r="B1240" s="218"/>
    </row>
    <row r="1241" spans="2:2">
      <c r="B1241" s="218"/>
    </row>
    <row r="1242" spans="2:2">
      <c r="B1242" s="218"/>
    </row>
    <row r="1243" spans="2:2">
      <c r="B1243" s="218"/>
    </row>
    <row r="1244" spans="2:2">
      <c r="B1244" s="218"/>
    </row>
    <row r="1245" spans="2:2">
      <c r="B1245" s="218"/>
    </row>
    <row r="1246" spans="2:2">
      <c r="B1246" s="218"/>
    </row>
    <row r="1247" spans="2:2">
      <c r="B1247" s="218"/>
    </row>
    <row r="1248" spans="2:2">
      <c r="B1248" s="218"/>
    </row>
    <row r="1249" spans="2:2">
      <c r="B1249" s="218"/>
    </row>
    <row r="1250" spans="2:2">
      <c r="B1250" s="218"/>
    </row>
    <row r="1251" spans="2:2">
      <c r="B1251" s="218"/>
    </row>
    <row r="1252" spans="2:2">
      <c r="B1252" s="218"/>
    </row>
    <row r="1253" spans="2:2">
      <c r="B1253" s="218"/>
    </row>
    <row r="1254" spans="2:2">
      <c r="B1254" s="218"/>
    </row>
    <row r="1255" spans="2:2">
      <c r="B1255" s="218"/>
    </row>
    <row r="1256" spans="2:2">
      <c r="B1256" s="218"/>
    </row>
    <row r="1257" spans="2:2">
      <c r="B1257" s="218"/>
    </row>
    <row r="1258" spans="2:2">
      <c r="B1258" s="218"/>
    </row>
    <row r="1259" spans="2:2">
      <c r="B1259" s="218"/>
    </row>
    <row r="1260" spans="2:2">
      <c r="B1260" s="218"/>
    </row>
    <row r="1261" spans="2:2">
      <c r="B1261" s="218"/>
    </row>
    <row r="1262" spans="2:2">
      <c r="B1262" s="218"/>
    </row>
    <row r="1263" spans="2:2">
      <c r="B1263" s="218"/>
    </row>
    <row r="1264" spans="2:2">
      <c r="B1264" s="218"/>
    </row>
    <row r="1265" spans="2:2">
      <c r="B1265" s="218"/>
    </row>
    <row r="1266" spans="2:2">
      <c r="B1266" s="218"/>
    </row>
    <row r="1267" spans="2:2">
      <c r="B1267" s="218"/>
    </row>
    <row r="1268" spans="2:2">
      <c r="B1268" s="218"/>
    </row>
    <row r="1269" spans="2:2">
      <c r="B1269" s="218"/>
    </row>
    <row r="1270" spans="2:2">
      <c r="B1270" s="218"/>
    </row>
    <row r="1271" spans="2:2">
      <c r="B1271" s="218"/>
    </row>
    <row r="1272" spans="2:2">
      <c r="B1272" s="218"/>
    </row>
    <row r="1273" spans="2:2">
      <c r="B1273" s="218"/>
    </row>
    <row r="1274" spans="2:2">
      <c r="B1274" s="218"/>
    </row>
    <row r="1275" spans="2:2">
      <c r="B1275" s="218"/>
    </row>
    <row r="1276" spans="2:2">
      <c r="B1276" s="218"/>
    </row>
    <row r="1277" spans="2:2">
      <c r="B1277" s="218"/>
    </row>
    <row r="1278" spans="2:2">
      <c r="B1278" s="218"/>
    </row>
    <row r="1279" spans="2:2">
      <c r="B1279" s="218"/>
    </row>
    <row r="1280" spans="2:2">
      <c r="B1280" s="218"/>
    </row>
    <row r="1281" spans="2:2">
      <c r="B1281" s="218"/>
    </row>
    <row r="1282" spans="2:2">
      <c r="B1282" s="218"/>
    </row>
    <row r="1283" spans="2:2">
      <c r="B1283" s="218"/>
    </row>
    <row r="1284" spans="2:2">
      <c r="B1284" s="218"/>
    </row>
    <row r="1285" spans="2:2">
      <c r="B1285" s="218"/>
    </row>
    <row r="1286" spans="2:2">
      <c r="B1286" s="218"/>
    </row>
    <row r="1287" spans="2:2">
      <c r="B1287" s="218"/>
    </row>
    <row r="1288" spans="2:2">
      <c r="B1288" s="218"/>
    </row>
    <row r="1289" spans="2:2">
      <c r="B1289" s="218"/>
    </row>
    <row r="1290" spans="2:2">
      <c r="B1290" s="218"/>
    </row>
    <row r="1291" spans="2:2">
      <c r="B1291" s="218"/>
    </row>
    <row r="1292" spans="2:2">
      <c r="B1292" s="218"/>
    </row>
    <row r="1293" spans="2:2">
      <c r="B1293" s="218"/>
    </row>
    <row r="1294" spans="2:2">
      <c r="B1294" s="218"/>
    </row>
    <row r="1295" spans="2:2">
      <c r="B1295" s="218"/>
    </row>
    <row r="1296" spans="2:2">
      <c r="B1296" s="218"/>
    </row>
    <row r="1297" spans="2:2">
      <c r="B1297" s="218"/>
    </row>
    <row r="1298" spans="2:2">
      <c r="B1298" s="218"/>
    </row>
    <row r="1299" spans="2:2">
      <c r="B1299" s="218"/>
    </row>
    <row r="1300" spans="2:2">
      <c r="B1300" s="218"/>
    </row>
    <row r="1301" spans="2:2">
      <c r="B1301" s="218"/>
    </row>
    <row r="1302" spans="2:2">
      <c r="B1302" s="218"/>
    </row>
    <row r="1303" spans="2:2">
      <c r="B1303" s="218"/>
    </row>
    <row r="1304" spans="2:2">
      <c r="B1304" s="218"/>
    </row>
    <row r="1305" spans="2:2">
      <c r="B1305" s="218"/>
    </row>
    <row r="1306" spans="2:2">
      <c r="B1306" s="218"/>
    </row>
    <row r="1307" spans="2:2">
      <c r="B1307" s="218"/>
    </row>
    <row r="1308" spans="2:2">
      <c r="B1308" s="218"/>
    </row>
    <row r="1309" spans="2:2">
      <c r="B1309" s="218"/>
    </row>
    <row r="1310" spans="2:2">
      <c r="B1310" s="218"/>
    </row>
    <row r="1311" spans="2:2">
      <c r="B1311" s="218"/>
    </row>
    <row r="1312" spans="2:2">
      <c r="B1312" s="218"/>
    </row>
    <row r="1313" spans="2:2">
      <c r="B1313" s="218"/>
    </row>
    <row r="1314" spans="2:2">
      <c r="B1314" s="218"/>
    </row>
    <row r="1315" spans="2:2">
      <c r="B1315" s="218"/>
    </row>
    <row r="1316" spans="2:2">
      <c r="B1316" s="218"/>
    </row>
    <row r="1317" spans="2:2">
      <c r="B1317" s="218"/>
    </row>
    <row r="1318" spans="2:2">
      <c r="B1318" s="218"/>
    </row>
    <row r="1319" spans="2:2">
      <c r="B1319" s="218"/>
    </row>
    <row r="1320" spans="2:2">
      <c r="B1320" s="218"/>
    </row>
    <row r="1321" spans="2:2">
      <c r="B1321" s="218"/>
    </row>
    <row r="1322" spans="2:2">
      <c r="B1322" s="218"/>
    </row>
    <row r="1323" spans="2:2">
      <c r="B1323" s="218"/>
    </row>
    <row r="1324" spans="2:2">
      <c r="B1324" s="218"/>
    </row>
    <row r="1325" spans="2:2">
      <c r="B1325" s="218"/>
    </row>
    <row r="1326" spans="2:2">
      <c r="B1326" s="218"/>
    </row>
    <row r="1327" spans="2:2">
      <c r="B1327" s="218"/>
    </row>
    <row r="1328" spans="2:2">
      <c r="B1328" s="218"/>
    </row>
    <row r="1329" spans="2:2">
      <c r="B1329" s="218"/>
    </row>
    <row r="1330" spans="2:2">
      <c r="B1330" s="218"/>
    </row>
    <row r="1331" spans="2:2">
      <c r="B1331" s="218"/>
    </row>
    <row r="1332" spans="2:2">
      <c r="B1332" s="218"/>
    </row>
    <row r="1333" spans="2:2">
      <c r="B1333" s="218"/>
    </row>
    <row r="1334" spans="2:2">
      <c r="B1334" s="218"/>
    </row>
    <row r="1335" spans="2:2">
      <c r="B1335" s="218"/>
    </row>
    <row r="1336" spans="2:2">
      <c r="B1336" s="218"/>
    </row>
    <row r="1337" spans="2:2">
      <c r="B1337" s="218"/>
    </row>
    <row r="1338" spans="2:2">
      <c r="B1338" s="218"/>
    </row>
    <row r="1339" spans="2:2">
      <c r="B1339" s="218"/>
    </row>
    <row r="1340" spans="2:2">
      <c r="B1340" s="218"/>
    </row>
    <row r="1341" spans="2:2">
      <c r="B1341" s="218"/>
    </row>
    <row r="1342" spans="2:2">
      <c r="B1342" s="218"/>
    </row>
    <row r="1343" spans="2:2">
      <c r="B1343" s="218"/>
    </row>
    <row r="1344" spans="2:2">
      <c r="B1344" s="218"/>
    </row>
    <row r="1345" spans="2:2">
      <c r="B1345" s="218"/>
    </row>
    <row r="1346" spans="2:2">
      <c r="B1346" s="218"/>
    </row>
    <row r="1347" spans="2:2">
      <c r="B1347" s="218"/>
    </row>
    <row r="1348" spans="2:2">
      <c r="B1348" s="218"/>
    </row>
    <row r="1349" spans="2:2">
      <c r="B1349" s="218"/>
    </row>
    <row r="1350" spans="2:2">
      <c r="B1350" s="218"/>
    </row>
    <row r="1351" spans="2:2">
      <c r="B1351" s="218"/>
    </row>
    <row r="1352" spans="2:2">
      <c r="B1352" s="218"/>
    </row>
    <row r="1353" spans="2:2">
      <c r="B1353" s="218"/>
    </row>
    <row r="1354" spans="2:2">
      <c r="B1354" s="218"/>
    </row>
    <row r="1355" spans="2:2">
      <c r="B1355" s="218"/>
    </row>
    <row r="1356" spans="2:2">
      <c r="B1356" s="218"/>
    </row>
    <row r="1357" spans="2:2">
      <c r="B1357" s="218"/>
    </row>
    <row r="1358" spans="2:2">
      <c r="B1358" s="218"/>
    </row>
    <row r="1359" spans="2:2">
      <c r="B1359" s="218"/>
    </row>
    <row r="1360" spans="2:2">
      <c r="B1360" s="218"/>
    </row>
    <row r="1361" spans="2:2">
      <c r="B1361" s="218"/>
    </row>
    <row r="1362" spans="2:2">
      <c r="B1362" s="218"/>
    </row>
    <row r="1363" spans="2:2">
      <c r="B1363" s="218"/>
    </row>
    <row r="1364" spans="2:2">
      <c r="B1364" s="218"/>
    </row>
    <row r="1365" spans="2:2">
      <c r="B1365" s="218"/>
    </row>
    <row r="1366" spans="2:2">
      <c r="B1366" s="218"/>
    </row>
    <row r="1367" spans="2:2">
      <c r="B1367" s="218"/>
    </row>
    <row r="1368" spans="2:2">
      <c r="B1368" s="218"/>
    </row>
    <row r="1369" spans="2:2">
      <c r="B1369" s="218"/>
    </row>
    <row r="1370" spans="2:2">
      <c r="B1370" s="218"/>
    </row>
    <row r="1371" spans="2:2">
      <c r="B1371" s="218"/>
    </row>
    <row r="1372" spans="2:2">
      <c r="B1372" s="218"/>
    </row>
    <row r="1373" spans="2:2">
      <c r="B1373" s="218"/>
    </row>
    <row r="1374" spans="2:2">
      <c r="B1374" s="218"/>
    </row>
    <row r="1375" spans="2:2">
      <c r="B1375" s="218"/>
    </row>
    <row r="1376" spans="2:2">
      <c r="B1376" s="218"/>
    </row>
    <row r="1377" spans="2:2">
      <c r="B1377" s="218"/>
    </row>
    <row r="1378" spans="2:2">
      <c r="B1378" s="218"/>
    </row>
    <row r="1379" spans="2:2">
      <c r="B1379" s="218"/>
    </row>
    <row r="1380" spans="2:2">
      <c r="B1380" s="218"/>
    </row>
    <row r="1381" spans="2:2">
      <c r="B1381" s="218"/>
    </row>
    <row r="1382" spans="2:2">
      <c r="B1382" s="218"/>
    </row>
    <row r="1383" spans="2:2">
      <c r="B1383" s="218"/>
    </row>
    <row r="1384" spans="2:2">
      <c r="B1384" s="218"/>
    </row>
    <row r="1385" spans="2:2">
      <c r="B1385" s="218"/>
    </row>
    <row r="1386" spans="2:2">
      <c r="B1386" s="218"/>
    </row>
    <row r="1387" spans="2:2">
      <c r="B1387" s="218"/>
    </row>
    <row r="1388" spans="2:2">
      <c r="B1388" s="218"/>
    </row>
    <row r="1389" spans="2:2">
      <c r="B1389" s="218"/>
    </row>
    <row r="1390" spans="2:2">
      <c r="B1390" s="218"/>
    </row>
    <row r="1391" spans="2:2">
      <c r="B1391" s="218"/>
    </row>
    <row r="1392" spans="2:2">
      <c r="B1392" s="218"/>
    </row>
    <row r="1393" spans="2:2">
      <c r="B1393" s="218"/>
    </row>
    <row r="1394" spans="2:2">
      <c r="B1394" s="218"/>
    </row>
    <row r="1395" spans="2:2">
      <c r="B1395" s="218"/>
    </row>
    <row r="1396" spans="2:2">
      <c r="B1396" s="218"/>
    </row>
    <row r="1397" spans="2:2">
      <c r="B1397" s="218"/>
    </row>
    <row r="1398" spans="2:2">
      <c r="B1398" s="218"/>
    </row>
    <row r="1399" spans="2:2">
      <c r="B1399" s="218"/>
    </row>
    <row r="1400" spans="2:2">
      <c r="B1400" s="218"/>
    </row>
    <row r="1401" spans="2:2">
      <c r="B1401" s="218"/>
    </row>
    <row r="1402" spans="2:2">
      <c r="B1402" s="218"/>
    </row>
    <row r="1403" spans="2:2">
      <c r="B1403" s="218"/>
    </row>
    <row r="1404" spans="2:2">
      <c r="B1404" s="218"/>
    </row>
    <row r="1405" spans="2:2">
      <c r="B1405" s="218"/>
    </row>
    <row r="1406" spans="2:2">
      <c r="B1406" s="218"/>
    </row>
    <row r="1407" spans="2:2">
      <c r="B1407" s="218"/>
    </row>
    <row r="1408" spans="2:2">
      <c r="B1408" s="218"/>
    </row>
    <row r="1409" spans="2:2">
      <c r="B1409" s="218"/>
    </row>
    <row r="1410" spans="2:2">
      <c r="B1410" s="218"/>
    </row>
    <row r="1411" spans="2:2">
      <c r="B1411" s="218"/>
    </row>
    <row r="1412" spans="2:2">
      <c r="B1412" s="218"/>
    </row>
    <row r="1413" spans="2:2">
      <c r="B1413" s="218"/>
    </row>
    <row r="1414" spans="2:2">
      <c r="B1414" s="218"/>
    </row>
    <row r="1415" spans="2:2">
      <c r="B1415" s="218"/>
    </row>
    <row r="1416" spans="2:2">
      <c r="B1416" s="218"/>
    </row>
    <row r="1417" spans="2:2">
      <c r="B1417" s="218"/>
    </row>
    <row r="1418" spans="2:2">
      <c r="B1418" s="218"/>
    </row>
    <row r="1419" spans="2:2">
      <c r="B1419" s="218"/>
    </row>
    <row r="1420" spans="2:2">
      <c r="B1420" s="218"/>
    </row>
    <row r="1421" spans="2:2">
      <c r="B1421" s="218"/>
    </row>
    <row r="1422" spans="2:2">
      <c r="B1422" s="218"/>
    </row>
    <row r="1423" spans="2:2">
      <c r="B1423" s="218"/>
    </row>
    <row r="1424" spans="2:2">
      <c r="B1424" s="218"/>
    </row>
    <row r="1425" spans="2:2">
      <c r="B1425" s="218"/>
    </row>
    <row r="1426" spans="2:2">
      <c r="B1426" s="218"/>
    </row>
    <row r="1427" spans="2:2">
      <c r="B1427" s="218"/>
    </row>
    <row r="1428" spans="2:2">
      <c r="B1428" s="218"/>
    </row>
    <row r="1429" spans="2:2">
      <c r="B1429" s="218"/>
    </row>
    <row r="1430" spans="2:2">
      <c r="B1430" s="218"/>
    </row>
    <row r="1431" spans="2:2">
      <c r="B1431" s="218"/>
    </row>
    <row r="1432" spans="2:2">
      <c r="B1432" s="218"/>
    </row>
    <row r="1433" spans="2:2">
      <c r="B1433" s="218"/>
    </row>
    <row r="1434" spans="2:2">
      <c r="B1434" s="218"/>
    </row>
    <row r="1435" spans="2:2">
      <c r="B1435" s="218"/>
    </row>
    <row r="1436" spans="2:2">
      <c r="B1436" s="218"/>
    </row>
    <row r="1437" spans="2:2">
      <c r="B1437" s="218"/>
    </row>
    <row r="1438" spans="2:2">
      <c r="B1438" s="218"/>
    </row>
    <row r="1439" spans="2:2">
      <c r="B1439" s="218"/>
    </row>
    <row r="1440" spans="2:2">
      <c r="B1440" s="218"/>
    </row>
    <row r="1441" spans="2:2">
      <c r="B1441" s="218"/>
    </row>
    <row r="1442" spans="2:2">
      <c r="B1442" s="218"/>
    </row>
    <row r="1443" spans="2:2">
      <c r="B1443" s="218"/>
    </row>
    <row r="1444" spans="2:2">
      <c r="B1444" s="218"/>
    </row>
    <row r="1445" spans="2:2">
      <c r="B1445" s="218"/>
    </row>
    <row r="1446" spans="2:2">
      <c r="B1446" s="218"/>
    </row>
    <row r="1447" spans="2:2">
      <c r="B1447" s="218"/>
    </row>
    <row r="1448" spans="2:2">
      <c r="B1448" s="218"/>
    </row>
    <row r="1449" spans="2:2">
      <c r="B1449" s="218"/>
    </row>
    <row r="1450" spans="2:2">
      <c r="B1450" s="218"/>
    </row>
    <row r="1451" spans="2:2">
      <c r="B1451" s="218"/>
    </row>
    <row r="1452" spans="2:2">
      <c r="B1452" s="218"/>
    </row>
    <row r="1453" spans="2:2">
      <c r="B1453" s="218"/>
    </row>
    <row r="1454" spans="2:2">
      <c r="B1454" s="218"/>
    </row>
    <row r="1455" spans="2:2">
      <c r="B1455" s="218"/>
    </row>
    <row r="1456" spans="2:2">
      <c r="B1456" s="218"/>
    </row>
    <row r="1457" spans="2:2">
      <c r="B1457" s="218"/>
    </row>
    <row r="1458" spans="2:2">
      <c r="B1458" s="218"/>
    </row>
    <row r="1459" spans="2:2">
      <c r="B1459" s="218"/>
    </row>
    <row r="1460" spans="2:2">
      <c r="B1460" s="218"/>
    </row>
    <row r="1461" spans="2:2">
      <c r="B1461" s="218"/>
    </row>
    <row r="1462" spans="2:2">
      <c r="B1462" s="218"/>
    </row>
    <row r="1463" spans="2:2">
      <c r="B1463" s="218"/>
    </row>
    <row r="1464" spans="2:2">
      <c r="B1464" s="218"/>
    </row>
    <row r="1465" spans="2:2">
      <c r="B1465" s="218"/>
    </row>
    <row r="1466" spans="2:2">
      <c r="B1466" s="218"/>
    </row>
    <row r="1467" spans="2:2">
      <c r="B1467" s="218"/>
    </row>
    <row r="1468" spans="2:2">
      <c r="B1468" s="218"/>
    </row>
    <row r="1469" spans="2:2">
      <c r="B1469" s="218"/>
    </row>
    <row r="1470" spans="2:2">
      <c r="B1470" s="218"/>
    </row>
    <row r="1471" spans="2:2">
      <c r="B1471" s="218"/>
    </row>
    <row r="1472" spans="2:2">
      <c r="B1472" s="218"/>
    </row>
    <row r="1473" spans="2:2">
      <c r="B1473" s="218"/>
    </row>
    <row r="1474" spans="2:2">
      <c r="B1474" s="218"/>
    </row>
    <row r="1475" spans="2:2">
      <c r="B1475" s="218"/>
    </row>
    <row r="1476" spans="2:2">
      <c r="B1476" s="218"/>
    </row>
    <row r="1477" spans="2:2">
      <c r="B1477" s="218"/>
    </row>
    <row r="1478" spans="2:2">
      <c r="B1478" s="218"/>
    </row>
    <row r="1479" spans="2:2">
      <c r="B1479" s="218"/>
    </row>
    <row r="1480" spans="2:2">
      <c r="B1480" s="218"/>
    </row>
    <row r="1481" spans="2:2">
      <c r="B1481" s="218"/>
    </row>
    <row r="1482" spans="2:2">
      <c r="B1482" s="218"/>
    </row>
    <row r="1483" spans="2:2">
      <c r="B1483" s="218"/>
    </row>
    <row r="1484" spans="2:2">
      <c r="B1484" s="218"/>
    </row>
    <row r="1485" spans="2:2">
      <c r="B1485" s="218"/>
    </row>
    <row r="1486" spans="2:2">
      <c r="B1486" s="218"/>
    </row>
    <row r="1487" spans="2:2">
      <c r="B1487" s="218"/>
    </row>
    <row r="1488" spans="2:2">
      <c r="B1488" s="218"/>
    </row>
    <row r="1489" spans="2:2">
      <c r="B1489" s="218"/>
    </row>
    <row r="1490" spans="2:2">
      <c r="B1490" s="218"/>
    </row>
    <row r="1491" spans="2:2">
      <c r="B1491" s="218"/>
    </row>
    <row r="1492" spans="2:2">
      <c r="B1492" s="218"/>
    </row>
    <row r="1493" spans="2:2">
      <c r="B1493" s="218"/>
    </row>
    <row r="1494" spans="2:2">
      <c r="B1494" s="218"/>
    </row>
    <row r="1495" spans="2:2">
      <c r="B1495" s="218"/>
    </row>
    <row r="1496" spans="2:2">
      <c r="B1496" s="218"/>
    </row>
    <row r="1497" spans="2:2">
      <c r="B1497" s="218"/>
    </row>
    <row r="1498" spans="2:2">
      <c r="B1498" s="218"/>
    </row>
    <row r="1499" spans="2:2">
      <c r="B1499" s="218"/>
    </row>
    <row r="1500" spans="2:2">
      <c r="B1500" s="218"/>
    </row>
    <row r="1501" spans="2:2">
      <c r="B1501" s="218"/>
    </row>
    <row r="1502" spans="2:2">
      <c r="B1502" s="218"/>
    </row>
    <row r="1503" spans="2:2">
      <c r="B1503" s="218"/>
    </row>
    <row r="1504" spans="2:2">
      <c r="B1504" s="218"/>
    </row>
    <row r="1505" spans="2:2">
      <c r="B1505" s="218"/>
    </row>
    <row r="1506" spans="2:2">
      <c r="B1506" s="218"/>
    </row>
    <row r="1507" spans="2:2">
      <c r="B1507" s="218"/>
    </row>
    <row r="1508" spans="2:2">
      <c r="B1508" s="218"/>
    </row>
    <row r="1509" spans="2:2">
      <c r="B1509" s="218"/>
    </row>
    <row r="1510" spans="2:2">
      <c r="B1510" s="218"/>
    </row>
    <row r="1511" spans="2:2">
      <c r="B1511" s="218"/>
    </row>
    <row r="1512" spans="2:2">
      <c r="B1512" s="218"/>
    </row>
    <row r="1513" spans="2:2">
      <c r="B1513" s="218"/>
    </row>
    <row r="1514" spans="2:2">
      <c r="B1514" s="218"/>
    </row>
    <row r="1515" spans="2:2">
      <c r="B1515" s="218"/>
    </row>
    <row r="1516" spans="2:2">
      <c r="B1516" s="218"/>
    </row>
    <row r="1517" spans="2:2">
      <c r="B1517" s="218"/>
    </row>
    <row r="1518" spans="2:2">
      <c r="B1518" s="218"/>
    </row>
    <row r="1519" spans="2:2">
      <c r="B1519" s="218"/>
    </row>
    <row r="1520" spans="2:2">
      <c r="B1520" s="218"/>
    </row>
    <row r="1521" spans="2:2">
      <c r="B1521" s="218"/>
    </row>
    <row r="1522" spans="2:2">
      <c r="B1522" s="218"/>
    </row>
    <row r="1523" spans="2:2">
      <c r="B1523" s="218"/>
    </row>
    <row r="1524" spans="2:2">
      <c r="B1524" s="218"/>
    </row>
    <row r="1525" spans="2:2">
      <c r="B1525" s="218"/>
    </row>
    <row r="1526" spans="2:2">
      <c r="B1526" s="218"/>
    </row>
    <row r="1527" spans="2:2">
      <c r="B1527" s="218"/>
    </row>
    <row r="1528" spans="2:2">
      <c r="B1528" s="218"/>
    </row>
    <row r="1529" spans="2:2">
      <c r="B1529" s="218"/>
    </row>
    <row r="1530" spans="2:2">
      <c r="B1530" s="218"/>
    </row>
    <row r="1531" spans="2:2">
      <c r="B1531" s="218"/>
    </row>
    <row r="1532" spans="2:2">
      <c r="B1532" s="218"/>
    </row>
    <row r="1533" spans="2:2">
      <c r="B1533" s="218"/>
    </row>
    <row r="1534" spans="2:2">
      <c r="B1534" s="218"/>
    </row>
    <row r="1535" spans="2:2">
      <c r="B1535" s="218"/>
    </row>
    <row r="1536" spans="2:2">
      <c r="B1536" s="218"/>
    </row>
    <row r="1537" spans="2:2">
      <c r="B1537" s="218"/>
    </row>
    <row r="1538" spans="2:2">
      <c r="B1538" s="218"/>
    </row>
    <row r="1539" spans="2:2">
      <c r="B1539" s="218"/>
    </row>
    <row r="1540" spans="2:2">
      <c r="B1540" s="218"/>
    </row>
    <row r="1541" spans="2:2">
      <c r="B1541" s="218"/>
    </row>
    <row r="1542" spans="2:2">
      <c r="B1542" s="218"/>
    </row>
    <row r="1543" spans="2:2">
      <c r="B1543" s="218"/>
    </row>
    <row r="1544" spans="2:2">
      <c r="B1544" s="218"/>
    </row>
    <row r="1545" spans="2:2">
      <c r="B1545" s="218"/>
    </row>
    <row r="1546" spans="2:2">
      <c r="B1546" s="218"/>
    </row>
    <row r="1547" spans="2:2">
      <c r="B1547" s="218"/>
    </row>
    <row r="1548" spans="2:2">
      <c r="B1548" s="218"/>
    </row>
    <row r="1549" spans="2:2">
      <c r="B1549" s="218"/>
    </row>
    <row r="1550" spans="2:2">
      <c r="B1550" s="218"/>
    </row>
    <row r="1551" spans="2:2">
      <c r="B1551" s="218"/>
    </row>
    <row r="1552" spans="2:2">
      <c r="B1552" s="218"/>
    </row>
    <row r="1553" spans="2:2">
      <c r="B1553" s="218"/>
    </row>
    <row r="1554" spans="2:2">
      <c r="B1554" s="218"/>
    </row>
    <row r="1555" spans="2:2">
      <c r="B1555" s="218"/>
    </row>
    <row r="1556" spans="2:2">
      <c r="B1556" s="218"/>
    </row>
    <row r="1557" spans="2:2">
      <c r="B1557" s="218"/>
    </row>
    <row r="1558" spans="2:2">
      <c r="B1558" s="218"/>
    </row>
    <row r="1559" spans="2:2">
      <c r="B1559" s="218"/>
    </row>
    <row r="1560" spans="2:2">
      <c r="B1560" s="218"/>
    </row>
    <row r="1561" spans="2:2">
      <c r="B1561" s="218"/>
    </row>
    <row r="1562" spans="2:2">
      <c r="B1562" s="218"/>
    </row>
    <row r="1563" spans="2:2">
      <c r="B1563" s="218"/>
    </row>
    <row r="1564" spans="2:2">
      <c r="B1564" s="218"/>
    </row>
    <row r="1565" spans="2:2">
      <c r="B1565" s="218"/>
    </row>
    <row r="1566" spans="2:2">
      <c r="B1566" s="218"/>
    </row>
    <row r="1567" spans="2:2">
      <c r="B1567" s="218"/>
    </row>
    <row r="1568" spans="2:2">
      <c r="B1568" s="218"/>
    </row>
    <row r="1569" spans="2:2">
      <c r="B1569" s="218"/>
    </row>
    <row r="1570" spans="2:2">
      <c r="B1570" s="218"/>
    </row>
    <row r="1571" spans="2:2">
      <c r="B1571" s="218"/>
    </row>
    <row r="1572" spans="2:2">
      <c r="B1572" s="218"/>
    </row>
    <row r="1573" spans="2:2">
      <c r="B1573" s="218"/>
    </row>
    <row r="1574" spans="2:2">
      <c r="B1574" s="218"/>
    </row>
    <row r="1575" spans="2:2">
      <c r="B1575" s="218"/>
    </row>
    <row r="1576" spans="2:2">
      <c r="B1576" s="218"/>
    </row>
    <row r="1577" spans="2:2">
      <c r="B1577" s="218"/>
    </row>
    <row r="1578" spans="2:2">
      <c r="B1578" s="218"/>
    </row>
    <row r="1579" spans="2:2">
      <c r="B1579" s="218"/>
    </row>
    <row r="1580" spans="2:2">
      <c r="B1580" s="218"/>
    </row>
    <row r="1581" spans="2:2">
      <c r="B1581" s="218"/>
    </row>
    <row r="1582" spans="2:2">
      <c r="B1582" s="218"/>
    </row>
    <row r="1583" spans="2:2">
      <c r="B1583" s="218"/>
    </row>
    <row r="1584" spans="2:2">
      <c r="B1584" s="218"/>
    </row>
    <row r="1585" spans="2:2">
      <c r="B1585" s="218"/>
    </row>
    <row r="1586" spans="2:2">
      <c r="B1586" s="218"/>
    </row>
    <row r="1587" spans="2:2">
      <c r="B1587" s="218"/>
    </row>
    <row r="1588" spans="2:2">
      <c r="B1588" s="218"/>
    </row>
    <row r="1589" spans="2:2">
      <c r="B1589" s="218"/>
    </row>
    <row r="1590" spans="2:2">
      <c r="B1590" s="218"/>
    </row>
    <row r="1591" spans="2:2">
      <c r="B1591" s="218"/>
    </row>
    <row r="1592" spans="2:2">
      <c r="B1592" s="218"/>
    </row>
    <row r="1593" spans="2:2">
      <c r="B1593" s="218"/>
    </row>
    <row r="1594" spans="2:2">
      <c r="B1594" s="218"/>
    </row>
    <row r="1595" spans="2:2">
      <c r="B1595" s="218"/>
    </row>
    <row r="1596" spans="2:2">
      <c r="B1596" s="218"/>
    </row>
    <row r="1597" spans="2:2">
      <c r="B1597" s="218"/>
    </row>
    <row r="1598" spans="2:2">
      <c r="B1598" s="218"/>
    </row>
    <row r="1599" spans="2:2">
      <c r="B1599" s="218"/>
    </row>
    <row r="1600" spans="2:2">
      <c r="B1600" s="218"/>
    </row>
    <row r="1601" spans="2:2">
      <c r="B1601" s="218"/>
    </row>
    <row r="1602" spans="2:2">
      <c r="B1602" s="218"/>
    </row>
    <row r="1603" spans="2:2">
      <c r="B1603" s="218"/>
    </row>
    <row r="1604" spans="2:2">
      <c r="B1604" s="218"/>
    </row>
    <row r="1605" spans="2:2">
      <c r="B1605" s="218"/>
    </row>
    <row r="1606" spans="2:2">
      <c r="B1606" s="218"/>
    </row>
    <row r="1607" spans="2:2">
      <c r="B1607" s="218"/>
    </row>
    <row r="1608" spans="2:2">
      <c r="B1608" s="218"/>
    </row>
    <row r="1609" spans="2:2">
      <c r="B1609" s="218"/>
    </row>
    <row r="1610" spans="2:2">
      <c r="B1610" s="218"/>
    </row>
    <row r="1611" spans="2:2">
      <c r="B1611" s="218"/>
    </row>
    <row r="1612" spans="2:2">
      <c r="B1612" s="218"/>
    </row>
    <row r="1613" spans="2:2">
      <c r="B1613" s="218"/>
    </row>
    <row r="1614" spans="2:2">
      <c r="B1614" s="218"/>
    </row>
    <row r="1615" spans="2:2">
      <c r="B1615" s="218"/>
    </row>
    <row r="1616" spans="2:2">
      <c r="B1616" s="218"/>
    </row>
    <row r="1617" spans="2:2">
      <c r="B1617" s="218"/>
    </row>
    <row r="1618" spans="2:2">
      <c r="B1618" s="218"/>
    </row>
    <row r="1619" spans="2:2">
      <c r="B1619" s="218"/>
    </row>
    <row r="1620" spans="2:2">
      <c r="B1620" s="218"/>
    </row>
    <row r="1621" spans="2:2">
      <c r="B1621" s="218"/>
    </row>
    <row r="1622" spans="2:2">
      <c r="B1622" s="218"/>
    </row>
    <row r="1623" spans="2:2">
      <c r="B1623" s="218"/>
    </row>
    <row r="1624" spans="2:2">
      <c r="B1624" s="218"/>
    </row>
    <row r="1625" spans="2:2">
      <c r="B1625" s="218"/>
    </row>
    <row r="1626" spans="2:2">
      <c r="B1626" s="218"/>
    </row>
    <row r="1627" spans="2:2">
      <c r="B1627" s="218"/>
    </row>
    <row r="1628" spans="2:2">
      <c r="B1628" s="218"/>
    </row>
    <row r="1629" spans="2:2">
      <c r="B1629" s="218"/>
    </row>
    <row r="1630" spans="2:2">
      <c r="B1630" s="218"/>
    </row>
    <row r="1631" spans="2:2">
      <c r="B1631" s="218"/>
    </row>
    <row r="1632" spans="2:2">
      <c r="B1632" s="218"/>
    </row>
    <row r="1633" spans="2:2">
      <c r="B1633" s="218"/>
    </row>
    <row r="1634" spans="2:2">
      <c r="B1634" s="218"/>
    </row>
    <row r="1635" spans="2:2">
      <c r="B1635" s="218"/>
    </row>
    <row r="1636" spans="2:2">
      <c r="B1636" s="218"/>
    </row>
    <row r="1637" spans="2:2">
      <c r="B1637" s="218"/>
    </row>
    <row r="1638" spans="2:2">
      <c r="B1638" s="218"/>
    </row>
    <row r="1639" spans="2:2">
      <c r="B1639" s="218"/>
    </row>
    <row r="1640" spans="2:2">
      <c r="B1640" s="218"/>
    </row>
    <row r="1641" spans="2:2">
      <c r="B1641" s="218"/>
    </row>
    <row r="1642" spans="2:2">
      <c r="B1642" s="218"/>
    </row>
    <row r="1643" spans="2:2">
      <c r="B1643" s="218"/>
    </row>
    <row r="1644" spans="2:2">
      <c r="B1644" s="218"/>
    </row>
    <row r="1645" spans="2:2">
      <c r="B1645" s="218"/>
    </row>
    <row r="1646" spans="2:2">
      <c r="B1646" s="218"/>
    </row>
    <row r="1647" spans="2:2">
      <c r="B1647" s="218"/>
    </row>
    <row r="1648" spans="2:2">
      <c r="B1648" s="218"/>
    </row>
    <row r="1649" spans="2:2">
      <c r="B1649" s="218"/>
    </row>
    <row r="1650" spans="2:2">
      <c r="B1650" s="218"/>
    </row>
    <row r="1651" spans="2:2">
      <c r="B1651" s="218"/>
    </row>
    <row r="1652" spans="2:2">
      <c r="B1652" s="218"/>
    </row>
    <row r="1653" spans="2:2">
      <c r="B1653" s="218"/>
    </row>
    <row r="1654" spans="2:2">
      <c r="B1654" s="218"/>
    </row>
    <row r="1655" spans="2:2">
      <c r="B1655" s="218"/>
    </row>
    <row r="1656" spans="2:2">
      <c r="B1656" s="218"/>
    </row>
    <row r="1657" spans="2:2">
      <c r="B1657" s="218"/>
    </row>
    <row r="1658" spans="2:2">
      <c r="B1658" s="218"/>
    </row>
    <row r="1659" spans="2:2">
      <c r="B1659" s="218"/>
    </row>
    <row r="1660" spans="2:2">
      <c r="B1660" s="218"/>
    </row>
    <row r="1661" spans="2:2">
      <c r="B1661" s="218"/>
    </row>
    <row r="1662" spans="2:2">
      <c r="B1662" s="218"/>
    </row>
    <row r="1663" spans="2:2">
      <c r="B1663" s="218"/>
    </row>
    <row r="1664" spans="2:2">
      <c r="B1664" s="218"/>
    </row>
    <row r="1665" spans="2:2">
      <c r="B1665" s="218"/>
    </row>
    <row r="1666" spans="2:2">
      <c r="B1666" s="218"/>
    </row>
    <row r="1667" spans="2:2">
      <c r="B1667" s="218"/>
    </row>
    <row r="1668" spans="2:2">
      <c r="B1668" s="218"/>
    </row>
    <row r="1669" spans="2:2">
      <c r="B1669" s="218"/>
    </row>
    <row r="1670" spans="2:2">
      <c r="B1670" s="218"/>
    </row>
    <row r="1671" spans="2:2">
      <c r="B1671" s="218"/>
    </row>
    <row r="1672" spans="2:2">
      <c r="B1672" s="218"/>
    </row>
    <row r="1673" spans="2:2">
      <c r="B1673" s="218"/>
    </row>
    <row r="1674" spans="2:2">
      <c r="B1674" s="218"/>
    </row>
    <row r="1675" spans="2:2">
      <c r="B1675" s="218"/>
    </row>
    <row r="1676" spans="2:2">
      <c r="B1676" s="218"/>
    </row>
    <row r="1677" spans="2:2">
      <c r="B1677" s="218"/>
    </row>
    <row r="1678" spans="2:2">
      <c r="B1678" s="218"/>
    </row>
    <row r="1679" spans="2:2">
      <c r="B1679" s="218"/>
    </row>
    <row r="1680" spans="2:2">
      <c r="B1680" s="218"/>
    </row>
    <row r="1681" spans="2:2">
      <c r="B1681" s="218"/>
    </row>
    <row r="1682" spans="2:2">
      <c r="B1682" s="218"/>
    </row>
    <row r="1683" spans="2:2">
      <c r="B1683" s="218"/>
    </row>
    <row r="1684" spans="2:2">
      <c r="B1684" s="218"/>
    </row>
    <row r="1685" spans="2:2">
      <c r="B1685" s="218"/>
    </row>
    <row r="1686" spans="2:2">
      <c r="B1686" s="218"/>
    </row>
    <row r="1687" spans="2:2">
      <c r="B1687" s="218"/>
    </row>
    <row r="1688" spans="2:2">
      <c r="B1688" s="218"/>
    </row>
    <row r="1689" spans="2:2">
      <c r="B1689" s="218"/>
    </row>
    <row r="1690" spans="2:2">
      <c r="B1690" s="218"/>
    </row>
    <row r="1691" spans="2:2">
      <c r="B1691" s="218"/>
    </row>
    <row r="1692" spans="2:2">
      <c r="B1692" s="218"/>
    </row>
    <row r="1693" spans="2:2">
      <c r="B1693" s="218"/>
    </row>
    <row r="1694" spans="2:2">
      <c r="B1694" s="218"/>
    </row>
    <row r="1695" spans="2:2">
      <c r="B1695" s="218"/>
    </row>
    <row r="1696" spans="2:2">
      <c r="B1696" s="218"/>
    </row>
    <row r="1697" spans="2:2">
      <c r="B1697" s="218"/>
    </row>
    <row r="1698" spans="2:2">
      <c r="B1698" s="218"/>
    </row>
    <row r="1699" spans="2:2">
      <c r="B1699" s="218"/>
    </row>
    <row r="1700" spans="2:2">
      <c r="B1700" s="218"/>
    </row>
    <row r="1701" spans="2:2">
      <c r="B1701" s="218"/>
    </row>
    <row r="1702" spans="2:2">
      <c r="B1702" s="218"/>
    </row>
    <row r="1703" spans="2:2">
      <c r="B1703" s="218"/>
    </row>
    <row r="1704" spans="2:2">
      <c r="B1704" s="218"/>
    </row>
    <row r="1705" spans="2:2">
      <c r="B1705" s="218"/>
    </row>
    <row r="1706" spans="2:2">
      <c r="B1706" s="218"/>
    </row>
    <row r="1707" spans="2:2">
      <c r="B1707" s="218"/>
    </row>
    <row r="1708" spans="2:2">
      <c r="B1708" s="218"/>
    </row>
    <row r="1709" spans="2:2">
      <c r="B1709" s="218"/>
    </row>
    <row r="1710" spans="2:2">
      <c r="B1710" s="218"/>
    </row>
    <row r="1711" spans="2:2">
      <c r="B1711" s="218"/>
    </row>
    <row r="1712" spans="2:2">
      <c r="B1712" s="218"/>
    </row>
    <row r="1713" spans="2:2">
      <c r="B1713" s="218"/>
    </row>
    <row r="1714" spans="2:2">
      <c r="B1714" s="218"/>
    </row>
    <row r="1715" spans="2:2">
      <c r="B1715" s="218"/>
    </row>
    <row r="1716" spans="2:2">
      <c r="B1716" s="218"/>
    </row>
    <row r="1717" spans="2:2">
      <c r="B1717" s="218"/>
    </row>
    <row r="1718" spans="2:2">
      <c r="B1718" s="218"/>
    </row>
    <row r="1719" spans="2:2">
      <c r="B1719" s="218"/>
    </row>
    <row r="1720" spans="2:2">
      <c r="B1720" s="218"/>
    </row>
    <row r="1721" spans="2:2">
      <c r="B1721" s="218"/>
    </row>
    <row r="1722" spans="2:2">
      <c r="B1722" s="218"/>
    </row>
    <row r="1723" spans="2:2">
      <c r="B1723" s="218"/>
    </row>
    <row r="1724" spans="2:2">
      <c r="B1724" s="218"/>
    </row>
    <row r="1725" spans="2:2">
      <c r="B1725" s="218"/>
    </row>
    <row r="1726" spans="2:2">
      <c r="B1726" s="218"/>
    </row>
    <row r="1727" spans="2:2">
      <c r="B1727" s="218"/>
    </row>
    <row r="1728" spans="2:2">
      <c r="B1728" s="218"/>
    </row>
    <row r="1729" spans="2:2">
      <c r="B1729" s="218"/>
    </row>
    <row r="1730" spans="2:2">
      <c r="B1730" s="218"/>
    </row>
    <row r="1731" spans="2:2">
      <c r="B1731" s="218"/>
    </row>
    <row r="1732" spans="2:2">
      <c r="B1732" s="218"/>
    </row>
    <row r="1733" spans="2:2">
      <c r="B1733" s="218"/>
    </row>
    <row r="1734" spans="2:2">
      <c r="B1734" s="218"/>
    </row>
    <row r="1735" spans="2:2">
      <c r="B1735" s="218"/>
    </row>
    <row r="1736" spans="2:2">
      <c r="B1736" s="218"/>
    </row>
    <row r="1737" spans="2:2">
      <c r="B1737" s="218"/>
    </row>
    <row r="1738" spans="2:2">
      <c r="B1738" s="218"/>
    </row>
    <row r="1739" spans="2:2">
      <c r="B1739" s="218"/>
    </row>
    <row r="1740" spans="2:2">
      <c r="B1740" s="218"/>
    </row>
    <row r="1741" spans="2:2">
      <c r="B1741" s="218"/>
    </row>
    <row r="1742" spans="2:2">
      <c r="B1742" s="218"/>
    </row>
    <row r="1743" spans="2:2">
      <c r="B1743" s="218"/>
    </row>
    <row r="1744" spans="2:2">
      <c r="B1744" s="218"/>
    </row>
    <row r="1745" spans="2:2">
      <c r="B1745" s="218"/>
    </row>
    <row r="1746" spans="2:2">
      <c r="B1746" s="218"/>
    </row>
    <row r="1747" spans="2:2">
      <c r="B1747" s="218"/>
    </row>
    <row r="1748" spans="2:2">
      <c r="B1748" s="218"/>
    </row>
    <row r="1749" spans="2:2">
      <c r="B1749" s="218"/>
    </row>
    <row r="1750" spans="2:2">
      <c r="B1750" s="218"/>
    </row>
    <row r="1751" spans="2:2">
      <c r="B1751" s="218"/>
    </row>
    <row r="1752" spans="2:2">
      <c r="B1752" s="218"/>
    </row>
    <row r="1753" spans="2:2">
      <c r="B1753" s="218"/>
    </row>
    <row r="1754" spans="2:2">
      <c r="B1754" s="218"/>
    </row>
    <row r="1755" spans="2:2">
      <c r="B1755" s="218"/>
    </row>
    <row r="1756" spans="2:2">
      <c r="B1756" s="218"/>
    </row>
    <row r="1757" spans="2:2">
      <c r="B1757" s="218"/>
    </row>
    <row r="1758" spans="2:2">
      <c r="B1758" s="218"/>
    </row>
    <row r="1759" spans="2:2">
      <c r="B1759" s="218"/>
    </row>
    <row r="1760" spans="2:2">
      <c r="B1760" s="218"/>
    </row>
    <row r="1761" spans="2:2">
      <c r="B1761" s="218"/>
    </row>
    <row r="1762" spans="2:2">
      <c r="B1762" s="218"/>
    </row>
    <row r="1763" spans="2:2">
      <c r="B1763" s="218"/>
    </row>
    <row r="1764" spans="2:2">
      <c r="B1764" s="218"/>
    </row>
    <row r="1765" spans="2:2">
      <c r="B1765" s="218"/>
    </row>
    <row r="1766" spans="2:2">
      <c r="B1766" s="218"/>
    </row>
    <row r="1767" spans="2:2">
      <c r="B1767" s="218"/>
    </row>
    <row r="1768" spans="2:2">
      <c r="B1768" s="218"/>
    </row>
    <row r="1769" spans="2:2">
      <c r="B1769" s="218"/>
    </row>
    <row r="1770" spans="2:2">
      <c r="B1770" s="218"/>
    </row>
    <row r="1771" spans="2:2">
      <c r="B1771" s="218"/>
    </row>
    <row r="1772" spans="2:2">
      <c r="B1772" s="218"/>
    </row>
    <row r="1773" spans="2:2">
      <c r="B1773" s="218"/>
    </row>
    <row r="1774" spans="2:2">
      <c r="B1774" s="218"/>
    </row>
    <row r="1775" spans="2:2">
      <c r="B1775" s="218"/>
    </row>
    <row r="1776" spans="2:2">
      <c r="B1776" s="218"/>
    </row>
    <row r="1777" spans="2:2">
      <c r="B1777" s="218"/>
    </row>
    <row r="1778" spans="2:2">
      <c r="B1778" s="218"/>
    </row>
    <row r="1779" spans="2:2">
      <c r="B1779" s="218"/>
    </row>
    <row r="1780" spans="2:2">
      <c r="B1780" s="218"/>
    </row>
    <row r="1781" spans="2:2">
      <c r="B1781" s="218"/>
    </row>
    <row r="1782" spans="2:2">
      <c r="B1782" s="218"/>
    </row>
    <row r="1783" spans="2:2">
      <c r="B1783" s="218"/>
    </row>
    <row r="1784" spans="2:2">
      <c r="B1784" s="218"/>
    </row>
    <row r="1785" spans="2:2">
      <c r="B1785" s="218"/>
    </row>
    <row r="1786" spans="2:2">
      <c r="B1786" s="218"/>
    </row>
    <row r="1787" spans="2:2">
      <c r="B1787" s="218"/>
    </row>
    <row r="1788" spans="2:2">
      <c r="B1788" s="218"/>
    </row>
    <row r="1789" spans="2:2">
      <c r="B1789" s="218"/>
    </row>
    <row r="1790" spans="2:2">
      <c r="B1790" s="218"/>
    </row>
    <row r="1791" spans="2:2">
      <c r="B1791" s="218"/>
    </row>
    <row r="1792" spans="2:2">
      <c r="B1792" s="218"/>
    </row>
    <row r="1793" spans="2:2">
      <c r="B1793" s="218"/>
    </row>
    <row r="1794" spans="2:2">
      <c r="B1794" s="218"/>
    </row>
    <row r="1795" spans="2:2">
      <c r="B1795" s="218"/>
    </row>
    <row r="1796" spans="2:2">
      <c r="B1796" s="218"/>
    </row>
    <row r="1797" spans="2:2">
      <c r="B1797" s="218"/>
    </row>
    <row r="1798" spans="2:2">
      <c r="B1798" s="218"/>
    </row>
    <row r="1799" spans="2:2">
      <c r="B1799" s="218"/>
    </row>
    <row r="1800" spans="2:2">
      <c r="B1800" s="218"/>
    </row>
    <row r="1801" spans="2:2">
      <c r="B1801" s="218"/>
    </row>
    <row r="1802" spans="2:2">
      <c r="B1802" s="218"/>
    </row>
    <row r="1803" spans="2:2">
      <c r="B1803" s="218"/>
    </row>
    <row r="1804" spans="2:2">
      <c r="B1804" s="218"/>
    </row>
    <row r="1805" spans="2:2">
      <c r="B1805" s="218"/>
    </row>
    <row r="1806" spans="2:2">
      <c r="B1806" s="218"/>
    </row>
    <row r="1807" spans="2:2">
      <c r="B1807" s="218"/>
    </row>
    <row r="1808" spans="2:2">
      <c r="B1808" s="218"/>
    </row>
    <row r="1809" spans="2:2">
      <c r="B1809" s="218"/>
    </row>
    <row r="1810" spans="2:2">
      <c r="B1810" s="218"/>
    </row>
    <row r="1811" spans="2:2">
      <c r="B1811" s="218"/>
    </row>
    <row r="1812" spans="2:2">
      <c r="B1812" s="218"/>
    </row>
    <row r="1813" spans="2:2">
      <c r="B1813" s="218"/>
    </row>
    <row r="1814" spans="2:2">
      <c r="B1814" s="218"/>
    </row>
    <row r="1815" spans="2:2">
      <c r="B1815" s="218"/>
    </row>
    <row r="1816" spans="2:2">
      <c r="B1816" s="218"/>
    </row>
    <row r="1817" spans="2:2">
      <c r="B1817" s="218"/>
    </row>
    <row r="1818" spans="2:2">
      <c r="B1818" s="218"/>
    </row>
    <row r="1819" spans="2:2">
      <c r="B1819" s="218"/>
    </row>
    <row r="1820" spans="2:2">
      <c r="B1820" s="218"/>
    </row>
    <row r="1821" spans="2:2">
      <c r="B1821" s="218"/>
    </row>
    <row r="1822" spans="2:2">
      <c r="B1822" s="218"/>
    </row>
    <row r="1823" spans="2:2">
      <c r="B1823" s="218"/>
    </row>
    <row r="1824" spans="2:2">
      <c r="B1824" s="218"/>
    </row>
    <row r="1825" spans="2:2">
      <c r="B1825" s="218"/>
    </row>
    <row r="1826" spans="2:2">
      <c r="B1826" s="218"/>
    </row>
    <row r="1827" spans="2:2">
      <c r="B1827" s="218"/>
    </row>
    <row r="1828" spans="2:2">
      <c r="B1828" s="218"/>
    </row>
    <row r="1829" spans="2:2">
      <c r="B1829" s="218"/>
    </row>
    <row r="1830" spans="2:2">
      <c r="B1830" s="218"/>
    </row>
    <row r="1831" spans="2:2">
      <c r="B1831" s="218"/>
    </row>
    <row r="1832" spans="2:2">
      <c r="B1832" s="218"/>
    </row>
    <row r="1833" spans="2:2">
      <c r="B1833" s="218"/>
    </row>
    <row r="1834" spans="2:2">
      <c r="B1834" s="218"/>
    </row>
    <row r="1835" spans="2:2">
      <c r="B1835" s="218"/>
    </row>
    <row r="1836" spans="2:2">
      <c r="B1836" s="218"/>
    </row>
    <row r="1837" spans="2:2">
      <c r="B1837" s="218"/>
    </row>
    <row r="1838" spans="2:2">
      <c r="B1838" s="218"/>
    </row>
    <row r="1839" spans="2:2">
      <c r="B1839" s="218"/>
    </row>
    <row r="1840" spans="2:2">
      <c r="B1840" s="218"/>
    </row>
    <row r="1841" spans="2:2">
      <c r="B1841" s="218"/>
    </row>
    <row r="1842" spans="2:2">
      <c r="B1842" s="218"/>
    </row>
    <row r="1843" spans="2:2">
      <c r="B1843" s="218"/>
    </row>
    <row r="1844" spans="2:2">
      <c r="B1844" s="218"/>
    </row>
    <row r="1845" spans="2:2">
      <c r="B1845" s="218"/>
    </row>
    <row r="1846" spans="2:2">
      <c r="B1846" s="218"/>
    </row>
    <row r="1847" spans="2:2">
      <c r="B1847" s="218"/>
    </row>
    <row r="1848" spans="2:2">
      <c r="B1848" s="218"/>
    </row>
    <row r="1849" spans="2:2">
      <c r="B1849" s="218"/>
    </row>
    <row r="1850" spans="2:2">
      <c r="B1850" s="218"/>
    </row>
    <row r="1851" spans="2:2">
      <c r="B1851" s="218"/>
    </row>
    <row r="1852" spans="2:2">
      <c r="B1852" s="218"/>
    </row>
    <row r="1853" spans="2:2">
      <c r="B1853" s="218"/>
    </row>
    <row r="1854" spans="2:2">
      <c r="B1854" s="218"/>
    </row>
    <row r="1855" spans="2:2">
      <c r="B1855" s="218"/>
    </row>
    <row r="1856" spans="2:2">
      <c r="B1856" s="218"/>
    </row>
    <row r="1857" spans="2:2">
      <c r="B1857" s="218"/>
    </row>
    <row r="1858" spans="2:2">
      <c r="B1858" s="218"/>
    </row>
    <row r="1859" spans="2:2">
      <c r="B1859" s="218"/>
    </row>
    <row r="1860" spans="2:2">
      <c r="B1860" s="218"/>
    </row>
    <row r="1861" spans="2:2">
      <c r="B1861" s="218"/>
    </row>
    <row r="1862" spans="2:2">
      <c r="B1862" s="218"/>
    </row>
    <row r="1863" spans="2:2">
      <c r="B1863" s="218"/>
    </row>
    <row r="1864" spans="2:2">
      <c r="B1864" s="218"/>
    </row>
    <row r="1865" spans="2:2">
      <c r="B1865" s="218"/>
    </row>
    <row r="1866" spans="2:2">
      <c r="B1866" s="218"/>
    </row>
    <row r="1867" spans="2:2">
      <c r="B1867" s="218"/>
    </row>
    <row r="1868" spans="2:2">
      <c r="B1868" s="218"/>
    </row>
    <row r="1869" spans="2:2">
      <c r="B1869" s="218"/>
    </row>
    <row r="1870" spans="2:2">
      <c r="B1870" s="218"/>
    </row>
    <row r="1871" spans="2:2">
      <c r="B1871" s="218"/>
    </row>
    <row r="1872" spans="2:2">
      <c r="B1872" s="218"/>
    </row>
    <row r="1873" spans="2:2">
      <c r="B1873" s="218"/>
    </row>
    <row r="1874" spans="2:2">
      <c r="B1874" s="218"/>
    </row>
    <row r="1875" spans="2:2">
      <c r="B1875" s="218"/>
    </row>
    <row r="1876" spans="2:2">
      <c r="B1876" s="218"/>
    </row>
    <row r="1877" spans="2:2">
      <c r="B1877" s="218"/>
    </row>
    <row r="1878" spans="2:2">
      <c r="B1878" s="218"/>
    </row>
    <row r="1879" spans="2:2">
      <c r="B1879" s="218"/>
    </row>
    <row r="1880" spans="2:2">
      <c r="B1880" s="218"/>
    </row>
    <row r="1881" spans="2:2">
      <c r="B1881" s="218"/>
    </row>
    <row r="1882" spans="2:2">
      <c r="B1882" s="218"/>
    </row>
    <row r="1883" spans="2:2">
      <c r="B1883" s="218"/>
    </row>
    <row r="1884" spans="2:2">
      <c r="B1884" s="218"/>
    </row>
    <row r="1885" spans="2:2">
      <c r="B1885" s="218"/>
    </row>
    <row r="1886" spans="2:2">
      <c r="B1886" s="218"/>
    </row>
    <row r="1887" spans="2:2">
      <c r="B1887" s="218"/>
    </row>
    <row r="1888" spans="2:2">
      <c r="B1888" s="218"/>
    </row>
    <row r="1889" spans="2:2">
      <c r="B1889" s="218"/>
    </row>
    <row r="1890" spans="2:2">
      <c r="B1890" s="218"/>
    </row>
    <row r="1891" spans="2:2">
      <c r="B1891" s="218"/>
    </row>
    <row r="1892" spans="2:2">
      <c r="B1892" s="218"/>
    </row>
    <row r="1893" spans="2:2">
      <c r="B1893" s="218"/>
    </row>
    <row r="1894" spans="2:2">
      <c r="B1894" s="218"/>
    </row>
    <row r="1895" spans="2:2">
      <c r="B1895" s="218"/>
    </row>
    <row r="1896" spans="2:2">
      <c r="B1896" s="218"/>
    </row>
    <row r="1897" spans="2:2">
      <c r="B1897" s="218"/>
    </row>
    <row r="1898" spans="2:2">
      <c r="B1898" s="218"/>
    </row>
    <row r="1899" spans="2:2">
      <c r="B1899" s="218"/>
    </row>
    <row r="1900" spans="2:2">
      <c r="B1900" s="218"/>
    </row>
    <row r="1901" spans="2:2">
      <c r="B1901" s="218"/>
    </row>
    <row r="1902" spans="2:2">
      <c r="B1902" s="218"/>
    </row>
    <row r="1903" spans="2:2">
      <c r="B1903" s="218"/>
    </row>
    <row r="1904" spans="2:2">
      <c r="B1904" s="218"/>
    </row>
    <row r="1905" spans="2:2">
      <c r="B1905" s="218"/>
    </row>
    <row r="1906" spans="2:2">
      <c r="B1906" s="218"/>
    </row>
    <row r="1907" spans="2:2">
      <c r="B1907" s="218"/>
    </row>
    <row r="1908" spans="2:2">
      <c r="B1908" s="218"/>
    </row>
    <row r="1909" spans="2:2">
      <c r="B1909" s="218"/>
    </row>
    <row r="1910" spans="2:2">
      <c r="B1910" s="218"/>
    </row>
    <row r="1911" spans="2:2">
      <c r="B1911" s="218"/>
    </row>
    <row r="1912" spans="2:2">
      <c r="B1912" s="218"/>
    </row>
    <row r="1913" spans="2:2">
      <c r="B1913" s="218"/>
    </row>
    <row r="1914" spans="2:2">
      <c r="B1914" s="218"/>
    </row>
    <row r="1915" spans="2:2">
      <c r="B1915" s="218"/>
    </row>
    <row r="1916" spans="2:2">
      <c r="B1916" s="218"/>
    </row>
    <row r="1917" spans="2:2">
      <c r="B1917" s="218"/>
    </row>
    <row r="1918" spans="2:2">
      <c r="B1918" s="218"/>
    </row>
    <row r="1919" spans="2:2">
      <c r="B1919" s="218"/>
    </row>
    <row r="1920" spans="2:2">
      <c r="B1920" s="218"/>
    </row>
    <row r="1921" spans="2:2">
      <c r="B1921" s="218"/>
    </row>
    <row r="1922" spans="2:2">
      <c r="B1922" s="218"/>
    </row>
    <row r="1923" spans="2:2">
      <c r="B1923" s="218"/>
    </row>
    <row r="1924" spans="2:2">
      <c r="B1924" s="218"/>
    </row>
    <row r="1925" spans="2:2">
      <c r="B1925" s="218"/>
    </row>
    <row r="1926" spans="2:2">
      <c r="B1926" s="218"/>
    </row>
    <row r="1927" spans="2:2">
      <c r="B1927" s="218"/>
    </row>
    <row r="1928" spans="2:2">
      <c r="B1928" s="218"/>
    </row>
    <row r="1929" spans="2:2">
      <c r="B1929" s="218"/>
    </row>
    <row r="1930" spans="2:2">
      <c r="B1930" s="218"/>
    </row>
    <row r="1931" spans="2:2">
      <c r="B1931" s="218"/>
    </row>
    <row r="1932" spans="2:2">
      <c r="B1932" s="218"/>
    </row>
    <row r="1933" spans="2:2">
      <c r="B1933" s="218"/>
    </row>
    <row r="1934" spans="2:2">
      <c r="B1934" s="218"/>
    </row>
    <row r="1935" spans="2:2">
      <c r="B1935" s="218"/>
    </row>
    <row r="1936" spans="2:2">
      <c r="B1936" s="218"/>
    </row>
    <row r="1937" spans="2:2">
      <c r="B1937" s="218"/>
    </row>
    <row r="1938" spans="2:2">
      <c r="B1938" s="218"/>
    </row>
    <row r="1939" spans="2:2">
      <c r="B1939" s="218"/>
    </row>
    <row r="1940" spans="2:2">
      <c r="B1940" s="218"/>
    </row>
    <row r="1941" spans="2:2">
      <c r="B1941" s="218"/>
    </row>
    <row r="1942" spans="2:2">
      <c r="B1942" s="218"/>
    </row>
    <row r="1943" spans="2:2">
      <c r="B1943" s="218"/>
    </row>
    <row r="1944" spans="2:2">
      <c r="B1944" s="218"/>
    </row>
    <row r="1945" spans="2:2">
      <c r="B1945" s="218"/>
    </row>
    <row r="1946" spans="2:2">
      <c r="B1946" s="218"/>
    </row>
    <row r="1947" spans="2:2">
      <c r="B1947" s="218"/>
    </row>
    <row r="1948" spans="2:2">
      <c r="B1948" s="218"/>
    </row>
    <row r="1949" spans="2:2">
      <c r="B1949" s="218"/>
    </row>
    <row r="1950" spans="2:2">
      <c r="B1950" s="218"/>
    </row>
    <row r="1951" spans="2:2">
      <c r="B1951" s="218"/>
    </row>
    <row r="1952" spans="2:2">
      <c r="B1952" s="218"/>
    </row>
    <row r="1953" spans="2:2">
      <c r="B1953" s="218"/>
    </row>
    <row r="1954" spans="2:2">
      <c r="B1954" s="218"/>
    </row>
    <row r="1955" spans="2:2">
      <c r="B1955" s="218"/>
    </row>
    <row r="1956" spans="2:2">
      <c r="B1956" s="218"/>
    </row>
    <row r="1957" spans="2:2">
      <c r="B1957" s="218"/>
    </row>
    <row r="1958" spans="2:2">
      <c r="B1958" s="218"/>
    </row>
    <row r="1959" spans="2:2">
      <c r="B1959" s="218"/>
    </row>
    <row r="1960" spans="2:2">
      <c r="B1960" s="218"/>
    </row>
    <row r="1961" spans="2:2">
      <c r="B1961" s="218"/>
    </row>
    <row r="1962" spans="2:2">
      <c r="B1962" s="218"/>
    </row>
    <row r="1963" spans="2:2">
      <c r="B1963" s="218"/>
    </row>
    <row r="1964" spans="2:2">
      <c r="B1964" s="218"/>
    </row>
    <row r="1965" spans="2:2">
      <c r="B1965" s="218"/>
    </row>
    <row r="1966" spans="2:2">
      <c r="B1966" s="218"/>
    </row>
    <row r="1967" spans="2:2">
      <c r="B1967" s="218"/>
    </row>
    <row r="1968" spans="2:2">
      <c r="B1968" s="218"/>
    </row>
    <row r="1969" spans="2:2">
      <c r="B1969" s="218"/>
    </row>
    <row r="1970" spans="2:2">
      <c r="B1970" s="218"/>
    </row>
    <row r="1971" spans="2:2">
      <c r="B1971" s="218"/>
    </row>
    <row r="1972" spans="2:2">
      <c r="B1972" s="218"/>
    </row>
    <row r="1973" spans="2:2">
      <c r="B1973" s="218"/>
    </row>
    <row r="1974" spans="2:2">
      <c r="B1974" s="218"/>
    </row>
    <row r="1975" spans="2:2">
      <c r="B1975" s="218"/>
    </row>
    <row r="1976" spans="2:2">
      <c r="B1976" s="218"/>
    </row>
    <row r="1977" spans="2:2">
      <c r="B1977" s="218"/>
    </row>
    <row r="1978" spans="2:2">
      <c r="B1978" s="218"/>
    </row>
    <row r="1979" spans="2:2">
      <c r="B1979" s="218"/>
    </row>
    <row r="1980" spans="2:2">
      <c r="B1980" s="218"/>
    </row>
    <row r="1981" spans="2:2">
      <c r="B1981" s="218"/>
    </row>
    <row r="1982" spans="2:2">
      <c r="B1982" s="218"/>
    </row>
    <row r="1983" spans="2:2">
      <c r="B1983" s="218"/>
    </row>
    <row r="1984" spans="2:2">
      <c r="B1984" s="218"/>
    </row>
    <row r="1985" spans="2:2">
      <c r="B1985" s="218"/>
    </row>
    <row r="1986" spans="2:2">
      <c r="B1986" s="218"/>
    </row>
    <row r="1987" spans="2:2">
      <c r="B1987" s="218"/>
    </row>
    <row r="1988" spans="2:2">
      <c r="B1988" s="218"/>
    </row>
    <row r="1989" spans="2:2">
      <c r="B1989" s="218"/>
    </row>
    <row r="1990" spans="2:2">
      <c r="B1990" s="218"/>
    </row>
    <row r="1991" spans="2:2">
      <c r="B1991" s="218"/>
    </row>
    <row r="1992" spans="2:2">
      <c r="B1992" s="218"/>
    </row>
    <row r="1993" spans="2:2">
      <c r="B1993" s="218"/>
    </row>
    <row r="1994" spans="2:2">
      <c r="B1994" s="218"/>
    </row>
    <row r="1995" spans="2:2">
      <c r="B1995" s="218"/>
    </row>
    <row r="1996" spans="2:2">
      <c r="B1996" s="218"/>
    </row>
    <row r="1997" spans="2:2">
      <c r="B1997" s="218"/>
    </row>
    <row r="1998" spans="2:2">
      <c r="B1998" s="218"/>
    </row>
    <row r="1999" spans="2:2">
      <c r="B1999" s="218"/>
    </row>
    <row r="2000" spans="2:2">
      <c r="B2000" s="218"/>
    </row>
    <row r="2001" spans="2:2">
      <c r="B2001" s="218"/>
    </row>
    <row r="2002" spans="2:2">
      <c r="B2002" s="218"/>
    </row>
    <row r="2003" spans="2:2">
      <c r="B2003" s="218"/>
    </row>
    <row r="2004" spans="2:2">
      <c r="B2004" s="218"/>
    </row>
    <row r="2005" spans="2:2">
      <c r="B2005" s="218"/>
    </row>
    <row r="2006" spans="2:2">
      <c r="B2006" s="218"/>
    </row>
    <row r="2007" spans="2:2">
      <c r="B2007" s="218"/>
    </row>
    <row r="2008" spans="2:2">
      <c r="B2008" s="218"/>
    </row>
    <row r="2009" spans="2:2">
      <c r="B2009" s="218"/>
    </row>
    <row r="2010" spans="2:2">
      <c r="B2010" s="218"/>
    </row>
    <row r="2011" spans="2:2">
      <c r="B2011" s="218"/>
    </row>
    <row r="2012" spans="2:2">
      <c r="B2012" s="218"/>
    </row>
    <row r="2013" spans="2:2">
      <c r="B2013" s="218"/>
    </row>
    <row r="2014" spans="2:2">
      <c r="B2014" s="218"/>
    </row>
    <row r="2015" spans="2:2">
      <c r="B2015" s="218"/>
    </row>
    <row r="2016" spans="2:2">
      <c r="B2016" s="218"/>
    </row>
    <row r="2017" spans="2:2">
      <c r="B2017" s="218"/>
    </row>
    <row r="2018" spans="2:2">
      <c r="B2018" s="218"/>
    </row>
    <row r="2019" spans="2:2">
      <c r="B2019" s="218"/>
    </row>
    <row r="2020" spans="2:2">
      <c r="B2020" s="218"/>
    </row>
    <row r="2021" spans="2:2">
      <c r="B2021" s="218"/>
    </row>
    <row r="2022" spans="2:2">
      <c r="B2022" s="218"/>
    </row>
    <row r="2023" spans="2:2">
      <c r="B2023" s="218"/>
    </row>
    <row r="2024" spans="2:2">
      <c r="B2024" s="218"/>
    </row>
    <row r="2025" spans="2:2">
      <c r="B2025" s="218"/>
    </row>
    <row r="2026" spans="2:2">
      <c r="B2026" s="218"/>
    </row>
    <row r="2027" spans="2:2">
      <c r="B2027" s="218"/>
    </row>
    <row r="2028" spans="2:2">
      <c r="B2028" s="218"/>
    </row>
    <row r="2029" spans="2:2">
      <c r="B2029" s="218"/>
    </row>
    <row r="2030" spans="2:2">
      <c r="B2030" s="218"/>
    </row>
    <row r="2031" spans="2:2">
      <c r="B2031" s="218"/>
    </row>
    <row r="2032" spans="2:2">
      <c r="B2032" s="218"/>
    </row>
    <row r="2033" spans="2:2">
      <c r="B2033" s="218"/>
    </row>
    <row r="2034" spans="2:2">
      <c r="B2034" s="218"/>
    </row>
    <row r="2035" spans="2:2">
      <c r="B2035" s="218"/>
    </row>
    <row r="2036" spans="2:2">
      <c r="B2036" s="218"/>
    </row>
    <row r="2037" spans="2:2">
      <c r="B2037" s="218"/>
    </row>
    <row r="2038" spans="2:2">
      <c r="B2038" s="218"/>
    </row>
    <row r="2039" spans="2:2">
      <c r="B2039" s="218"/>
    </row>
    <row r="2040" spans="2:2">
      <c r="B2040" s="218"/>
    </row>
    <row r="2041" spans="2:2">
      <c r="B2041" s="218"/>
    </row>
    <row r="2042" spans="2:2">
      <c r="B2042" s="218"/>
    </row>
    <row r="2043" spans="2:2">
      <c r="B2043" s="218"/>
    </row>
    <row r="2044" spans="2:2">
      <c r="B2044" s="218"/>
    </row>
    <row r="2045" spans="2:2">
      <c r="B2045" s="218"/>
    </row>
    <row r="2046" spans="2:2">
      <c r="B2046" s="218"/>
    </row>
    <row r="2047" spans="2:2">
      <c r="B2047" s="218"/>
    </row>
    <row r="2048" spans="2:2">
      <c r="B2048" s="218"/>
    </row>
    <row r="2049" spans="2:2">
      <c r="B2049" s="218"/>
    </row>
    <row r="2050" spans="2:2">
      <c r="B2050" s="218"/>
    </row>
    <row r="2051" spans="2:2">
      <c r="B2051" s="218"/>
    </row>
    <row r="2052" spans="2:2">
      <c r="B2052" s="218"/>
    </row>
    <row r="2053" spans="2:2">
      <c r="B2053" s="218"/>
    </row>
    <row r="2054" spans="2:2">
      <c r="B2054" s="218"/>
    </row>
    <row r="2055" spans="2:2">
      <c r="B2055" s="218"/>
    </row>
    <row r="2056" spans="2:2">
      <c r="B2056" s="218"/>
    </row>
    <row r="2057" spans="2:2">
      <c r="B2057" s="218"/>
    </row>
    <row r="2058" spans="2:2">
      <c r="B2058" s="218"/>
    </row>
    <row r="2059" spans="2:2">
      <c r="B2059" s="218"/>
    </row>
    <row r="2060" spans="2:2">
      <c r="B2060" s="218"/>
    </row>
    <row r="2061" spans="2:2">
      <c r="B2061" s="218"/>
    </row>
    <row r="2062" spans="2:2">
      <c r="B2062" s="218"/>
    </row>
    <row r="2063" spans="2:2">
      <c r="B2063" s="218"/>
    </row>
    <row r="2064" spans="2:2">
      <c r="B2064" s="218"/>
    </row>
    <row r="2065" spans="2:2">
      <c r="B2065" s="218"/>
    </row>
    <row r="2066" spans="2:2">
      <c r="B2066" s="218"/>
    </row>
    <row r="2067" spans="2:2">
      <c r="B2067" s="218"/>
    </row>
    <row r="2068" spans="2:2">
      <c r="B2068" s="218"/>
    </row>
    <row r="2069" spans="2:2">
      <c r="B2069" s="218"/>
    </row>
    <row r="2070" spans="2:2">
      <c r="B2070" s="218"/>
    </row>
    <row r="2071" spans="2:2">
      <c r="B2071" s="218"/>
    </row>
    <row r="2072" spans="2:2">
      <c r="B2072" s="218"/>
    </row>
    <row r="2073" spans="2:2">
      <c r="B2073" s="218"/>
    </row>
    <row r="2074" spans="2:2">
      <c r="B2074" s="218"/>
    </row>
    <row r="2075" spans="2:2">
      <c r="B2075" s="218"/>
    </row>
    <row r="2076" spans="2:2">
      <c r="B2076" s="218"/>
    </row>
    <row r="2077" spans="2:2">
      <c r="B2077" s="218"/>
    </row>
    <row r="2078" spans="2:2">
      <c r="B2078" s="218"/>
    </row>
    <row r="2079" spans="2:2">
      <c r="B2079" s="218"/>
    </row>
    <row r="2080" spans="2:2">
      <c r="B2080" s="218"/>
    </row>
    <row r="2081" spans="2:2">
      <c r="B2081" s="218"/>
    </row>
    <row r="2082" spans="2:2">
      <c r="B2082" s="218"/>
    </row>
    <row r="2083" spans="2:2">
      <c r="B2083" s="218"/>
    </row>
    <row r="2084" spans="2:2">
      <c r="B2084" s="218"/>
    </row>
    <row r="2085" spans="2:2">
      <c r="B2085" s="218"/>
    </row>
    <row r="2086" spans="2:2">
      <c r="B2086" s="218"/>
    </row>
    <row r="2087" spans="2:2">
      <c r="B2087" s="218"/>
    </row>
    <row r="2088" spans="2:2">
      <c r="B2088" s="218"/>
    </row>
    <row r="2089" spans="2:2">
      <c r="B2089" s="218"/>
    </row>
    <row r="2090" spans="2:2">
      <c r="B2090" s="218"/>
    </row>
    <row r="2091" spans="2:2">
      <c r="B2091" s="218"/>
    </row>
    <row r="2092" spans="2:2">
      <c r="B2092" s="218"/>
    </row>
    <row r="2093" spans="2:2">
      <c r="B2093" s="218"/>
    </row>
    <row r="2094" spans="2:2">
      <c r="B2094" s="218"/>
    </row>
    <row r="2095" spans="2:2">
      <c r="B2095" s="218"/>
    </row>
    <row r="2096" spans="2:2">
      <c r="B2096" s="218"/>
    </row>
    <row r="2097" spans="2:2">
      <c r="B2097" s="218"/>
    </row>
    <row r="2098" spans="2:2">
      <c r="B2098" s="218"/>
    </row>
    <row r="2099" spans="2:2">
      <c r="B2099" s="218"/>
    </row>
    <row r="2100" spans="2:2">
      <c r="B2100" s="218"/>
    </row>
    <row r="2101" spans="2:2">
      <c r="B2101" s="218"/>
    </row>
    <row r="2102" spans="2:2">
      <c r="B2102" s="218"/>
    </row>
    <row r="2103" spans="2:2">
      <c r="B2103" s="218"/>
    </row>
    <row r="2104" spans="2:2">
      <c r="B2104" s="218"/>
    </row>
    <row r="2105" spans="2:2">
      <c r="B2105" s="218"/>
    </row>
    <row r="2106" spans="2:2">
      <c r="B2106" s="218"/>
    </row>
    <row r="2107" spans="2:2">
      <c r="B2107" s="218"/>
    </row>
    <row r="2108" spans="2:2">
      <c r="B2108" s="218"/>
    </row>
    <row r="2109" spans="2:2">
      <c r="B2109" s="218"/>
    </row>
    <row r="2110" spans="2:2">
      <c r="B2110" s="218"/>
    </row>
    <row r="2111" spans="2:2">
      <c r="B2111" s="218"/>
    </row>
    <row r="2112" spans="2:2">
      <c r="B2112" s="218"/>
    </row>
    <row r="2113" spans="2:2">
      <c r="B2113" s="218"/>
    </row>
    <row r="2114" spans="2:2">
      <c r="B2114" s="218"/>
    </row>
    <row r="2115" spans="2:2">
      <c r="B2115" s="218"/>
    </row>
    <row r="2116" spans="2:2">
      <c r="B2116" s="218"/>
    </row>
    <row r="2117" spans="2:2">
      <c r="B2117" s="218"/>
    </row>
    <row r="2118" spans="2:2">
      <c r="B2118" s="218"/>
    </row>
    <row r="2119" spans="2:2">
      <c r="B2119" s="218"/>
    </row>
    <row r="2120" spans="2:2">
      <c r="B2120" s="218"/>
    </row>
    <row r="2121" spans="2:2">
      <c r="B2121" s="218"/>
    </row>
    <row r="2122" spans="2:2">
      <c r="B2122" s="218"/>
    </row>
    <row r="2123" spans="2:2">
      <c r="B2123" s="218"/>
    </row>
    <row r="2124" spans="2:2">
      <c r="B2124" s="218"/>
    </row>
    <row r="2125" spans="2:2">
      <c r="B2125" s="218"/>
    </row>
    <row r="2126" spans="2:2">
      <c r="B2126" s="218"/>
    </row>
    <row r="2127" spans="2:2">
      <c r="B2127" s="218"/>
    </row>
    <row r="2128" spans="2:2">
      <c r="B2128" s="218"/>
    </row>
    <row r="2129" spans="2:2">
      <c r="B2129" s="218"/>
    </row>
    <row r="2130" spans="2:2">
      <c r="B2130" s="218"/>
    </row>
    <row r="2131" spans="2:2">
      <c r="B2131" s="218"/>
    </row>
    <row r="2132" spans="2:2">
      <c r="B2132" s="218"/>
    </row>
    <row r="2133" spans="2:2">
      <c r="B2133" s="218"/>
    </row>
    <row r="2134" spans="2:2">
      <c r="B2134" s="218"/>
    </row>
    <row r="2135" spans="2:2">
      <c r="B2135" s="218"/>
    </row>
    <row r="2136" spans="2:2">
      <c r="B2136" s="218"/>
    </row>
    <row r="2137" spans="2:2">
      <c r="B2137" s="218"/>
    </row>
    <row r="2138" spans="2:2">
      <c r="B2138" s="218"/>
    </row>
    <row r="2139" spans="2:2">
      <c r="B2139" s="218"/>
    </row>
    <row r="2140" spans="2:2">
      <c r="B2140" s="218"/>
    </row>
    <row r="2141" spans="2:2">
      <c r="B2141" s="218"/>
    </row>
    <row r="2142" spans="2:2">
      <c r="B2142" s="218"/>
    </row>
    <row r="2143" spans="2:2">
      <c r="B2143" s="218"/>
    </row>
    <row r="2144" spans="2:2">
      <c r="B2144" s="218"/>
    </row>
    <row r="2145" spans="2:2">
      <c r="B2145" s="218"/>
    </row>
    <row r="2146" spans="2:2">
      <c r="B2146" s="218"/>
    </row>
    <row r="2147" spans="2:2">
      <c r="B2147" s="218"/>
    </row>
    <row r="2148" spans="2:2">
      <c r="B2148" s="218"/>
    </row>
    <row r="2149" spans="2:2">
      <c r="B2149" s="218"/>
    </row>
    <row r="2150" spans="2:2">
      <c r="B2150" s="218"/>
    </row>
    <row r="2151" spans="2:2">
      <c r="B2151" s="218"/>
    </row>
    <row r="2152" spans="2:2">
      <c r="B2152" s="218"/>
    </row>
    <row r="2153" spans="2:2">
      <c r="B2153" s="218"/>
    </row>
    <row r="2154" spans="2:2">
      <c r="B2154" s="218"/>
    </row>
    <row r="2155" spans="2:2">
      <c r="B2155" s="218"/>
    </row>
    <row r="2156" spans="2:2">
      <c r="B2156" s="218"/>
    </row>
    <row r="2157" spans="2:2">
      <c r="B2157" s="218"/>
    </row>
    <row r="2158" spans="2:2">
      <c r="B2158" s="218"/>
    </row>
    <row r="2159" spans="2:2">
      <c r="B2159" s="218"/>
    </row>
    <row r="2160" spans="2:2">
      <c r="B2160" s="218"/>
    </row>
    <row r="2161" spans="2:2">
      <c r="B2161" s="218"/>
    </row>
    <row r="2162" spans="2:2">
      <c r="B2162" s="218"/>
    </row>
    <row r="2163" spans="2:2">
      <c r="B2163" s="218"/>
    </row>
    <row r="2164" spans="2:2">
      <c r="B2164" s="218"/>
    </row>
    <row r="2165" spans="2:2">
      <c r="B2165" s="218"/>
    </row>
    <row r="2166" spans="2:2">
      <c r="B2166" s="218"/>
    </row>
    <row r="2167" spans="2:2">
      <c r="B2167" s="218"/>
    </row>
    <row r="2168" spans="2:2">
      <c r="B2168" s="218"/>
    </row>
    <row r="2169" spans="2:2">
      <c r="B2169" s="218"/>
    </row>
    <row r="2170" spans="2:2">
      <c r="B2170" s="218"/>
    </row>
    <row r="2171" spans="2:2">
      <c r="B2171" s="218"/>
    </row>
    <row r="2172" spans="2:2">
      <c r="B2172" s="218"/>
    </row>
    <row r="2173" spans="2:2">
      <c r="B2173" s="218"/>
    </row>
    <row r="2174" spans="2:2">
      <c r="B2174" s="218"/>
    </row>
    <row r="2175" spans="2:2">
      <c r="B2175" s="218"/>
    </row>
    <row r="2176" spans="2:2">
      <c r="B2176" s="218"/>
    </row>
    <row r="2177" spans="2:2">
      <c r="B2177" s="218"/>
    </row>
    <row r="2178" spans="2:2">
      <c r="B2178" s="218"/>
    </row>
    <row r="2179" spans="2:2">
      <c r="B2179" s="218"/>
    </row>
    <row r="2180" spans="2:2">
      <c r="B2180" s="218"/>
    </row>
    <row r="2181" spans="2:2">
      <c r="B2181" s="218"/>
    </row>
    <row r="2182" spans="2:2">
      <c r="B2182" s="218"/>
    </row>
    <row r="2183" spans="2:2">
      <c r="B2183" s="218"/>
    </row>
    <row r="2184" spans="2:2">
      <c r="B2184" s="218"/>
    </row>
    <row r="2185" spans="2:2">
      <c r="B2185" s="218"/>
    </row>
    <row r="2186" spans="2:2">
      <c r="B2186" s="218"/>
    </row>
    <row r="2187" spans="2:2">
      <c r="B2187" s="218"/>
    </row>
    <row r="2188" spans="2:2">
      <c r="B2188" s="218"/>
    </row>
    <row r="2189" spans="2:2">
      <c r="B2189" s="218"/>
    </row>
    <row r="2190" spans="2:2">
      <c r="B2190" s="218"/>
    </row>
    <row r="2191" spans="2:2">
      <c r="B2191" s="218"/>
    </row>
    <row r="2192" spans="2:2">
      <c r="B2192" s="218"/>
    </row>
    <row r="2193" spans="2:2">
      <c r="B2193" s="218"/>
    </row>
    <row r="2194" spans="2:2">
      <c r="B2194" s="218"/>
    </row>
    <row r="2195" spans="2:2">
      <c r="B2195" s="218"/>
    </row>
    <row r="2196" spans="2:2">
      <c r="B2196" s="218"/>
    </row>
    <row r="2197" spans="2:2">
      <c r="B2197" s="218"/>
    </row>
    <row r="2198" spans="2:2">
      <c r="B2198" s="218"/>
    </row>
    <row r="2199" spans="2:2">
      <c r="B2199" s="218"/>
    </row>
    <row r="2200" spans="2:2">
      <c r="B2200" s="218"/>
    </row>
    <row r="2201" spans="2:2">
      <c r="B2201" s="218"/>
    </row>
    <row r="2202" spans="2:2">
      <c r="B2202" s="218"/>
    </row>
    <row r="2203" spans="2:2">
      <c r="B2203" s="218"/>
    </row>
    <row r="2204" spans="2:2">
      <c r="B2204" s="218"/>
    </row>
    <row r="2205" spans="2:2">
      <c r="B2205" s="218"/>
    </row>
    <row r="2206" spans="2:2">
      <c r="B2206" s="218"/>
    </row>
    <row r="2207" spans="2:2">
      <c r="B2207" s="218"/>
    </row>
    <row r="2208" spans="2:2">
      <c r="B2208" s="218"/>
    </row>
    <row r="2209" spans="2:2">
      <c r="B2209" s="218"/>
    </row>
    <row r="2210" spans="2:2">
      <c r="B2210" s="218"/>
    </row>
    <row r="2211" spans="2:2">
      <c r="B2211" s="218"/>
    </row>
    <row r="2212" spans="2:2">
      <c r="B2212" s="218"/>
    </row>
    <row r="2213" spans="2:2">
      <c r="B2213" s="218"/>
    </row>
    <row r="2214" spans="2:2">
      <c r="B2214" s="218"/>
    </row>
    <row r="2215" spans="2:2">
      <c r="B2215" s="218"/>
    </row>
    <row r="2216" spans="2:2">
      <c r="B2216" s="218"/>
    </row>
    <row r="2217" spans="2:2">
      <c r="B2217" s="218"/>
    </row>
    <row r="2218" spans="2:2">
      <c r="B2218" s="218"/>
    </row>
    <row r="2219" spans="2:2">
      <c r="B2219" s="218"/>
    </row>
    <row r="2220" spans="2:2">
      <c r="B2220" s="218"/>
    </row>
    <row r="2221" spans="2:2">
      <c r="B2221" s="218"/>
    </row>
    <row r="2222" spans="2:2">
      <c r="B2222" s="218"/>
    </row>
    <row r="2223" spans="2:2">
      <c r="B2223" s="218"/>
    </row>
    <row r="2224" spans="2:2">
      <c r="B2224" s="218"/>
    </row>
    <row r="2225" spans="2:2">
      <c r="B2225" s="218"/>
    </row>
    <row r="2226" spans="2:2">
      <c r="B2226" s="218"/>
    </row>
    <row r="2227" spans="2:2">
      <c r="B2227" s="218"/>
    </row>
    <row r="2228" spans="2:2">
      <c r="B2228" s="218"/>
    </row>
    <row r="2229" spans="2:2">
      <c r="B2229" s="218"/>
    </row>
    <row r="2230" spans="2:2">
      <c r="B2230" s="218"/>
    </row>
    <row r="2231" spans="2:2">
      <c r="B2231" s="218"/>
    </row>
    <row r="2232" spans="2:2">
      <c r="B2232" s="218"/>
    </row>
    <row r="2233" spans="2:2">
      <c r="B2233" s="218"/>
    </row>
    <row r="2234" spans="2:2">
      <c r="B2234" s="218"/>
    </row>
    <row r="2235" spans="2:2">
      <c r="B2235" s="218"/>
    </row>
    <row r="2236" spans="2:2">
      <c r="B2236" s="218"/>
    </row>
    <row r="2237" spans="2:2">
      <c r="B2237" s="218"/>
    </row>
    <row r="2238" spans="2:2">
      <c r="B2238" s="218"/>
    </row>
    <row r="2239" spans="2:2">
      <c r="B2239" s="218"/>
    </row>
    <row r="2240" spans="2:2">
      <c r="B2240" s="218"/>
    </row>
    <row r="2241" spans="2:2">
      <c r="B2241" s="218"/>
    </row>
    <row r="2242" spans="2:2">
      <c r="B2242" s="218"/>
    </row>
    <row r="2243" spans="2:2">
      <c r="B2243" s="218"/>
    </row>
    <row r="2244" spans="2:2">
      <c r="B2244" s="218"/>
    </row>
    <row r="2245" spans="2:2">
      <c r="B2245" s="218"/>
    </row>
    <row r="2246" spans="2:2">
      <c r="B2246" s="218"/>
    </row>
    <row r="2247" spans="2:2">
      <c r="B2247" s="218"/>
    </row>
    <row r="2248" spans="2:2">
      <c r="B2248" s="218"/>
    </row>
    <row r="2249" spans="2:2">
      <c r="B2249" s="218"/>
    </row>
    <row r="2250" spans="2:2">
      <c r="B2250" s="218"/>
    </row>
    <row r="2251" spans="2:2">
      <c r="B2251" s="218"/>
    </row>
    <row r="2252" spans="2:2">
      <c r="B2252" s="218"/>
    </row>
    <row r="2253" spans="2:2">
      <c r="B2253" s="218"/>
    </row>
    <row r="2254" spans="2:2">
      <c r="B2254" s="218"/>
    </row>
    <row r="2255" spans="2:2">
      <c r="B2255" s="218"/>
    </row>
    <row r="2256" spans="2:2">
      <c r="B2256" s="218"/>
    </row>
    <row r="2257" spans="2:2">
      <c r="B2257" s="218"/>
    </row>
    <row r="2258" spans="2:2">
      <c r="B2258" s="218"/>
    </row>
    <row r="2259" spans="2:2">
      <c r="B2259" s="218"/>
    </row>
    <row r="2260" spans="2:2">
      <c r="B2260" s="218"/>
    </row>
    <row r="2261" spans="2:2">
      <c r="B2261" s="218"/>
    </row>
    <row r="2262" spans="2:2">
      <c r="B2262" s="218"/>
    </row>
    <row r="2263" spans="2:2">
      <c r="B2263" s="218"/>
    </row>
    <row r="2264" spans="2:2">
      <c r="B2264" s="218"/>
    </row>
    <row r="2265" spans="2:2">
      <c r="B2265" s="218"/>
    </row>
    <row r="2266" spans="2:2">
      <c r="B2266" s="218"/>
    </row>
    <row r="2267" spans="2:2">
      <c r="B2267" s="218"/>
    </row>
    <row r="2268" spans="2:2">
      <c r="B2268" s="218"/>
    </row>
    <row r="2269" spans="2:2">
      <c r="B2269" s="218"/>
    </row>
    <row r="2270" spans="2:2">
      <c r="B2270" s="218"/>
    </row>
    <row r="2271" spans="2:2">
      <c r="B2271" s="218"/>
    </row>
    <row r="2272" spans="2:2">
      <c r="B2272" s="218"/>
    </row>
    <row r="2273" spans="2:2">
      <c r="B2273" s="218"/>
    </row>
    <row r="2274" spans="2:2">
      <c r="B2274" s="218"/>
    </row>
    <row r="2275" spans="2:2">
      <c r="B2275" s="218"/>
    </row>
    <row r="2276" spans="2:2">
      <c r="B2276" s="218"/>
    </row>
    <row r="2277" spans="2:2">
      <c r="B2277" s="218"/>
    </row>
    <row r="2278" spans="2:2">
      <c r="B2278" s="218"/>
    </row>
    <row r="2279" spans="2:2">
      <c r="B2279" s="218"/>
    </row>
    <row r="2280" spans="2:2">
      <c r="B2280" s="218"/>
    </row>
    <row r="2281" spans="2:2">
      <c r="B2281" s="218"/>
    </row>
    <row r="2282" spans="2:2">
      <c r="B2282" s="218"/>
    </row>
    <row r="2283" spans="2:2">
      <c r="B2283" s="218"/>
    </row>
    <row r="2284" spans="2:2">
      <c r="B2284" s="218"/>
    </row>
    <row r="2285" spans="2:2">
      <c r="B2285" s="218"/>
    </row>
    <row r="2286" spans="2:2">
      <c r="B2286" s="218"/>
    </row>
    <row r="2287" spans="2:2">
      <c r="B2287" s="218"/>
    </row>
    <row r="2288" spans="2:2">
      <c r="B2288" s="218"/>
    </row>
    <row r="2289" spans="2:2">
      <c r="B2289" s="218"/>
    </row>
    <row r="2290" spans="2:2">
      <c r="B2290" s="218"/>
    </row>
    <row r="2291" spans="2:2">
      <c r="B2291" s="218"/>
    </row>
    <row r="2292" spans="2:2">
      <c r="B2292" s="218"/>
    </row>
    <row r="2293" spans="2:2">
      <c r="B2293" s="218"/>
    </row>
    <row r="2294" spans="2:2">
      <c r="B2294" s="218"/>
    </row>
    <row r="2295" spans="2:2">
      <c r="B2295" s="218"/>
    </row>
    <row r="2296" spans="2:2">
      <c r="B2296" s="218"/>
    </row>
    <row r="2297" spans="2:2">
      <c r="B2297" s="218"/>
    </row>
    <row r="2298" spans="2:2">
      <c r="B2298" s="218"/>
    </row>
    <row r="2299" spans="2:2">
      <c r="B2299" s="218"/>
    </row>
    <row r="2300" spans="2:2">
      <c r="B2300" s="218"/>
    </row>
    <row r="2301" spans="2:2">
      <c r="B2301" s="218"/>
    </row>
    <row r="2302" spans="2:2">
      <c r="B2302" s="218"/>
    </row>
    <row r="2303" spans="2:2">
      <c r="B2303" s="218"/>
    </row>
    <row r="2304" spans="2:2">
      <c r="B2304" s="218"/>
    </row>
    <row r="2305" spans="2:2">
      <c r="B2305" s="218"/>
    </row>
    <row r="2306" spans="2:2">
      <c r="B2306" s="218"/>
    </row>
    <row r="2307" spans="2:2">
      <c r="B2307" s="218"/>
    </row>
    <row r="2308" spans="2:2">
      <c r="B2308" s="218"/>
    </row>
    <row r="2309" spans="2:2">
      <c r="B2309" s="218"/>
    </row>
    <row r="2310" spans="2:2">
      <c r="B2310" s="218"/>
    </row>
    <row r="2311" spans="2:2">
      <c r="B2311" s="218"/>
    </row>
    <row r="2312" spans="2:2">
      <c r="B2312" s="218"/>
    </row>
    <row r="2313" spans="2:2">
      <c r="B2313" s="218"/>
    </row>
    <row r="2314" spans="2:2">
      <c r="B2314" s="218"/>
    </row>
    <row r="2315" spans="2:2">
      <c r="B2315" s="218"/>
    </row>
    <row r="2316" spans="2:2">
      <c r="B2316" s="218"/>
    </row>
    <row r="2317" spans="2:2">
      <c r="B2317" s="218"/>
    </row>
    <row r="2318" spans="2:2">
      <c r="B2318" s="218"/>
    </row>
    <row r="2319" spans="2:2">
      <c r="B2319" s="218"/>
    </row>
    <row r="2320" spans="2:2">
      <c r="B2320" s="218"/>
    </row>
    <row r="2321" spans="2:2">
      <c r="B2321" s="218"/>
    </row>
    <row r="2322" spans="2:2">
      <c r="B2322" s="218"/>
    </row>
    <row r="2323" spans="2:2">
      <c r="B2323" s="218"/>
    </row>
    <row r="2324" spans="2:2">
      <c r="B2324" s="218"/>
    </row>
    <row r="2325" spans="2:2">
      <c r="B2325" s="218"/>
    </row>
    <row r="2326" spans="2:2">
      <c r="B2326" s="218"/>
    </row>
    <row r="2327" spans="2:2">
      <c r="B2327" s="218"/>
    </row>
    <row r="2328" spans="2:2">
      <c r="B2328" s="218"/>
    </row>
    <row r="2329" spans="2:2">
      <c r="B2329" s="218"/>
    </row>
    <row r="2330" spans="2:2">
      <c r="B2330" s="218"/>
    </row>
    <row r="2331" spans="2:2">
      <c r="B2331" s="218"/>
    </row>
    <row r="2332" spans="2:2">
      <c r="B2332" s="218"/>
    </row>
    <row r="2333" spans="2:2">
      <c r="B2333" s="218"/>
    </row>
    <row r="2334" spans="2:2">
      <c r="B2334" s="218"/>
    </row>
    <row r="2335" spans="2:2">
      <c r="B2335" s="218"/>
    </row>
    <row r="2336" spans="2:2">
      <c r="B2336" s="218"/>
    </row>
    <row r="2337" spans="2:2">
      <c r="B2337" s="218"/>
    </row>
    <row r="2338" spans="2:2">
      <c r="B2338" s="218"/>
    </row>
    <row r="2339" spans="2:2">
      <c r="B2339" s="218"/>
    </row>
    <row r="2340" spans="2:2">
      <c r="B2340" s="218"/>
    </row>
    <row r="2341" spans="2:2">
      <c r="B2341" s="218"/>
    </row>
    <row r="2342" spans="2:2">
      <c r="B2342" s="218"/>
    </row>
    <row r="2343" spans="2:2">
      <c r="B2343" s="218"/>
    </row>
    <row r="2344" spans="2:2">
      <c r="B2344" s="218"/>
    </row>
    <row r="2345" spans="2:2">
      <c r="B2345" s="218"/>
    </row>
    <row r="2346" spans="2:2">
      <c r="B2346" s="218"/>
    </row>
    <row r="2347" spans="2:2">
      <c r="B2347" s="218"/>
    </row>
    <row r="2348" spans="2:2">
      <c r="B2348" s="218"/>
    </row>
    <row r="2349" spans="2:2">
      <c r="B2349" s="218"/>
    </row>
    <row r="2350" spans="2:2">
      <c r="B2350" s="218"/>
    </row>
    <row r="2351" spans="2:2">
      <c r="B2351" s="218"/>
    </row>
    <row r="2352" spans="2:2">
      <c r="B2352" s="218"/>
    </row>
    <row r="2353" spans="2:2">
      <c r="B2353" s="218"/>
    </row>
    <row r="2354" spans="2:2">
      <c r="B2354" s="218"/>
    </row>
    <row r="2355" spans="2:2">
      <c r="B2355" s="218"/>
    </row>
    <row r="2356" spans="2:2">
      <c r="B2356" s="218"/>
    </row>
    <row r="2357" spans="2:2">
      <c r="B2357" s="218"/>
    </row>
    <row r="2358" spans="2:2">
      <c r="B2358" s="218"/>
    </row>
    <row r="2359" spans="2:2">
      <c r="B2359" s="218"/>
    </row>
    <row r="2360" spans="2:2">
      <c r="B2360" s="218"/>
    </row>
    <row r="2361" spans="2:2">
      <c r="B2361" s="218"/>
    </row>
    <row r="2362" spans="2:2">
      <c r="B2362" s="218"/>
    </row>
    <row r="2363" spans="2:2">
      <c r="B2363" s="218"/>
    </row>
    <row r="2364" spans="2:2">
      <c r="B2364" s="218"/>
    </row>
    <row r="2365" spans="2:2">
      <c r="B2365" s="218"/>
    </row>
    <row r="2366" spans="2:2">
      <c r="B2366" s="218"/>
    </row>
    <row r="2367" spans="2:2">
      <c r="B2367" s="218"/>
    </row>
    <row r="2368" spans="2:2">
      <c r="B2368" s="218"/>
    </row>
    <row r="2369" spans="2:2">
      <c r="B2369" s="218"/>
    </row>
    <row r="2370" spans="2:2">
      <c r="B2370" s="218"/>
    </row>
    <row r="2371" spans="2:2">
      <c r="B2371" s="218"/>
    </row>
    <row r="2372" spans="2:2">
      <c r="B2372" s="218"/>
    </row>
    <row r="2373" spans="2:2">
      <c r="B2373" s="218"/>
    </row>
    <row r="2374" spans="2:2">
      <c r="B2374" s="218"/>
    </row>
    <row r="2375" spans="2:2">
      <c r="B2375" s="218"/>
    </row>
    <row r="2376" spans="2:2">
      <c r="B2376" s="218"/>
    </row>
    <row r="2377" spans="2:2">
      <c r="B2377" s="218"/>
    </row>
    <row r="2378" spans="2:2">
      <c r="B2378" s="218"/>
    </row>
    <row r="2379" spans="2:2">
      <c r="B2379" s="218"/>
    </row>
    <row r="2380" spans="2:2">
      <c r="B2380" s="218"/>
    </row>
    <row r="2381" spans="2:2">
      <c r="B2381" s="218"/>
    </row>
    <row r="2382" spans="2:2">
      <c r="B2382" s="218"/>
    </row>
    <row r="2383" spans="2:2">
      <c r="B2383" s="218"/>
    </row>
    <row r="2384" spans="2:2">
      <c r="B2384" s="218"/>
    </row>
    <row r="2385" spans="2:2">
      <c r="B2385" s="218"/>
    </row>
    <row r="2386" spans="2:2">
      <c r="B2386" s="218"/>
    </row>
    <row r="2387" spans="2:2">
      <c r="B2387" s="218"/>
    </row>
    <row r="2388" spans="2:2">
      <c r="B2388" s="218"/>
    </row>
    <row r="2389" spans="2:2">
      <c r="B2389" s="218"/>
    </row>
    <row r="2390" spans="2:2">
      <c r="B2390" s="218"/>
    </row>
    <row r="2391" spans="2:2">
      <c r="B2391" s="218"/>
    </row>
    <row r="2392" spans="2:2">
      <c r="B2392" s="218"/>
    </row>
    <row r="2393" spans="2:2">
      <c r="B2393" s="218"/>
    </row>
    <row r="2394" spans="2:2">
      <c r="B2394" s="218"/>
    </row>
    <row r="2395" spans="2:2">
      <c r="B2395" s="218"/>
    </row>
    <row r="2396" spans="2:2">
      <c r="B2396" s="218"/>
    </row>
    <row r="2397" spans="2:2">
      <c r="B2397" s="218"/>
    </row>
    <row r="2398" spans="2:2">
      <c r="B2398" s="218"/>
    </row>
    <row r="2399" spans="2:2">
      <c r="B2399" s="218"/>
    </row>
    <row r="2400" spans="2:2">
      <c r="B2400" s="218"/>
    </row>
    <row r="2401" spans="2:2">
      <c r="B2401" s="218"/>
    </row>
    <row r="2402" spans="2:2">
      <c r="B2402" s="218"/>
    </row>
    <row r="2403" spans="2:2">
      <c r="B2403" s="218"/>
    </row>
    <row r="2404" spans="2:2">
      <c r="B2404" s="218"/>
    </row>
    <row r="2405" spans="2:2">
      <c r="B2405" s="218"/>
    </row>
    <row r="2406" spans="2:2">
      <c r="B2406" s="218"/>
    </row>
    <row r="2407" spans="2:2">
      <c r="B2407" s="218"/>
    </row>
    <row r="2408" spans="2:2">
      <c r="B2408" s="218"/>
    </row>
    <row r="2409" spans="2:2">
      <c r="B2409" s="218"/>
    </row>
    <row r="2410" spans="2:2">
      <c r="B2410" s="218"/>
    </row>
    <row r="2411" spans="2:2">
      <c r="B2411" s="218"/>
    </row>
    <row r="2412" spans="2:2">
      <c r="B2412" s="218"/>
    </row>
    <row r="2413" spans="2:2">
      <c r="B2413" s="218"/>
    </row>
    <row r="2414" spans="2:2">
      <c r="B2414" s="218"/>
    </row>
    <row r="2415" spans="2:2">
      <c r="B2415" s="218"/>
    </row>
    <row r="2416" spans="2:2">
      <c r="B2416" s="218"/>
    </row>
    <row r="2417" spans="2:2">
      <c r="B2417" s="218"/>
    </row>
    <row r="2418" spans="2:2">
      <c r="B2418" s="218"/>
    </row>
    <row r="2419" spans="2:2">
      <c r="B2419" s="218"/>
    </row>
    <row r="2420" spans="2:2">
      <c r="B2420" s="218"/>
    </row>
    <row r="2421" spans="2:2">
      <c r="B2421" s="218"/>
    </row>
    <row r="2422" spans="2:2">
      <c r="B2422" s="218"/>
    </row>
    <row r="2423" spans="2:2">
      <c r="B2423" s="218"/>
    </row>
    <row r="2424" spans="2:2">
      <c r="B2424" s="218"/>
    </row>
    <row r="2425" spans="2:2">
      <c r="B2425" s="218"/>
    </row>
    <row r="2426" spans="2:2">
      <c r="B2426" s="218"/>
    </row>
    <row r="2427" spans="2:2">
      <c r="B2427" s="218"/>
    </row>
    <row r="2428" spans="2:2">
      <c r="B2428" s="218"/>
    </row>
    <row r="2429" spans="2:2">
      <c r="B2429" s="218"/>
    </row>
    <row r="2430" spans="2:2">
      <c r="B2430" s="218"/>
    </row>
    <row r="2431" spans="2:2">
      <c r="B2431" s="218"/>
    </row>
    <row r="2432" spans="2:2">
      <c r="B2432" s="218"/>
    </row>
    <row r="2433" spans="2:2">
      <c r="B2433" s="218"/>
    </row>
    <row r="2434" spans="2:2">
      <c r="B2434" s="218"/>
    </row>
    <row r="2435" spans="2:2">
      <c r="B2435" s="218"/>
    </row>
    <row r="2436" spans="2:2">
      <c r="B2436" s="218"/>
    </row>
    <row r="2437" spans="2:2">
      <c r="B2437" s="218"/>
    </row>
    <row r="2438" spans="2:2">
      <c r="B2438" s="218"/>
    </row>
    <row r="2439" spans="2:2">
      <c r="B2439" s="218"/>
    </row>
    <row r="2440" spans="2:2">
      <c r="B2440" s="218"/>
    </row>
    <row r="2441" spans="2:2">
      <c r="B2441" s="218"/>
    </row>
    <row r="2442" spans="2:2">
      <c r="B2442" s="218"/>
    </row>
    <row r="2443" spans="2:2">
      <c r="B2443" s="218"/>
    </row>
    <row r="2444" spans="2:2">
      <c r="B2444" s="218"/>
    </row>
    <row r="2445" spans="2:2">
      <c r="B2445" s="218"/>
    </row>
    <row r="2446" spans="2:2">
      <c r="B2446" s="218"/>
    </row>
    <row r="2447" spans="2:2">
      <c r="B2447" s="218"/>
    </row>
    <row r="2448" spans="2:2">
      <c r="B2448" s="218"/>
    </row>
    <row r="2449" spans="2:2">
      <c r="B2449" s="218"/>
    </row>
    <row r="2450" spans="2:2">
      <c r="B2450" s="218"/>
    </row>
    <row r="2451" spans="2:2">
      <c r="B2451" s="218"/>
    </row>
    <row r="2452" spans="2:2">
      <c r="B2452" s="218"/>
    </row>
    <row r="2453" spans="2:2">
      <c r="B2453" s="218"/>
    </row>
    <row r="2454" spans="2:2">
      <c r="B2454" s="218"/>
    </row>
    <row r="2455" spans="2:2">
      <c r="B2455" s="218"/>
    </row>
    <row r="2456" spans="2:2">
      <c r="B2456" s="218"/>
    </row>
    <row r="2457" spans="2:2">
      <c r="B2457" s="218"/>
    </row>
    <row r="2458" spans="2:2">
      <c r="B2458" s="218"/>
    </row>
    <row r="2459" spans="2:2">
      <c r="B2459" s="218"/>
    </row>
    <row r="2460" spans="2:2">
      <c r="B2460" s="218"/>
    </row>
    <row r="2461" spans="2:2">
      <c r="B2461" s="218"/>
    </row>
    <row r="2462" spans="2:2">
      <c r="B2462" s="218"/>
    </row>
    <row r="2463" spans="2:2">
      <c r="B2463" s="218"/>
    </row>
    <row r="2464" spans="2:2">
      <c r="B2464" s="218"/>
    </row>
    <row r="2465" spans="2:2">
      <c r="B2465" s="218"/>
    </row>
    <row r="2466" spans="2:2">
      <c r="B2466" s="218"/>
    </row>
    <row r="2467" spans="2:2">
      <c r="B2467" s="218"/>
    </row>
    <row r="2468" spans="2:2">
      <c r="B2468" s="218"/>
    </row>
    <row r="2469" spans="2:2">
      <c r="B2469" s="218"/>
    </row>
    <row r="2470" spans="2:2">
      <c r="B2470" s="218"/>
    </row>
    <row r="2471" spans="2:2">
      <c r="B2471" s="218"/>
    </row>
    <row r="2472" spans="2:2">
      <c r="B2472" s="218"/>
    </row>
    <row r="2473" spans="2:2">
      <c r="B2473" s="218"/>
    </row>
    <row r="2474" spans="2:2">
      <c r="B2474" s="218"/>
    </row>
    <row r="2475" spans="2:2">
      <c r="B2475" s="218"/>
    </row>
    <row r="2476" spans="2:2">
      <c r="B2476" s="218"/>
    </row>
    <row r="2477" spans="2:2">
      <c r="B2477" s="218"/>
    </row>
    <row r="2478" spans="2:2">
      <c r="B2478" s="218"/>
    </row>
    <row r="2479" spans="2:2">
      <c r="B2479" s="218"/>
    </row>
    <row r="2480" spans="2:2">
      <c r="B2480" s="218"/>
    </row>
    <row r="2481" spans="2:2">
      <c r="B2481" s="218"/>
    </row>
    <row r="2482" spans="2:2">
      <c r="B2482" s="218"/>
    </row>
    <row r="2483" spans="2:2">
      <c r="B2483" s="218"/>
    </row>
    <row r="2484" spans="2:2">
      <c r="B2484" s="218"/>
    </row>
    <row r="2485" spans="2:2">
      <c r="B2485" s="218"/>
    </row>
    <row r="2486" spans="2:2">
      <c r="B2486" s="218"/>
    </row>
    <row r="2487" spans="2:2">
      <c r="B2487" s="218"/>
    </row>
    <row r="2488" spans="2:2">
      <c r="B2488" s="218"/>
    </row>
    <row r="2489" spans="2:2">
      <c r="B2489" s="218"/>
    </row>
    <row r="2490" spans="2:2">
      <c r="B2490" s="218"/>
    </row>
    <row r="2491" spans="2:2">
      <c r="B2491" s="218"/>
    </row>
    <row r="2492" spans="2:2">
      <c r="B2492" s="218"/>
    </row>
    <row r="2493" spans="2:2">
      <c r="B2493" s="218"/>
    </row>
    <row r="2494" spans="2:2">
      <c r="B2494" s="218"/>
    </row>
    <row r="2495" spans="2:2">
      <c r="B2495" s="218"/>
    </row>
    <row r="2496" spans="2:2">
      <c r="B2496" s="218"/>
    </row>
    <row r="2497" spans="2:2">
      <c r="B2497" s="218"/>
    </row>
    <row r="2498" spans="2:2">
      <c r="B2498" s="218"/>
    </row>
    <row r="2499" spans="2:2">
      <c r="B2499" s="218"/>
    </row>
    <row r="2500" spans="2:2">
      <c r="B2500" s="218"/>
    </row>
    <row r="2501" spans="2:2">
      <c r="B2501" s="218"/>
    </row>
    <row r="2502" spans="2:2">
      <c r="B2502" s="218"/>
    </row>
    <row r="2503" spans="2:2">
      <c r="B2503" s="218"/>
    </row>
    <row r="2504" spans="2:2">
      <c r="B2504" s="218"/>
    </row>
    <row r="2505" spans="2:2">
      <c r="B2505" s="218"/>
    </row>
    <row r="2506" spans="2:2">
      <c r="B2506" s="218"/>
    </row>
    <row r="2507" spans="2:2">
      <c r="B2507" s="218"/>
    </row>
    <row r="2508" spans="2:2">
      <c r="B2508" s="218"/>
    </row>
    <row r="2509" spans="2:2">
      <c r="B2509" s="218"/>
    </row>
    <row r="2510" spans="2:2">
      <c r="B2510" s="218"/>
    </row>
    <row r="2511" spans="2:2">
      <c r="B2511" s="218"/>
    </row>
    <row r="2512" spans="2:2">
      <c r="B2512" s="218"/>
    </row>
    <row r="2513" spans="2:2">
      <c r="B2513" s="218"/>
    </row>
    <row r="2514" spans="2:2">
      <c r="B2514" s="218"/>
    </row>
    <row r="2515" spans="2:2">
      <c r="B2515" s="218"/>
    </row>
    <row r="2516" spans="2:2">
      <c r="B2516" s="218"/>
    </row>
    <row r="2517" spans="2:2">
      <c r="B2517" s="218"/>
    </row>
    <row r="2518" spans="2:2">
      <c r="B2518" s="218"/>
    </row>
    <row r="2519" spans="2:2">
      <c r="B2519" s="218"/>
    </row>
    <row r="2520" spans="2:2">
      <c r="B2520" s="218"/>
    </row>
    <row r="2521" spans="2:2">
      <c r="B2521" s="218"/>
    </row>
    <row r="2522" spans="2:2">
      <c r="B2522" s="218"/>
    </row>
    <row r="2523" spans="2:2">
      <c r="B2523" s="218"/>
    </row>
    <row r="2524" spans="2:2">
      <c r="B2524" s="218"/>
    </row>
    <row r="2525" spans="2:2">
      <c r="B2525" s="218"/>
    </row>
    <row r="2526" spans="2:2">
      <c r="B2526" s="218"/>
    </row>
    <row r="2527" spans="2:2">
      <c r="B2527" s="218"/>
    </row>
    <row r="2528" spans="2:2">
      <c r="B2528" s="218"/>
    </row>
    <row r="2529" spans="2:2">
      <c r="B2529" s="218"/>
    </row>
    <row r="2530" spans="2:2">
      <c r="B2530" s="218"/>
    </row>
    <row r="2531" spans="2:2">
      <c r="B2531" s="218"/>
    </row>
    <row r="2532" spans="2:2">
      <c r="B2532" s="218"/>
    </row>
    <row r="2533" spans="2:2">
      <c r="B2533" s="218"/>
    </row>
    <row r="2534" spans="2:2">
      <c r="B2534" s="218"/>
    </row>
    <row r="2535" spans="2:2">
      <c r="B2535" s="218"/>
    </row>
    <row r="2536" spans="2:2">
      <c r="B2536" s="218"/>
    </row>
    <row r="2537" spans="2:2">
      <c r="B2537" s="218"/>
    </row>
    <row r="2538" spans="2:2">
      <c r="B2538" s="218"/>
    </row>
    <row r="2539" spans="2:2">
      <c r="B2539" s="218"/>
    </row>
    <row r="2540" spans="2:2">
      <c r="B2540" s="218"/>
    </row>
    <row r="2541" spans="2:2">
      <c r="B2541" s="218"/>
    </row>
    <row r="2542" spans="2:2">
      <c r="B2542" s="218"/>
    </row>
    <row r="2543" spans="2:2">
      <c r="B2543" s="218"/>
    </row>
    <row r="2544" spans="2:2">
      <c r="B2544" s="218"/>
    </row>
    <row r="2545" spans="2:2">
      <c r="B2545" s="218"/>
    </row>
    <row r="2546" spans="2:2">
      <c r="B2546" s="218"/>
    </row>
    <row r="2547" spans="2:2">
      <c r="B2547" s="218"/>
    </row>
    <row r="2548" spans="2:2">
      <c r="B2548" s="218"/>
    </row>
    <row r="2549" spans="2:2">
      <c r="B2549" s="218"/>
    </row>
    <row r="2550" spans="2:2">
      <c r="B2550" s="218"/>
    </row>
    <row r="2551" spans="2:2">
      <c r="B2551" s="218"/>
    </row>
    <row r="2552" spans="2:2">
      <c r="B2552" s="218"/>
    </row>
    <row r="2553" spans="2:2">
      <c r="B2553" s="218"/>
    </row>
    <row r="2554" spans="2:2">
      <c r="B2554" s="218"/>
    </row>
    <row r="2555" spans="2:2">
      <c r="B2555" s="218"/>
    </row>
    <row r="2556" spans="2:2">
      <c r="B2556" s="218"/>
    </row>
    <row r="2557" spans="2:2">
      <c r="B2557" s="218"/>
    </row>
    <row r="2558" spans="2:2">
      <c r="B2558" s="218"/>
    </row>
    <row r="2559" spans="2:2">
      <c r="B2559" s="218"/>
    </row>
    <row r="2560" spans="2:2">
      <c r="B2560" s="218"/>
    </row>
    <row r="2561" spans="2:2">
      <c r="B2561" s="218"/>
    </row>
    <row r="2562" spans="2:2">
      <c r="B2562" s="218"/>
    </row>
    <row r="2563" spans="2:2">
      <c r="B2563" s="218"/>
    </row>
    <row r="2564" spans="2:2">
      <c r="B2564" s="218"/>
    </row>
    <row r="2565" spans="2:2">
      <c r="B2565" s="218"/>
    </row>
    <row r="2566" spans="2:2">
      <c r="B2566" s="218"/>
    </row>
    <row r="2567" spans="2:2">
      <c r="B2567" s="218"/>
    </row>
    <row r="2568" spans="2:2">
      <c r="B2568" s="218"/>
    </row>
    <row r="2569" spans="2:2">
      <c r="B2569" s="218"/>
    </row>
    <row r="2570" spans="2:2">
      <c r="B2570" s="218"/>
    </row>
    <row r="2571" spans="2:2">
      <c r="B2571" s="218"/>
    </row>
    <row r="2572" spans="2:2">
      <c r="B2572" s="218"/>
    </row>
    <row r="2573" spans="2:2">
      <c r="B2573" s="218"/>
    </row>
    <row r="2574" spans="2:2">
      <c r="B2574" s="218"/>
    </row>
    <row r="2575" spans="2:2">
      <c r="B2575" s="218"/>
    </row>
    <row r="2576" spans="2:2">
      <c r="B2576" s="218"/>
    </row>
    <row r="2577" spans="2:2">
      <c r="B2577" s="218"/>
    </row>
    <row r="2578" spans="2:2">
      <c r="B2578" s="218"/>
    </row>
    <row r="2579" spans="2:2">
      <c r="B2579" s="218"/>
    </row>
    <row r="2580" spans="2:2">
      <c r="B2580" s="218"/>
    </row>
    <row r="2581" spans="2:2">
      <c r="B2581" s="218"/>
    </row>
    <row r="2582" spans="2:2">
      <c r="B2582" s="218"/>
    </row>
    <row r="2583" spans="2:2">
      <c r="B2583" s="218"/>
    </row>
    <row r="2584" spans="2:2">
      <c r="B2584" s="218"/>
    </row>
    <row r="2585" spans="2:2">
      <c r="B2585" s="218"/>
    </row>
    <row r="2586" spans="2:2">
      <c r="B2586" s="218"/>
    </row>
    <row r="2587" spans="2:2">
      <c r="B2587" s="218"/>
    </row>
    <row r="2588" spans="2:2">
      <c r="B2588" s="218"/>
    </row>
    <row r="2589" spans="2:2">
      <c r="B2589" s="218"/>
    </row>
    <row r="2590" spans="2:2">
      <c r="B2590" s="218"/>
    </row>
    <row r="2591" spans="2:2">
      <c r="B2591" s="218"/>
    </row>
    <row r="2592" spans="2:2">
      <c r="B2592" s="218"/>
    </row>
    <row r="2593" spans="2:2">
      <c r="B2593" s="218"/>
    </row>
    <row r="2594" spans="2:2">
      <c r="B2594" s="218"/>
    </row>
    <row r="2595" spans="2:2">
      <c r="B2595" s="218"/>
    </row>
    <row r="2596" spans="2:2">
      <c r="B2596" s="218"/>
    </row>
    <row r="2597" spans="2:2">
      <c r="B2597" s="218"/>
    </row>
    <row r="2598" spans="2:2">
      <c r="B2598" s="218"/>
    </row>
    <row r="2599" spans="2:2">
      <c r="B2599" s="218"/>
    </row>
    <row r="2600" spans="2:2">
      <c r="B2600" s="218"/>
    </row>
    <row r="2601" spans="2:2">
      <c r="B2601" s="218"/>
    </row>
    <row r="2602" spans="2:2">
      <c r="B2602" s="218"/>
    </row>
    <row r="2603" spans="2:2">
      <c r="B2603" s="218"/>
    </row>
    <row r="2604" spans="2:2">
      <c r="B2604" s="218"/>
    </row>
    <row r="2605" spans="2:2">
      <c r="B2605" s="218"/>
    </row>
    <row r="2606" spans="2:2">
      <c r="B2606" s="218"/>
    </row>
    <row r="2607" spans="2:2">
      <c r="B2607" s="218"/>
    </row>
    <row r="2608" spans="2:2">
      <c r="B2608" s="218"/>
    </row>
    <row r="2609" spans="2:2">
      <c r="B2609" s="218"/>
    </row>
    <row r="2610" spans="2:2">
      <c r="B2610" s="218"/>
    </row>
    <row r="2611" spans="2:2">
      <c r="B2611" s="218"/>
    </row>
    <row r="2612" spans="2:2">
      <c r="B2612" s="218"/>
    </row>
    <row r="2613" spans="2:2">
      <c r="B2613" s="218"/>
    </row>
    <row r="2614" spans="2:2">
      <c r="B2614" s="218"/>
    </row>
    <row r="2615" spans="2:2">
      <c r="B2615" s="218"/>
    </row>
    <row r="2616" spans="2:2">
      <c r="B2616" s="218"/>
    </row>
    <row r="2617" spans="2:2">
      <c r="B2617" s="218"/>
    </row>
    <row r="2618" spans="2:2">
      <c r="B2618" s="218"/>
    </row>
    <row r="2619" spans="2:2">
      <c r="B2619" s="218"/>
    </row>
    <row r="2620" spans="2:2">
      <c r="B2620" s="218"/>
    </row>
    <row r="2621" spans="2:2">
      <c r="B2621" s="218"/>
    </row>
    <row r="2622" spans="2:2">
      <c r="B2622" s="218"/>
    </row>
    <row r="2623" spans="2:2">
      <c r="B2623" s="218"/>
    </row>
    <row r="2624" spans="2:2">
      <c r="B2624" s="218"/>
    </row>
    <row r="2625" spans="2:2">
      <c r="B2625" s="218"/>
    </row>
    <row r="2626" spans="2:2">
      <c r="B2626" s="218"/>
    </row>
    <row r="2627" spans="2:2">
      <c r="B2627" s="218"/>
    </row>
    <row r="2628" spans="2:2">
      <c r="B2628" s="218"/>
    </row>
    <row r="2629" spans="2:2">
      <c r="B2629" s="218"/>
    </row>
    <row r="2630" spans="2:2">
      <c r="B2630" s="218"/>
    </row>
    <row r="2631" spans="2:2">
      <c r="B2631" s="218"/>
    </row>
    <row r="2632" spans="2:2">
      <c r="B2632" s="218"/>
    </row>
    <row r="2633" spans="2:2">
      <c r="B2633" s="218"/>
    </row>
    <row r="2634" spans="2:2">
      <c r="B2634" s="218"/>
    </row>
    <row r="2635" spans="2:2">
      <c r="B2635" s="218"/>
    </row>
    <row r="2636" spans="2:2">
      <c r="B2636" s="218"/>
    </row>
    <row r="2637" spans="2:2">
      <c r="B2637" s="218"/>
    </row>
    <row r="2638" spans="2:2">
      <c r="B2638" s="218"/>
    </row>
    <row r="2639" spans="2:2">
      <c r="B2639" s="218"/>
    </row>
    <row r="2640" spans="2:2">
      <c r="B2640" s="218"/>
    </row>
    <row r="2641" spans="2:2">
      <c r="B2641" s="218"/>
    </row>
    <row r="2642" spans="2:2">
      <c r="B2642" s="218"/>
    </row>
    <row r="2643" spans="2:2">
      <c r="B2643" s="218"/>
    </row>
    <row r="2644" spans="2:2">
      <c r="B2644" s="218"/>
    </row>
    <row r="2645" spans="2:2">
      <c r="B2645" s="218"/>
    </row>
    <row r="2646" spans="2:2">
      <c r="B2646" s="218"/>
    </row>
    <row r="2647" spans="2:2">
      <c r="B2647" s="218"/>
    </row>
    <row r="2648" spans="2:2">
      <c r="B2648" s="218"/>
    </row>
    <row r="2649" spans="2:2">
      <c r="B2649" s="218"/>
    </row>
    <row r="2650" spans="2:2">
      <c r="B2650" s="218"/>
    </row>
    <row r="2651" spans="2:2">
      <c r="B2651" s="218"/>
    </row>
    <row r="2652" spans="2:2">
      <c r="B2652" s="218"/>
    </row>
    <row r="2653" spans="2:2">
      <c r="B2653" s="218"/>
    </row>
    <row r="2654" spans="2:2">
      <c r="B2654" s="218"/>
    </row>
    <row r="2655" spans="2:2">
      <c r="B2655" s="218"/>
    </row>
    <row r="2656" spans="2:2">
      <c r="B2656" s="218"/>
    </row>
    <row r="2657" spans="2:2">
      <c r="B2657" s="218"/>
    </row>
    <row r="2658" spans="2:2">
      <c r="B2658" s="218"/>
    </row>
    <row r="2659" spans="2:2">
      <c r="B2659" s="218"/>
    </row>
    <row r="2660" spans="2:2">
      <c r="B2660" s="218"/>
    </row>
    <row r="2661" spans="2:2">
      <c r="B2661" s="218"/>
    </row>
    <row r="2662" spans="2:2">
      <c r="B2662" s="218"/>
    </row>
    <row r="2663" spans="2:2">
      <c r="B2663" s="218"/>
    </row>
    <row r="2664" spans="2:2">
      <c r="B2664" s="218"/>
    </row>
    <row r="2665" spans="2:2">
      <c r="B2665" s="218"/>
    </row>
    <row r="2666" spans="2:2">
      <c r="B2666" s="218"/>
    </row>
    <row r="2667" spans="2:2">
      <c r="B2667" s="218"/>
    </row>
    <row r="2668" spans="2:2">
      <c r="B2668" s="218"/>
    </row>
    <row r="2669" spans="2:2">
      <c r="B2669" s="218"/>
    </row>
    <row r="2670" spans="2:2">
      <c r="B2670" s="218"/>
    </row>
    <row r="2671" spans="2:2">
      <c r="B2671" s="218"/>
    </row>
    <row r="2672" spans="2:2">
      <c r="B2672" s="218"/>
    </row>
    <row r="2673" spans="2:2">
      <c r="B2673" s="218"/>
    </row>
    <row r="2674" spans="2:2">
      <c r="B2674" s="218"/>
    </row>
    <row r="2675" spans="2:2">
      <c r="B2675" s="218"/>
    </row>
    <row r="2676" spans="2:2">
      <c r="B2676" s="218"/>
    </row>
    <row r="2677" spans="2:2">
      <c r="B2677" s="218"/>
    </row>
    <row r="2678" spans="2:2">
      <c r="B2678" s="218"/>
    </row>
    <row r="2679" spans="2:2">
      <c r="B2679" s="218"/>
    </row>
    <row r="2680" spans="2:2">
      <c r="B2680" s="218"/>
    </row>
    <row r="2681" spans="2:2">
      <c r="B2681" s="218"/>
    </row>
    <row r="2682" spans="2:2">
      <c r="B2682" s="218"/>
    </row>
    <row r="2683" spans="2:2">
      <c r="B2683" s="218"/>
    </row>
    <row r="2684" spans="2:2">
      <c r="B2684" s="218"/>
    </row>
    <row r="2685" spans="2:2">
      <c r="B2685" s="218"/>
    </row>
    <row r="2686" spans="2:2">
      <c r="B2686" s="218"/>
    </row>
    <row r="2687" spans="2:2">
      <c r="B2687" s="218"/>
    </row>
    <row r="2688" spans="2:2">
      <c r="B2688" s="218"/>
    </row>
    <row r="2689" spans="2:2">
      <c r="B2689" s="218"/>
    </row>
    <row r="2690" spans="2:2">
      <c r="B2690" s="218"/>
    </row>
    <row r="2691" spans="2:2">
      <c r="B2691" s="218"/>
    </row>
    <row r="2692" spans="2:2">
      <c r="B2692" s="218"/>
    </row>
    <row r="2693" spans="2:2">
      <c r="B2693" s="218"/>
    </row>
    <row r="2694" spans="2:2">
      <c r="B2694" s="218"/>
    </row>
    <row r="2695" spans="2:2">
      <c r="B2695" s="218"/>
    </row>
    <row r="2696" spans="2:2">
      <c r="B2696" s="218"/>
    </row>
    <row r="2697" spans="2:2">
      <c r="B2697" s="218"/>
    </row>
    <row r="2698" spans="2:2">
      <c r="B2698" s="218"/>
    </row>
    <row r="2699" spans="2:2">
      <c r="B2699" s="218"/>
    </row>
    <row r="2700" spans="2:2">
      <c r="B2700" s="218"/>
    </row>
    <row r="2701" spans="2:2">
      <c r="B2701" s="218"/>
    </row>
    <row r="2702" spans="2:2">
      <c r="B2702" s="218"/>
    </row>
    <row r="2703" spans="2:2">
      <c r="B2703" s="218"/>
    </row>
    <row r="2704" spans="2:2">
      <c r="B2704" s="218"/>
    </row>
    <row r="2705" spans="2:2">
      <c r="B2705" s="218"/>
    </row>
    <row r="2706" spans="2:2">
      <c r="B2706" s="218"/>
    </row>
    <row r="2707" spans="2:2">
      <c r="B2707" s="218"/>
    </row>
    <row r="2708" spans="2:2">
      <c r="B2708" s="218"/>
    </row>
    <row r="2709" spans="2:2">
      <c r="B2709" s="218"/>
    </row>
    <row r="2710" spans="2:2">
      <c r="B2710" s="218"/>
    </row>
    <row r="2711" spans="2:2">
      <c r="B2711" s="218"/>
    </row>
    <row r="2712" spans="2:2">
      <c r="B2712" s="218"/>
    </row>
    <row r="2713" spans="2:2">
      <c r="B2713" s="218"/>
    </row>
    <row r="2714" spans="2:2">
      <c r="B2714" s="218"/>
    </row>
    <row r="2715" spans="2:2">
      <c r="B2715" s="218"/>
    </row>
    <row r="2716" spans="2:2">
      <c r="B2716" s="218"/>
    </row>
    <row r="2717" spans="2:2">
      <c r="B2717" s="218"/>
    </row>
    <row r="2718" spans="2:2">
      <c r="B2718" s="218"/>
    </row>
    <row r="2719" spans="2:2">
      <c r="B2719" s="218"/>
    </row>
    <row r="2720" spans="2:2">
      <c r="B2720" s="218"/>
    </row>
    <row r="2721" spans="2:2">
      <c r="B2721" s="218"/>
    </row>
    <row r="2722" spans="2:2">
      <c r="B2722" s="218"/>
    </row>
    <row r="2723" spans="2:2">
      <c r="B2723" s="218"/>
    </row>
    <row r="2724" spans="2:2">
      <c r="B2724" s="218"/>
    </row>
    <row r="2725" spans="2:2">
      <c r="B2725" s="218"/>
    </row>
    <row r="2726" spans="2:2">
      <c r="B2726" s="218"/>
    </row>
    <row r="2727" spans="2:2">
      <c r="B2727" s="218"/>
    </row>
    <row r="2728" spans="2:2">
      <c r="B2728" s="218"/>
    </row>
    <row r="2729" spans="2:2">
      <c r="B2729" s="218"/>
    </row>
    <row r="2730" spans="2:2">
      <c r="B2730" s="218"/>
    </row>
    <row r="2731" spans="2:2">
      <c r="B2731" s="218"/>
    </row>
    <row r="2732" spans="2:2">
      <c r="B2732" s="218"/>
    </row>
    <row r="2733" spans="2:2">
      <c r="B2733" s="218"/>
    </row>
    <row r="2734" spans="2:2">
      <c r="B2734" s="218"/>
    </row>
    <row r="2735" spans="2:2">
      <c r="B2735" s="218"/>
    </row>
    <row r="2736" spans="2:2">
      <c r="B2736" s="218"/>
    </row>
    <row r="2737" spans="2:2">
      <c r="B2737" s="218"/>
    </row>
    <row r="2738" spans="2:2">
      <c r="B2738" s="218"/>
    </row>
    <row r="2739" spans="2:2">
      <c r="B2739" s="218"/>
    </row>
    <row r="2740" spans="2:2">
      <c r="B2740" s="218"/>
    </row>
    <row r="2741" spans="2:2">
      <c r="B2741" s="218"/>
    </row>
    <row r="2742" spans="2:2">
      <c r="B2742" s="218"/>
    </row>
    <row r="2743" spans="2:2">
      <c r="B2743" s="218"/>
    </row>
    <row r="2744" spans="2:2">
      <c r="B2744" s="218"/>
    </row>
    <row r="2745" spans="2:2">
      <c r="B2745" s="218"/>
    </row>
    <row r="2746" spans="2:2">
      <c r="B2746" s="218"/>
    </row>
    <row r="2747" spans="2:2">
      <c r="B2747" s="218"/>
    </row>
    <row r="2748" spans="2:2">
      <c r="B2748" s="218"/>
    </row>
    <row r="2749" spans="2:2">
      <c r="B2749" s="218"/>
    </row>
    <row r="2750" spans="2:2">
      <c r="B2750" s="218"/>
    </row>
    <row r="2751" spans="2:2">
      <c r="B2751" s="218"/>
    </row>
    <row r="2752" spans="2:2">
      <c r="B2752" s="218"/>
    </row>
    <row r="2753" spans="2:2">
      <c r="B2753" s="218"/>
    </row>
    <row r="2754" spans="2:2">
      <c r="B2754" s="218"/>
    </row>
    <row r="2755" spans="2:2">
      <c r="B2755" s="218"/>
    </row>
    <row r="2756" spans="2:2">
      <c r="B2756" s="218"/>
    </row>
    <row r="2757" spans="2:2">
      <c r="B2757" s="218"/>
    </row>
    <row r="2758" spans="2:2">
      <c r="B2758" s="218"/>
    </row>
    <row r="2759" spans="2:2">
      <c r="B2759" s="218"/>
    </row>
    <row r="2760" spans="2:2">
      <c r="B2760" s="218"/>
    </row>
    <row r="2761" spans="2:2">
      <c r="B2761" s="218"/>
    </row>
    <row r="2762" spans="2:2">
      <c r="B2762" s="218"/>
    </row>
    <row r="2763" spans="2:2">
      <c r="B2763" s="218"/>
    </row>
    <row r="2764" spans="2:2">
      <c r="B2764" s="218"/>
    </row>
    <row r="2765" spans="2:2">
      <c r="B2765" s="218"/>
    </row>
    <row r="2766" spans="2:2">
      <c r="B2766" s="218"/>
    </row>
    <row r="2767" spans="2:2">
      <c r="B2767" s="218"/>
    </row>
    <row r="2768" spans="2:2">
      <c r="B2768" s="218"/>
    </row>
    <row r="2769" spans="2:2">
      <c r="B2769" s="218"/>
    </row>
    <row r="2770" spans="2:2">
      <c r="B2770" s="218"/>
    </row>
    <row r="2771" spans="2:2">
      <c r="B2771" s="218"/>
    </row>
    <row r="2772" spans="2:2">
      <c r="B2772" s="218"/>
    </row>
    <row r="2773" spans="2:2">
      <c r="B2773" s="218"/>
    </row>
    <row r="2774" spans="2:2">
      <c r="B2774" s="218"/>
    </row>
    <row r="2775" spans="2:2">
      <c r="B2775" s="218"/>
    </row>
    <row r="2776" spans="2:2">
      <c r="B2776" s="218"/>
    </row>
    <row r="2777" spans="2:2">
      <c r="B2777" s="218"/>
    </row>
    <row r="2778" spans="2:2">
      <c r="B2778" s="218"/>
    </row>
    <row r="2779" spans="2:2">
      <c r="B2779" s="218"/>
    </row>
    <row r="2780" spans="2:2">
      <c r="B2780" s="218"/>
    </row>
    <row r="2781" spans="2:2">
      <c r="B2781" s="218"/>
    </row>
    <row r="2782" spans="2:2">
      <c r="B2782" s="218"/>
    </row>
    <row r="2783" spans="2:2">
      <c r="B2783" s="218"/>
    </row>
    <row r="2784" spans="2:2">
      <c r="B2784" s="218"/>
    </row>
    <row r="2785" spans="2:2">
      <c r="B2785" s="218"/>
    </row>
    <row r="2786" spans="2:2">
      <c r="B2786" s="218"/>
    </row>
    <row r="2787" spans="2:2">
      <c r="B2787" s="218"/>
    </row>
    <row r="2788" spans="2:2">
      <c r="B2788" s="218"/>
    </row>
    <row r="2789" spans="2:2">
      <c r="B2789" s="218"/>
    </row>
    <row r="2790" spans="2:2">
      <c r="B2790" s="218"/>
    </row>
    <row r="2791" spans="2:2">
      <c r="B2791" s="218"/>
    </row>
    <row r="2792" spans="2:2">
      <c r="B2792" s="218"/>
    </row>
    <row r="2793" spans="2:2">
      <c r="B2793" s="218"/>
    </row>
    <row r="2794" spans="2:2">
      <c r="B2794" s="218"/>
    </row>
    <row r="2795" spans="2:2">
      <c r="B2795" s="218"/>
    </row>
    <row r="2796" spans="2:2">
      <c r="B2796" s="218"/>
    </row>
    <row r="2797" spans="2:2">
      <c r="B2797" s="218"/>
    </row>
    <row r="2798" spans="2:2">
      <c r="B2798" s="218"/>
    </row>
    <row r="2799" spans="2:2">
      <c r="B2799" s="218"/>
    </row>
    <row r="2800" spans="2:2">
      <c r="B2800" s="218"/>
    </row>
    <row r="2801" spans="2:2">
      <c r="B2801" s="218"/>
    </row>
    <row r="2802" spans="2:2">
      <c r="B2802" s="218"/>
    </row>
    <row r="2803" spans="2:2">
      <c r="B2803" s="218"/>
    </row>
    <row r="2804" spans="2:2">
      <c r="B2804" s="218"/>
    </row>
    <row r="2805" spans="2:2">
      <c r="B2805" s="218"/>
    </row>
    <row r="2806" spans="2:2">
      <c r="B2806" s="218"/>
    </row>
    <row r="2807" spans="2:2">
      <c r="B2807" s="218"/>
    </row>
    <row r="2808" spans="2:2">
      <c r="B2808" s="218"/>
    </row>
    <row r="2809" spans="2:2">
      <c r="B2809" s="218"/>
    </row>
    <row r="2810" spans="2:2">
      <c r="B2810" s="218"/>
    </row>
    <row r="2811" spans="2:2">
      <c r="B2811" s="218"/>
    </row>
    <row r="2812" spans="2:2">
      <c r="B2812" s="218"/>
    </row>
    <row r="2813" spans="2:2">
      <c r="B2813" s="218"/>
    </row>
    <row r="2814" spans="2:2">
      <c r="B2814" s="218"/>
    </row>
    <row r="2815" spans="2:2">
      <c r="B2815" s="218"/>
    </row>
    <row r="2816" spans="2:2">
      <c r="B2816" s="218"/>
    </row>
    <row r="2817" spans="2:2">
      <c r="B2817" s="218"/>
    </row>
    <row r="2818" spans="2:2">
      <c r="B2818" s="218"/>
    </row>
    <row r="2819" spans="2:2">
      <c r="B2819" s="218"/>
    </row>
    <row r="2820" spans="2:2">
      <c r="B2820" s="218"/>
    </row>
    <row r="2821" spans="2:2">
      <c r="B2821" s="218"/>
    </row>
    <row r="2822" spans="2:2">
      <c r="B2822" s="218"/>
    </row>
    <row r="2823" spans="2:2">
      <c r="B2823" s="218"/>
    </row>
    <row r="2824" spans="2:2">
      <c r="B2824" s="218"/>
    </row>
    <row r="2825" spans="2:2">
      <c r="B2825" s="218"/>
    </row>
    <row r="2826" spans="2:2">
      <c r="B2826" s="218"/>
    </row>
    <row r="2827" spans="2:2">
      <c r="B2827" s="218"/>
    </row>
    <row r="2828" spans="2:2">
      <c r="B2828" s="218"/>
    </row>
    <row r="2829" spans="2:2">
      <c r="B2829" s="218"/>
    </row>
    <row r="2830" spans="2:2">
      <c r="B2830" s="218"/>
    </row>
    <row r="2831" spans="2:2">
      <c r="B2831" s="218"/>
    </row>
    <row r="2832" spans="2:2">
      <c r="B2832" s="218"/>
    </row>
    <row r="2833" spans="2:2">
      <c r="B2833" s="218"/>
    </row>
    <row r="2834" spans="2:2">
      <c r="B2834" s="218"/>
    </row>
    <row r="2835" spans="2:2">
      <c r="B2835" s="218"/>
    </row>
    <row r="2836" spans="2:2">
      <c r="B2836" s="218"/>
    </row>
    <row r="2837" spans="2:2">
      <c r="B2837" s="218"/>
    </row>
    <row r="2838" spans="2:2">
      <c r="B2838" s="218"/>
    </row>
    <row r="2839" spans="2:2">
      <c r="B2839" s="218"/>
    </row>
    <row r="2840" spans="2:2">
      <c r="B2840" s="218"/>
    </row>
    <row r="2841" spans="2:2">
      <c r="B2841" s="218"/>
    </row>
    <row r="2842" spans="2:2">
      <c r="B2842" s="218"/>
    </row>
    <row r="2843" spans="2:2">
      <c r="B2843" s="218"/>
    </row>
    <row r="2844" spans="2:2">
      <c r="B2844" s="218"/>
    </row>
    <row r="2845" spans="2:2">
      <c r="B2845" s="218"/>
    </row>
    <row r="2846" spans="2:2">
      <c r="B2846" s="218"/>
    </row>
    <row r="2847" spans="2:2">
      <c r="B2847" s="218"/>
    </row>
    <row r="2848" spans="2:2">
      <c r="B2848" s="218"/>
    </row>
    <row r="2849" spans="2:2">
      <c r="B2849" s="218"/>
    </row>
    <row r="2850" spans="2:2">
      <c r="B2850" s="218"/>
    </row>
    <row r="2851" spans="2:2">
      <c r="B2851" s="218"/>
    </row>
    <row r="2852" spans="2:2">
      <c r="B2852" s="218"/>
    </row>
    <row r="2853" spans="2:2">
      <c r="B2853" s="218"/>
    </row>
    <row r="2854" spans="2:2">
      <c r="B2854" s="218"/>
    </row>
    <row r="2855" spans="2:2">
      <c r="B2855" s="218"/>
    </row>
    <row r="2856" spans="2:2">
      <c r="B2856" s="218"/>
    </row>
    <row r="2857" spans="2:2">
      <c r="B2857" s="218"/>
    </row>
    <row r="2858" spans="2:2">
      <c r="B2858" s="218"/>
    </row>
    <row r="2859" spans="2:2">
      <c r="B2859" s="218"/>
    </row>
    <row r="2860" spans="2:2">
      <c r="B2860" s="218"/>
    </row>
    <row r="2861" spans="2:2">
      <c r="B2861" s="218"/>
    </row>
    <row r="2862" spans="2:2">
      <c r="B2862" s="218"/>
    </row>
    <row r="2863" spans="2:2">
      <c r="B2863" s="218"/>
    </row>
    <row r="2864" spans="2:2">
      <c r="B2864" s="218"/>
    </row>
    <row r="2865" spans="2:2">
      <c r="B2865" s="218"/>
    </row>
    <row r="2866" spans="2:2">
      <c r="B2866" s="218"/>
    </row>
    <row r="2867" spans="2:2">
      <c r="B2867" s="218"/>
    </row>
    <row r="2868" spans="2:2">
      <c r="B2868" s="218"/>
    </row>
    <row r="2869" spans="2:2">
      <c r="B2869" s="218"/>
    </row>
    <row r="2870" spans="2:2">
      <c r="B2870" s="218"/>
    </row>
    <row r="2871" spans="2:2">
      <c r="B2871" s="218"/>
    </row>
    <row r="2872" spans="2:2">
      <c r="B2872" s="218"/>
    </row>
    <row r="2873" spans="2:2">
      <c r="B2873" s="218"/>
    </row>
    <row r="2874" spans="2:2">
      <c r="B2874" s="218"/>
    </row>
    <row r="2875" spans="2:2">
      <c r="B2875" s="218"/>
    </row>
    <row r="2876" spans="2:2">
      <c r="B2876" s="218"/>
    </row>
    <row r="2877" spans="2:2">
      <c r="B2877" s="218"/>
    </row>
    <row r="2878" spans="2:2">
      <c r="B2878" s="218"/>
    </row>
    <row r="2879" spans="2:2">
      <c r="B2879" s="218"/>
    </row>
    <row r="2880" spans="2:2">
      <c r="B2880" s="218"/>
    </row>
    <row r="2881" spans="2:2">
      <c r="B2881" s="218"/>
    </row>
    <row r="2882" spans="2:2">
      <c r="B2882" s="218"/>
    </row>
    <row r="2883" spans="2:2">
      <c r="B2883" s="218"/>
    </row>
    <row r="2884" spans="2:2">
      <c r="B2884" s="218"/>
    </row>
    <row r="2885" spans="2:2">
      <c r="B2885" s="218"/>
    </row>
    <row r="2886" spans="2:2">
      <c r="B2886" s="218"/>
    </row>
    <row r="2887" spans="2:2">
      <c r="B2887" s="218"/>
    </row>
    <row r="2888" spans="2:2">
      <c r="B2888" s="218"/>
    </row>
    <row r="2889" spans="2:2">
      <c r="B2889" s="218"/>
    </row>
    <row r="2890" spans="2:2">
      <c r="B2890" s="218"/>
    </row>
    <row r="2891" spans="2:2">
      <c r="B2891" s="218"/>
    </row>
    <row r="2892" spans="2:2">
      <c r="B2892" s="218"/>
    </row>
    <row r="2893" spans="2:2">
      <c r="B2893" s="218"/>
    </row>
    <row r="2894" spans="2:2">
      <c r="B2894" s="218"/>
    </row>
    <row r="2895" spans="2:2">
      <c r="B2895" s="218"/>
    </row>
    <row r="2896" spans="2:2">
      <c r="B2896" s="218"/>
    </row>
    <row r="2897" spans="2:2">
      <c r="B2897" s="218"/>
    </row>
    <row r="2898" spans="2:2">
      <c r="B2898" s="218"/>
    </row>
    <row r="2899" spans="2:2">
      <c r="B2899" s="218"/>
    </row>
    <row r="2900" spans="2:2">
      <c r="B2900" s="218"/>
    </row>
    <row r="2901" spans="2:2">
      <c r="B2901" s="218"/>
    </row>
    <row r="2902" spans="2:2">
      <c r="B2902" s="218"/>
    </row>
    <row r="2903" spans="2:2">
      <c r="B2903" s="218"/>
    </row>
    <row r="2904" spans="2:2">
      <c r="B2904" s="218"/>
    </row>
    <row r="2905" spans="2:2">
      <c r="B2905" s="218"/>
    </row>
    <row r="2906" spans="2:2">
      <c r="B2906" s="218"/>
    </row>
    <row r="2907" spans="2:2">
      <c r="B2907" s="218"/>
    </row>
    <row r="2908" spans="2:2">
      <c r="B2908" s="218"/>
    </row>
    <row r="2909" spans="2:2">
      <c r="B2909" s="218"/>
    </row>
    <row r="2910" spans="2:2">
      <c r="B2910" s="218"/>
    </row>
    <row r="2911" spans="2:2">
      <c r="B2911" s="218"/>
    </row>
    <row r="2912" spans="2:2">
      <c r="B2912" s="218"/>
    </row>
    <row r="2913" spans="2:2">
      <c r="B2913" s="218"/>
    </row>
    <row r="2914" spans="2:2">
      <c r="B2914" s="218"/>
    </row>
    <row r="2915" spans="2:2">
      <c r="B2915" s="218"/>
    </row>
    <row r="2916" spans="2:2">
      <c r="B2916" s="218"/>
    </row>
    <row r="2917" spans="2:2">
      <c r="B2917" s="218"/>
    </row>
    <row r="2918" spans="2:2">
      <c r="B2918" s="218"/>
    </row>
    <row r="2919" spans="2:2">
      <c r="B2919" s="218"/>
    </row>
    <row r="2920" spans="2:2">
      <c r="B2920" s="218"/>
    </row>
    <row r="2921" spans="2:2">
      <c r="B2921" s="218"/>
    </row>
    <row r="2922" spans="2:2">
      <c r="B2922" s="218"/>
    </row>
    <row r="2923" spans="2:2">
      <c r="B2923" s="218"/>
    </row>
    <row r="2924" spans="2:2">
      <c r="B2924" s="218"/>
    </row>
    <row r="2925" spans="2:2">
      <c r="B2925" s="218"/>
    </row>
    <row r="2926" spans="2:2">
      <c r="B2926" s="218"/>
    </row>
    <row r="2927" spans="2:2">
      <c r="B2927" s="218"/>
    </row>
    <row r="2928" spans="2:2">
      <c r="B2928" s="218"/>
    </row>
    <row r="2929" spans="2:2">
      <c r="B2929" s="218"/>
    </row>
    <row r="2930" spans="2:2">
      <c r="B2930" s="218"/>
    </row>
    <row r="2931" spans="2:2">
      <c r="B2931" s="218"/>
    </row>
    <row r="2932" spans="2:2">
      <c r="B2932" s="218"/>
    </row>
    <row r="2933" spans="2:2">
      <c r="B2933" s="218"/>
    </row>
    <row r="2934" spans="2:2">
      <c r="B2934" s="218"/>
    </row>
    <row r="2935" spans="2:2">
      <c r="B2935" s="218"/>
    </row>
    <row r="2936" spans="2:2">
      <c r="B2936" s="218"/>
    </row>
    <row r="2937" spans="2:2">
      <c r="B2937" s="218"/>
    </row>
    <row r="2938" spans="2:2">
      <c r="B2938" s="218"/>
    </row>
    <row r="2939" spans="2:2">
      <c r="B2939" s="218"/>
    </row>
    <row r="2940" spans="2:2">
      <c r="B2940" s="218"/>
    </row>
    <row r="2941" spans="2:2">
      <c r="B2941" s="218"/>
    </row>
    <row r="2942" spans="2:2">
      <c r="B2942" s="218"/>
    </row>
    <row r="2943" spans="2:2">
      <c r="B2943" s="218"/>
    </row>
    <row r="2944" spans="2:2">
      <c r="B2944" s="218"/>
    </row>
    <row r="2945" spans="2:2">
      <c r="B2945" s="218"/>
    </row>
    <row r="2946" spans="2:2">
      <c r="B2946" s="218"/>
    </row>
    <row r="2947" spans="2:2">
      <c r="B2947" s="218"/>
    </row>
    <row r="2948" spans="2:2">
      <c r="B2948" s="218"/>
    </row>
    <row r="2949" spans="2:2">
      <c r="B2949" s="218"/>
    </row>
    <row r="2950" spans="2:2">
      <c r="B2950" s="218"/>
    </row>
    <row r="2951" spans="2:2">
      <c r="B2951" s="218"/>
    </row>
    <row r="2952" spans="2:2">
      <c r="B2952" s="218"/>
    </row>
    <row r="2953" spans="2:2">
      <c r="B2953" s="218"/>
    </row>
    <row r="2954" spans="2:2">
      <c r="B2954" s="218"/>
    </row>
    <row r="2955" spans="2:2">
      <c r="B2955" s="218"/>
    </row>
    <row r="2956" spans="2:2">
      <c r="B2956" s="218"/>
    </row>
    <row r="2957" spans="2:2">
      <c r="B2957" s="218"/>
    </row>
    <row r="2958" spans="2:2">
      <c r="B2958" s="218"/>
    </row>
    <row r="2959" spans="2:2">
      <c r="B2959" s="218"/>
    </row>
    <row r="2960" spans="2:2">
      <c r="B2960" s="218"/>
    </row>
    <row r="2961" spans="2:2">
      <c r="B2961" s="218"/>
    </row>
    <row r="2962" spans="2:2">
      <c r="B2962" s="218"/>
    </row>
    <row r="2963" spans="2:2">
      <c r="B2963" s="218"/>
    </row>
    <row r="2964" spans="2:2">
      <c r="B2964" s="218"/>
    </row>
    <row r="2965" spans="2:2">
      <c r="B2965" s="218"/>
    </row>
    <row r="2966" spans="2:2">
      <c r="B2966" s="218"/>
    </row>
    <row r="2967" spans="2:2">
      <c r="B2967" s="218"/>
    </row>
    <row r="2968" spans="2:2">
      <c r="B2968" s="218"/>
    </row>
    <row r="2969" spans="2:2">
      <c r="B2969" s="218"/>
    </row>
    <row r="2970" spans="2:2">
      <c r="B2970" s="218"/>
    </row>
    <row r="2971" spans="2:2">
      <c r="B2971" s="218"/>
    </row>
    <row r="2972" spans="2:2">
      <c r="B2972" s="218"/>
    </row>
    <row r="2973" spans="2:2">
      <c r="B2973" s="218"/>
    </row>
    <row r="2974" spans="2:2">
      <c r="B2974" s="218"/>
    </row>
    <row r="2975" spans="2:2">
      <c r="B2975" s="218"/>
    </row>
    <row r="2976" spans="2:2">
      <c r="B2976" s="218"/>
    </row>
    <row r="2977" spans="2:2">
      <c r="B2977" s="218"/>
    </row>
    <row r="2978" spans="2:2">
      <c r="B2978" s="218"/>
    </row>
    <row r="2979" spans="2:2">
      <c r="B2979" s="218"/>
    </row>
    <row r="2980" spans="2:2">
      <c r="B2980" s="218"/>
    </row>
    <row r="2981" spans="2:2">
      <c r="B2981" s="218"/>
    </row>
    <row r="2982" spans="2:2">
      <c r="B2982" s="218"/>
    </row>
    <row r="2983" spans="2:2">
      <c r="B2983" s="218"/>
    </row>
    <row r="2984" spans="2:2">
      <c r="B2984" s="218"/>
    </row>
    <row r="2985" spans="2:2">
      <c r="B2985" s="218"/>
    </row>
    <row r="2986" spans="2:2">
      <c r="B2986" s="218"/>
    </row>
    <row r="2987" spans="2:2">
      <c r="B2987" s="218"/>
    </row>
    <row r="2988" spans="2:2">
      <c r="B2988" s="218"/>
    </row>
    <row r="2989" spans="2:2">
      <c r="B2989" s="218"/>
    </row>
    <row r="2990" spans="2:2">
      <c r="B2990" s="218"/>
    </row>
    <row r="2991" spans="2:2">
      <c r="B2991" s="218"/>
    </row>
    <row r="2992" spans="2:2">
      <c r="B2992" s="218"/>
    </row>
    <row r="2993" spans="2:2">
      <c r="B2993" s="218"/>
    </row>
    <row r="2994" spans="2:2">
      <c r="B2994" s="218"/>
    </row>
    <row r="2995" spans="2:2">
      <c r="B2995" s="218"/>
    </row>
    <row r="2996" spans="2:2">
      <c r="B2996" s="218"/>
    </row>
    <row r="2997" spans="2:2">
      <c r="B2997" s="218"/>
    </row>
    <row r="2998" spans="2:2">
      <c r="B2998" s="218"/>
    </row>
    <row r="2999" spans="2:2">
      <c r="B2999" s="218"/>
    </row>
    <row r="3000" spans="2:2">
      <c r="B3000" s="218"/>
    </row>
    <row r="3001" spans="2:2">
      <c r="B3001" s="218"/>
    </row>
    <row r="3002" spans="2:2">
      <c r="B3002" s="218"/>
    </row>
    <row r="3003" spans="2:2">
      <c r="B3003" s="218"/>
    </row>
    <row r="3004" spans="2:2">
      <c r="B3004" s="218"/>
    </row>
    <row r="3005" spans="2:2">
      <c r="B3005" s="218"/>
    </row>
    <row r="3006" spans="2:2">
      <c r="B3006" s="218"/>
    </row>
    <row r="3007" spans="2:2">
      <c r="B3007" s="218"/>
    </row>
    <row r="3008" spans="2:2">
      <c r="B3008" s="218"/>
    </row>
    <row r="3009" spans="2:2">
      <c r="B3009" s="218"/>
    </row>
    <row r="3010" spans="2:2">
      <c r="B3010" s="218"/>
    </row>
    <row r="3011" spans="2:2">
      <c r="B3011" s="218"/>
    </row>
    <row r="3012" spans="2:2">
      <c r="B3012" s="218"/>
    </row>
    <row r="3013" spans="2:2">
      <c r="B3013" s="218"/>
    </row>
    <row r="3014" spans="2:2">
      <c r="B3014" s="218"/>
    </row>
    <row r="3015" spans="2:2">
      <c r="B3015" s="218"/>
    </row>
    <row r="3016" spans="2:2">
      <c r="B3016" s="218"/>
    </row>
    <row r="3017" spans="2:2">
      <c r="B3017" s="218"/>
    </row>
    <row r="3018" spans="2:2">
      <c r="B3018" s="218"/>
    </row>
    <row r="3019" spans="2:2">
      <c r="B3019" s="218"/>
    </row>
    <row r="3020" spans="2:2">
      <c r="B3020" s="218"/>
    </row>
    <row r="3021" spans="2:2">
      <c r="B3021" s="218"/>
    </row>
    <row r="3022" spans="2:2">
      <c r="B3022" s="218"/>
    </row>
    <row r="3023" spans="2:2">
      <c r="B3023" s="218"/>
    </row>
    <row r="3024" spans="2:2">
      <c r="B3024" s="218"/>
    </row>
    <row r="3025" spans="2:2">
      <c r="B3025" s="218"/>
    </row>
    <row r="3026" spans="2:2">
      <c r="B3026" s="218"/>
    </row>
    <row r="3027" spans="2:2">
      <c r="B3027" s="218"/>
    </row>
    <row r="3028" spans="2:2">
      <c r="B3028" s="218"/>
    </row>
    <row r="3029" spans="2:2">
      <c r="B3029" s="218"/>
    </row>
    <row r="3030" spans="2:2">
      <c r="B3030" s="218"/>
    </row>
    <row r="3031" spans="2:2">
      <c r="B3031" s="218"/>
    </row>
    <row r="3032" spans="2:2">
      <c r="B3032" s="218"/>
    </row>
    <row r="3033" spans="2:2">
      <c r="B3033" s="218"/>
    </row>
    <row r="3034" spans="2:2">
      <c r="B3034" s="218"/>
    </row>
    <row r="3035" spans="2:2">
      <c r="B3035" s="218"/>
    </row>
    <row r="3036" spans="2:2">
      <c r="B3036" s="218"/>
    </row>
    <row r="3037" spans="2:2">
      <c r="B3037" s="218"/>
    </row>
    <row r="3038" spans="2:2">
      <c r="B3038" s="218"/>
    </row>
    <row r="3039" spans="2:2">
      <c r="B3039" s="218"/>
    </row>
    <row r="3040" spans="2:2">
      <c r="B3040" s="218"/>
    </row>
    <row r="3041" spans="2:2">
      <c r="B3041" s="218"/>
    </row>
    <row r="3042" spans="2:2">
      <c r="B3042" s="218"/>
    </row>
    <row r="3043" spans="2:2">
      <c r="B3043" s="218"/>
    </row>
    <row r="3044" spans="2:2">
      <c r="B3044" s="218"/>
    </row>
    <row r="3045" spans="2:2">
      <c r="B3045" s="218"/>
    </row>
    <row r="3046" spans="2:2">
      <c r="B3046" s="218"/>
    </row>
    <row r="3047" spans="2:2">
      <c r="B3047" s="218"/>
    </row>
    <row r="3048" spans="2:2">
      <c r="B3048" s="218"/>
    </row>
    <row r="3049" spans="2:2">
      <c r="B3049" s="218"/>
    </row>
    <row r="3050" spans="2:2">
      <c r="B3050" s="218"/>
    </row>
    <row r="3051" spans="2:2">
      <c r="B3051" s="218"/>
    </row>
    <row r="3052" spans="2:2">
      <c r="B3052" s="218"/>
    </row>
    <row r="3053" spans="2:2">
      <c r="B3053" s="218"/>
    </row>
    <row r="3054" spans="2:2">
      <c r="B3054" s="218"/>
    </row>
    <row r="3055" spans="2:2">
      <c r="B3055" s="218"/>
    </row>
    <row r="3056" spans="2:2">
      <c r="B3056" s="218"/>
    </row>
    <row r="3057" spans="2:2">
      <c r="B3057" s="218"/>
    </row>
    <row r="3058" spans="2:2">
      <c r="B3058" s="218"/>
    </row>
    <row r="3059" spans="2:2">
      <c r="B3059" s="218"/>
    </row>
    <row r="3060" spans="2:2">
      <c r="B3060" s="218"/>
    </row>
    <row r="3061" spans="2:2">
      <c r="B3061" s="218"/>
    </row>
    <row r="3062" spans="2:2">
      <c r="B3062" s="218"/>
    </row>
    <row r="3063" spans="2:2">
      <c r="B3063" s="218"/>
    </row>
    <row r="3064" spans="2:2">
      <c r="B3064" s="218"/>
    </row>
    <row r="3065" spans="2:2">
      <c r="B3065" s="218"/>
    </row>
    <row r="3066" spans="2:2">
      <c r="B3066" s="218"/>
    </row>
    <row r="3067" spans="2:2">
      <c r="B3067" s="218"/>
    </row>
    <row r="3068" spans="2:2">
      <c r="B3068" s="218"/>
    </row>
    <row r="3069" spans="2:2">
      <c r="B3069" s="218"/>
    </row>
    <row r="3070" spans="2:2">
      <c r="B3070" s="218"/>
    </row>
    <row r="3071" spans="2:2">
      <c r="B3071" s="218"/>
    </row>
    <row r="3072" spans="2:2">
      <c r="B3072" s="218"/>
    </row>
    <row r="3073" spans="2:2">
      <c r="B3073" s="218"/>
    </row>
    <row r="3074" spans="2:2">
      <c r="B3074" s="218"/>
    </row>
    <row r="3075" spans="2:2">
      <c r="B3075" s="218"/>
    </row>
    <row r="3076" spans="2:2">
      <c r="B3076" s="218"/>
    </row>
    <row r="3077" spans="2:2">
      <c r="B3077" s="218"/>
    </row>
    <row r="3078" spans="2:2">
      <c r="B3078" s="218"/>
    </row>
    <row r="3079" spans="2:2">
      <c r="B3079" s="218"/>
    </row>
    <row r="3080" spans="2:2">
      <c r="B3080" s="218"/>
    </row>
    <row r="3081" spans="2:2">
      <c r="B3081" s="218"/>
    </row>
    <row r="3082" spans="2:2">
      <c r="B3082" s="218"/>
    </row>
    <row r="3083" spans="2:2">
      <c r="B3083" s="218"/>
    </row>
    <row r="3084" spans="2:2">
      <c r="B3084" s="218"/>
    </row>
    <row r="3085" spans="2:2">
      <c r="B3085" s="218"/>
    </row>
    <row r="3086" spans="2:2">
      <c r="B3086" s="218"/>
    </row>
    <row r="3087" spans="2:2">
      <c r="B3087" s="218"/>
    </row>
    <row r="3088" spans="2:2">
      <c r="B3088" s="218"/>
    </row>
    <row r="3089" spans="2:2">
      <c r="B3089" s="218"/>
    </row>
    <row r="3090" spans="2:2">
      <c r="B3090" s="218"/>
    </row>
    <row r="3091" spans="2:2">
      <c r="B3091" s="218"/>
    </row>
    <row r="3092" spans="2:2">
      <c r="B3092" s="218"/>
    </row>
    <row r="3093" spans="2:2">
      <c r="B3093" s="218"/>
    </row>
    <row r="3094" spans="2:2">
      <c r="B3094" s="218"/>
    </row>
    <row r="3095" spans="2:2">
      <c r="B3095" s="218"/>
    </row>
    <row r="3096" spans="2:2">
      <c r="B3096" s="218"/>
    </row>
    <row r="3097" spans="2:2">
      <c r="B3097" s="218"/>
    </row>
    <row r="3098" spans="2:2">
      <c r="B3098" s="218"/>
    </row>
    <row r="3099" spans="2:2">
      <c r="B3099" s="218"/>
    </row>
    <row r="3100" spans="2:2">
      <c r="B3100" s="218"/>
    </row>
    <row r="3101" spans="2:2">
      <c r="B3101" s="218"/>
    </row>
    <row r="3102" spans="2:2">
      <c r="B3102" s="218"/>
    </row>
    <row r="3103" spans="2:2">
      <c r="B3103" s="218"/>
    </row>
    <row r="3104" spans="2:2">
      <c r="B3104" s="218"/>
    </row>
    <row r="3105" spans="2:2">
      <c r="B3105" s="218"/>
    </row>
    <row r="3106" spans="2:2">
      <c r="B3106" s="218"/>
    </row>
    <row r="3107" spans="2:2">
      <c r="B3107" s="218"/>
    </row>
    <row r="3108" spans="2:2">
      <c r="B3108" s="218"/>
    </row>
    <row r="3109" spans="2:2">
      <c r="B3109" s="218"/>
    </row>
    <row r="3110" spans="2:2">
      <c r="B3110" s="218"/>
    </row>
    <row r="3111" spans="2:2">
      <c r="B3111" s="218"/>
    </row>
    <row r="3112" spans="2:2">
      <c r="B3112" s="218"/>
    </row>
    <row r="3113" spans="2:2">
      <c r="B3113" s="218"/>
    </row>
    <row r="3114" spans="2:2">
      <c r="B3114" s="218"/>
    </row>
    <row r="3115" spans="2:2">
      <c r="B3115" s="218"/>
    </row>
    <row r="3116" spans="2:2">
      <c r="B3116" s="218"/>
    </row>
    <row r="3117" spans="2:2">
      <c r="B3117" s="218"/>
    </row>
    <row r="3118" spans="2:2">
      <c r="B3118" s="218"/>
    </row>
    <row r="3119" spans="2:2">
      <c r="B3119" s="218"/>
    </row>
    <row r="3120" spans="2:2">
      <c r="B3120" s="218"/>
    </row>
    <row r="3121" spans="2:2">
      <c r="B3121" s="218"/>
    </row>
    <row r="3122" spans="2:2">
      <c r="B3122" s="218"/>
    </row>
    <row r="3123" spans="2:2">
      <c r="B3123" s="218"/>
    </row>
    <row r="3124" spans="2:2">
      <c r="B3124" s="218"/>
    </row>
    <row r="3125" spans="2:2">
      <c r="B3125" s="218"/>
    </row>
    <row r="3126" spans="2:2">
      <c r="B3126" s="218"/>
    </row>
    <row r="3127" spans="2:2">
      <c r="B3127" s="218"/>
    </row>
    <row r="3128" spans="2:2">
      <c r="B3128" s="218"/>
    </row>
    <row r="3129" spans="2:2">
      <c r="B3129" s="218"/>
    </row>
    <row r="3130" spans="2:2">
      <c r="B3130" s="218"/>
    </row>
    <row r="3131" spans="2:2">
      <c r="B3131" s="218"/>
    </row>
    <row r="3132" spans="2:2">
      <c r="B3132" s="218"/>
    </row>
    <row r="3133" spans="2:2">
      <c r="B3133" s="218"/>
    </row>
    <row r="3134" spans="2:2">
      <c r="B3134" s="218"/>
    </row>
    <row r="3135" spans="2:2">
      <c r="B3135" s="218"/>
    </row>
    <row r="3136" spans="2:2">
      <c r="B3136" s="218"/>
    </row>
    <row r="3137" spans="2:2">
      <c r="B3137" s="218"/>
    </row>
    <row r="3138" spans="2:2">
      <c r="B3138" s="218"/>
    </row>
    <row r="3139" spans="2:2">
      <c r="B3139" s="218"/>
    </row>
    <row r="3140" spans="2:2">
      <c r="B3140" s="218"/>
    </row>
    <row r="3141" spans="2:2">
      <c r="B3141" s="218"/>
    </row>
    <row r="3142" spans="2:2">
      <c r="B3142" s="218"/>
    </row>
    <row r="3143" spans="2:2">
      <c r="B3143" s="218"/>
    </row>
    <row r="3144" spans="2:2">
      <c r="B3144" s="218"/>
    </row>
    <row r="3145" spans="2:2">
      <c r="B3145" s="218"/>
    </row>
    <row r="3146" spans="2:2">
      <c r="B3146" s="218"/>
    </row>
    <row r="3147" spans="2:2">
      <c r="B3147" s="218"/>
    </row>
    <row r="3148" spans="2:2">
      <c r="B3148" s="218"/>
    </row>
    <row r="3149" spans="2:2">
      <c r="B3149" s="218"/>
    </row>
    <row r="3150" spans="2:2">
      <c r="B3150" s="218"/>
    </row>
    <row r="3151" spans="2:2">
      <c r="B3151" s="218"/>
    </row>
    <row r="3152" spans="2:2">
      <c r="B3152" s="218"/>
    </row>
    <row r="3153" spans="2:2">
      <c r="B3153" s="218"/>
    </row>
    <row r="3154" spans="2:2">
      <c r="B3154" s="218"/>
    </row>
    <row r="3155" spans="2:2">
      <c r="B3155" s="218"/>
    </row>
    <row r="3156" spans="2:2">
      <c r="B3156" s="218"/>
    </row>
    <row r="3157" spans="2:2">
      <c r="B3157" s="218"/>
    </row>
    <row r="3158" spans="2:2">
      <c r="B3158" s="218"/>
    </row>
    <row r="3159" spans="2:2">
      <c r="B3159" s="218"/>
    </row>
    <row r="3160" spans="2:2">
      <c r="B3160" s="218"/>
    </row>
    <row r="3161" spans="2:2">
      <c r="B3161" s="218"/>
    </row>
    <row r="3162" spans="2:2">
      <c r="B3162" s="218"/>
    </row>
    <row r="3163" spans="2:2">
      <c r="B3163" s="218"/>
    </row>
    <row r="3164" spans="2:2">
      <c r="B3164" s="218"/>
    </row>
    <row r="3165" spans="2:2">
      <c r="B3165" s="218"/>
    </row>
    <row r="3166" spans="2:2">
      <c r="B3166" s="218"/>
    </row>
    <row r="3167" spans="2:2">
      <c r="B3167" s="218"/>
    </row>
    <row r="3168" spans="2:2">
      <c r="B3168" s="218"/>
    </row>
    <row r="3169" spans="2:2">
      <c r="B3169" s="218"/>
    </row>
    <row r="3170" spans="2:2">
      <c r="B3170" s="218"/>
    </row>
    <row r="3171" spans="2:2">
      <c r="B3171" s="218"/>
    </row>
    <row r="3172" spans="2:2">
      <c r="B3172" s="218"/>
    </row>
    <row r="3173" spans="2:2">
      <c r="B3173" s="218"/>
    </row>
    <row r="3174" spans="2:2">
      <c r="B3174" s="218"/>
    </row>
    <row r="3175" spans="2:2">
      <c r="B3175" s="218"/>
    </row>
    <row r="3176" spans="2:2">
      <c r="B3176" s="218"/>
    </row>
    <row r="3177" spans="2:2">
      <c r="B3177" s="218"/>
    </row>
    <row r="3178" spans="2:2">
      <c r="B3178" s="218"/>
    </row>
    <row r="3179" spans="2:2">
      <c r="B3179" s="218"/>
    </row>
    <row r="3180" spans="2:2">
      <c r="B3180" s="218"/>
    </row>
    <row r="3181" spans="2:2">
      <c r="B3181" s="218"/>
    </row>
    <row r="3182" spans="2:2">
      <c r="B3182" s="218"/>
    </row>
    <row r="3183" spans="2:2">
      <c r="B3183" s="218"/>
    </row>
    <row r="3184" spans="2:2">
      <c r="B3184" s="218"/>
    </row>
    <row r="3185" spans="2:2">
      <c r="B3185" s="218"/>
    </row>
    <row r="3186" spans="2:2">
      <c r="B3186" s="218"/>
    </row>
    <row r="3187" spans="2:2">
      <c r="B3187" s="218"/>
    </row>
    <row r="3188" spans="2:2">
      <c r="B3188" s="218"/>
    </row>
    <row r="3189" spans="2:2">
      <c r="B3189" s="218"/>
    </row>
    <row r="3190" spans="2:2">
      <c r="B3190" s="218"/>
    </row>
    <row r="3191" spans="2:2">
      <c r="B3191" s="218"/>
    </row>
    <row r="3192" spans="2:2">
      <c r="B3192" s="218"/>
    </row>
    <row r="3193" spans="2:2">
      <c r="B3193" s="218"/>
    </row>
    <row r="3194" spans="2:2">
      <c r="B3194" s="218"/>
    </row>
    <row r="3195" spans="2:2">
      <c r="B3195" s="218"/>
    </row>
    <row r="3196" spans="2:2">
      <c r="B3196" s="218"/>
    </row>
    <row r="3197" spans="2:2">
      <c r="B3197" s="218"/>
    </row>
    <row r="3198" spans="2:2">
      <c r="B3198" s="218"/>
    </row>
    <row r="3199" spans="2:2">
      <c r="B3199" s="218"/>
    </row>
    <row r="3200" spans="2:2">
      <c r="B3200" s="218"/>
    </row>
    <row r="3201" spans="2:2">
      <c r="B3201" s="218"/>
    </row>
    <row r="3202" spans="2:2">
      <c r="B3202" s="218"/>
    </row>
    <row r="3203" spans="2:2">
      <c r="B3203" s="218"/>
    </row>
    <row r="3204" spans="2:2">
      <c r="B3204" s="218"/>
    </row>
    <row r="3205" spans="2:2">
      <c r="B3205" s="218"/>
    </row>
    <row r="3206" spans="2:2">
      <c r="B3206" s="218"/>
    </row>
    <row r="3207" spans="2:2">
      <c r="B3207" s="218"/>
    </row>
    <row r="3208" spans="2:2">
      <c r="B3208" s="218"/>
    </row>
    <row r="3209" spans="2:2">
      <c r="B3209" s="218"/>
    </row>
    <row r="3210" spans="2:2">
      <c r="B3210" s="218"/>
    </row>
    <row r="3211" spans="2:2">
      <c r="B3211" s="218"/>
    </row>
    <row r="3212" spans="2:2">
      <c r="B3212" s="218"/>
    </row>
    <row r="3213" spans="2:2">
      <c r="B3213" s="218"/>
    </row>
    <row r="3214" spans="2:2">
      <c r="B3214" s="218"/>
    </row>
    <row r="3215" spans="2:2">
      <c r="B3215" s="218"/>
    </row>
    <row r="3216" spans="2:2">
      <c r="B3216" s="218"/>
    </row>
    <row r="3217" spans="2:2">
      <c r="B3217" s="218"/>
    </row>
    <row r="3218" spans="2:2">
      <c r="B3218" s="218"/>
    </row>
    <row r="3219" spans="2:2">
      <c r="B3219" s="218"/>
    </row>
    <row r="3220" spans="2:2">
      <c r="B3220" s="218"/>
    </row>
    <row r="3221" spans="2:2">
      <c r="B3221" s="218"/>
    </row>
    <row r="3222" spans="2:2">
      <c r="B3222" s="218"/>
    </row>
    <row r="3223" spans="2:2">
      <c r="B3223" s="218"/>
    </row>
    <row r="3224" spans="2:2">
      <c r="B3224" s="218"/>
    </row>
    <row r="3225" spans="2:2">
      <c r="B3225" s="218"/>
    </row>
    <row r="3226" spans="2:2">
      <c r="B3226" s="218"/>
    </row>
    <row r="3227" spans="2:2">
      <c r="B3227" s="218"/>
    </row>
    <row r="3228" spans="2:2">
      <c r="B3228" s="218"/>
    </row>
    <row r="3229" spans="2:2">
      <c r="B3229" s="218"/>
    </row>
    <row r="3230" spans="2:2">
      <c r="B3230" s="218"/>
    </row>
    <row r="3231" spans="2:2">
      <c r="B3231" s="218"/>
    </row>
    <row r="3232" spans="2:2">
      <c r="B3232" s="218"/>
    </row>
    <row r="3233" spans="2:2">
      <c r="B3233" s="218"/>
    </row>
    <row r="3234" spans="2:2">
      <c r="B3234" s="218"/>
    </row>
    <row r="3235" spans="2:2">
      <c r="B3235" s="218"/>
    </row>
    <row r="3236" spans="2:2">
      <c r="B3236" s="218"/>
    </row>
    <row r="3237" spans="2:2">
      <c r="B3237" s="218"/>
    </row>
    <row r="3238" spans="2:2">
      <c r="B3238" s="218"/>
    </row>
    <row r="3239" spans="2:2">
      <c r="B3239" s="218"/>
    </row>
    <row r="3240" spans="2:2">
      <c r="B3240" s="218"/>
    </row>
    <row r="3241" spans="2:2">
      <c r="B3241" s="218"/>
    </row>
    <row r="3242" spans="2:2">
      <c r="B3242" s="218"/>
    </row>
    <row r="3243" spans="2:2">
      <c r="B3243" s="218"/>
    </row>
    <row r="3244" spans="2:2">
      <c r="B3244" s="218"/>
    </row>
    <row r="3245" spans="2:2">
      <c r="B3245" s="218"/>
    </row>
    <row r="3246" spans="2:2">
      <c r="B3246" s="218"/>
    </row>
    <row r="3247" spans="2:2">
      <c r="B3247" s="218"/>
    </row>
    <row r="3248" spans="2:2">
      <c r="B3248" s="218"/>
    </row>
    <row r="3249" spans="2:2">
      <c r="B3249" s="218"/>
    </row>
    <row r="3250" spans="2:2">
      <c r="B3250" s="218"/>
    </row>
    <row r="3251" spans="2:2">
      <c r="B3251" s="218"/>
    </row>
    <row r="3252" spans="2:2">
      <c r="B3252" s="218"/>
    </row>
    <row r="3253" spans="2:2">
      <c r="B3253" s="218"/>
    </row>
    <row r="3254" spans="2:2">
      <c r="B3254" s="218"/>
    </row>
    <row r="3255" spans="2:2">
      <c r="B3255" s="218"/>
    </row>
    <row r="3256" spans="2:2">
      <c r="B3256" s="218"/>
    </row>
    <row r="3257" spans="2:2">
      <c r="B3257" s="218"/>
    </row>
    <row r="3258" spans="2:2">
      <c r="B3258" s="218"/>
    </row>
    <row r="3259" spans="2:2">
      <c r="B3259" s="218"/>
    </row>
    <row r="3260" spans="2:2">
      <c r="B3260" s="218"/>
    </row>
    <row r="3261" spans="2:2">
      <c r="B3261" s="218"/>
    </row>
    <row r="3262" spans="2:2">
      <c r="B3262" s="218"/>
    </row>
    <row r="3263" spans="2:2">
      <c r="B3263" s="218"/>
    </row>
    <row r="3264" spans="2:2">
      <c r="B3264" s="218"/>
    </row>
    <row r="3265" spans="2:2">
      <c r="B3265" s="218"/>
    </row>
    <row r="3266" spans="2:2">
      <c r="B3266" s="218"/>
    </row>
    <row r="3267" spans="2:2">
      <c r="B3267" s="218"/>
    </row>
    <row r="3268" spans="2:2">
      <c r="B3268" s="218"/>
    </row>
    <row r="3269" spans="2:2">
      <c r="B3269" s="218"/>
    </row>
    <row r="3270" spans="2:2">
      <c r="B3270" s="218"/>
    </row>
    <row r="3271" spans="2:2">
      <c r="B3271" s="218"/>
    </row>
    <row r="3272" spans="2:2">
      <c r="B3272" s="218"/>
    </row>
    <row r="3273" spans="2:2">
      <c r="B3273" s="218"/>
    </row>
    <row r="3274" spans="2:2">
      <c r="B3274" s="218"/>
    </row>
    <row r="3275" spans="2:2">
      <c r="B3275" s="218"/>
    </row>
    <row r="3276" spans="2:2">
      <c r="B3276" s="218"/>
    </row>
    <row r="3277" spans="2:2">
      <c r="B3277" s="218"/>
    </row>
    <row r="3278" spans="2:2">
      <c r="B3278" s="218"/>
    </row>
    <row r="3279" spans="2:2">
      <c r="B3279" s="218"/>
    </row>
    <row r="3280" spans="2:2">
      <c r="B3280" s="218"/>
    </row>
    <row r="3281" spans="2:2">
      <c r="B3281" s="218"/>
    </row>
    <row r="3282" spans="2:2">
      <c r="B3282" s="218"/>
    </row>
    <row r="3283" spans="2:2">
      <c r="B3283" s="218"/>
    </row>
    <row r="3284" spans="2:2">
      <c r="B3284" s="218"/>
    </row>
    <row r="3285" spans="2:2">
      <c r="B3285" s="218"/>
    </row>
    <row r="3286" spans="2:2">
      <c r="B3286" s="218"/>
    </row>
    <row r="3287" spans="2:2">
      <c r="B3287" s="218"/>
    </row>
    <row r="3288" spans="2:2">
      <c r="B3288" s="218"/>
    </row>
    <row r="3289" spans="2:2">
      <c r="B3289" s="218"/>
    </row>
    <row r="3290" spans="2:2">
      <c r="B3290" s="218"/>
    </row>
    <row r="3291" spans="2:2">
      <c r="B3291" s="218"/>
    </row>
    <row r="3292" spans="2:2">
      <c r="B3292" s="218"/>
    </row>
    <row r="3293" spans="2:2">
      <c r="B3293" s="218"/>
    </row>
    <row r="3294" spans="2:2">
      <c r="B3294" s="218"/>
    </row>
    <row r="3295" spans="2:2">
      <c r="B3295" s="218"/>
    </row>
    <row r="3296" spans="2:2">
      <c r="B3296" s="218"/>
    </row>
    <row r="3297" spans="2:2">
      <c r="B3297" s="218"/>
    </row>
    <row r="3298" spans="2:2">
      <c r="B3298" s="218"/>
    </row>
    <row r="3299" spans="2:2">
      <c r="B3299" s="218"/>
    </row>
    <row r="3300" spans="2:2">
      <c r="B3300" s="218"/>
    </row>
    <row r="3301" spans="2:2">
      <c r="B3301" s="218"/>
    </row>
    <row r="3302" spans="2:2">
      <c r="B3302" s="218"/>
    </row>
    <row r="3303" spans="2:2">
      <c r="B3303" s="218"/>
    </row>
    <row r="3304" spans="2:2">
      <c r="B3304" s="218"/>
    </row>
    <row r="3305" spans="2:2">
      <c r="B3305" s="218"/>
    </row>
    <row r="3306" spans="2:2">
      <c r="B3306" s="218"/>
    </row>
    <row r="3307" spans="2:2">
      <c r="B3307" s="218"/>
    </row>
    <row r="3308" spans="2:2">
      <c r="B3308" s="218"/>
    </row>
    <row r="3309" spans="2:2">
      <c r="B3309" s="218"/>
    </row>
    <row r="3310" spans="2:2">
      <c r="B3310" s="218"/>
    </row>
    <row r="3311" spans="2:2">
      <c r="B3311" s="218"/>
    </row>
    <row r="3312" spans="2:2">
      <c r="B3312" s="218"/>
    </row>
    <row r="3313" spans="2:2">
      <c r="B3313" s="218"/>
    </row>
    <row r="3314" spans="2:2">
      <c r="B3314" s="218"/>
    </row>
    <row r="3315" spans="2:2">
      <c r="B3315" s="218"/>
    </row>
    <row r="3316" spans="2:2">
      <c r="B3316" s="218"/>
    </row>
    <row r="3317" spans="2:2">
      <c r="B3317" s="218"/>
    </row>
    <row r="3318" spans="2:2">
      <c r="B3318" s="218"/>
    </row>
    <row r="3319" spans="2:2">
      <c r="B3319" s="218"/>
    </row>
    <row r="3320" spans="2:2">
      <c r="B3320" s="218"/>
    </row>
    <row r="3321" spans="2:2">
      <c r="B3321" s="218"/>
    </row>
    <row r="3322" spans="2:2">
      <c r="B3322" s="218"/>
    </row>
    <row r="3323" spans="2:2">
      <c r="B3323" s="218"/>
    </row>
    <row r="3324" spans="2:2">
      <c r="B3324" s="218"/>
    </row>
    <row r="3325" spans="2:2">
      <c r="B3325" s="218"/>
    </row>
    <row r="3326" spans="2:2">
      <c r="B3326" s="218"/>
    </row>
    <row r="3327" spans="2:2">
      <c r="B3327" s="218"/>
    </row>
    <row r="3328" spans="2:2">
      <c r="B3328" s="218"/>
    </row>
    <row r="3329" spans="2:2">
      <c r="B3329" s="218"/>
    </row>
    <row r="3330" spans="2:2">
      <c r="B3330" s="218"/>
    </row>
    <row r="3331" spans="2:2">
      <c r="B3331" s="218"/>
    </row>
    <row r="3332" spans="2:2">
      <c r="B3332" s="218"/>
    </row>
    <row r="3333" spans="2:2">
      <c r="B3333" s="218"/>
    </row>
    <row r="3334" spans="2:2">
      <c r="B3334" s="218"/>
    </row>
    <row r="3335" spans="2:2">
      <c r="B3335" s="218"/>
    </row>
    <row r="3336" spans="2:2">
      <c r="B3336" s="218"/>
    </row>
    <row r="3337" spans="2:2">
      <c r="B3337" s="218"/>
    </row>
    <row r="3338" spans="2:2">
      <c r="B3338" s="218"/>
    </row>
    <row r="3339" spans="2:2">
      <c r="B3339" s="218"/>
    </row>
    <row r="3340" spans="2:2">
      <c r="B3340" s="218"/>
    </row>
    <row r="3341" spans="2:2">
      <c r="B3341" s="218"/>
    </row>
    <row r="3342" spans="2:2">
      <c r="B3342" s="218"/>
    </row>
    <row r="3343" spans="2:2">
      <c r="B3343" s="218"/>
    </row>
    <row r="3344" spans="2:2">
      <c r="B3344" s="218"/>
    </row>
    <row r="3345" spans="2:2">
      <c r="B3345" s="218"/>
    </row>
    <row r="3346" spans="2:2">
      <c r="B3346" s="218"/>
    </row>
    <row r="3347" spans="2:2">
      <c r="B3347" s="218"/>
    </row>
    <row r="3348" spans="2:2">
      <c r="B3348" s="218"/>
    </row>
    <row r="3349" spans="2:2">
      <c r="B3349" s="218"/>
    </row>
    <row r="3350" spans="2:2">
      <c r="B3350" s="218"/>
    </row>
    <row r="3351" spans="2:2">
      <c r="B3351" s="218"/>
    </row>
    <row r="3352" spans="2:2">
      <c r="B3352" s="218"/>
    </row>
    <row r="3353" spans="2:2">
      <c r="B3353" s="218"/>
    </row>
    <row r="3354" spans="2:2">
      <c r="B3354" s="218"/>
    </row>
    <row r="3355" spans="2:2">
      <c r="B3355" s="218"/>
    </row>
    <row r="3356" spans="2:2">
      <c r="B3356" s="218"/>
    </row>
    <row r="3357" spans="2:2">
      <c r="B3357" s="218"/>
    </row>
    <row r="3358" spans="2:2">
      <c r="B3358" s="218"/>
    </row>
    <row r="3359" spans="2:2">
      <c r="B3359" s="218"/>
    </row>
    <row r="3360" spans="2:2">
      <c r="B3360" s="218"/>
    </row>
    <row r="3361" spans="2:2">
      <c r="B3361" s="218"/>
    </row>
    <row r="3362" spans="2:2">
      <c r="B3362" s="218"/>
    </row>
    <row r="3363" spans="2:2">
      <c r="B3363" s="218"/>
    </row>
    <row r="3364" spans="2:2">
      <c r="B3364" s="218"/>
    </row>
    <row r="3365" spans="2:2">
      <c r="B3365" s="218"/>
    </row>
    <row r="3366" spans="2:2">
      <c r="B3366" s="218"/>
    </row>
    <row r="3367" spans="2:2">
      <c r="B3367" s="218"/>
    </row>
    <row r="3368" spans="2:2">
      <c r="B3368" s="218"/>
    </row>
    <row r="3369" spans="2:2">
      <c r="B3369" s="218"/>
    </row>
    <row r="3370" spans="2:2">
      <c r="B3370" s="218"/>
    </row>
    <row r="3371" spans="2:2">
      <c r="B3371" s="218"/>
    </row>
    <row r="3372" spans="2:2">
      <c r="B3372" s="218"/>
    </row>
    <row r="3373" spans="2:2">
      <c r="B3373" s="218"/>
    </row>
    <row r="3374" spans="2:2">
      <c r="B3374" s="218"/>
    </row>
    <row r="3375" spans="2:2">
      <c r="B3375" s="218"/>
    </row>
    <row r="3376" spans="2:2">
      <c r="B3376" s="218"/>
    </row>
    <row r="3377" spans="2:2">
      <c r="B3377" s="218"/>
    </row>
    <row r="3378" spans="2:2">
      <c r="B3378" s="218"/>
    </row>
    <row r="3379" spans="2:2">
      <c r="B3379" s="218"/>
    </row>
    <row r="3380" spans="2:2">
      <c r="B3380" s="218"/>
    </row>
    <row r="3381" spans="2:2">
      <c r="B3381" s="218"/>
    </row>
    <row r="3382" spans="2:2">
      <c r="B3382" s="218"/>
    </row>
    <row r="3383" spans="2:2">
      <c r="B3383" s="218"/>
    </row>
    <row r="3384" spans="2:2">
      <c r="B3384" s="218"/>
    </row>
    <row r="3385" spans="2:2">
      <c r="B3385" s="218"/>
    </row>
    <row r="3386" spans="2:2">
      <c r="B3386" s="218"/>
    </row>
    <row r="3387" spans="2:2">
      <c r="B3387" s="218"/>
    </row>
    <row r="3388" spans="2:2">
      <c r="B3388" s="218"/>
    </row>
    <row r="3389" spans="2:2">
      <c r="B3389" s="218"/>
    </row>
    <row r="3390" spans="2:2">
      <c r="B3390" s="218"/>
    </row>
    <row r="3391" spans="2:2">
      <c r="B3391" s="218"/>
    </row>
    <row r="3392" spans="2:2">
      <c r="B3392" s="218"/>
    </row>
    <row r="3393" spans="2:2">
      <c r="B3393" s="218"/>
    </row>
    <row r="3394" spans="2:2">
      <c r="B3394" s="218"/>
    </row>
    <row r="3395" spans="2:2">
      <c r="B3395" s="218"/>
    </row>
    <row r="3396" spans="2:2">
      <c r="B3396" s="218"/>
    </row>
    <row r="3397" spans="2:2">
      <c r="B3397" s="218"/>
    </row>
    <row r="3398" spans="2:2">
      <c r="B3398" s="218"/>
    </row>
    <row r="3399" spans="2:2">
      <c r="B3399" s="218"/>
    </row>
    <row r="3400" spans="2:2">
      <c r="B3400" s="218"/>
    </row>
    <row r="3401" spans="2:2">
      <c r="B3401" s="218"/>
    </row>
    <row r="3402" spans="2:2">
      <c r="B3402" s="218"/>
    </row>
    <row r="3403" spans="2:2">
      <c r="B3403" s="218"/>
    </row>
    <row r="3404" spans="2:2">
      <c r="B3404" s="218"/>
    </row>
    <row r="3405" spans="2:2">
      <c r="B3405" s="218"/>
    </row>
    <row r="3406" spans="2:2">
      <c r="B3406" s="218"/>
    </row>
    <row r="3407" spans="2:2">
      <c r="B3407" s="218"/>
    </row>
    <row r="3408" spans="2:2">
      <c r="B3408" s="218"/>
    </row>
    <row r="3409" spans="2:2">
      <c r="B3409" s="218"/>
    </row>
    <row r="3410" spans="2:2">
      <c r="B3410" s="218"/>
    </row>
    <row r="3411" spans="2:2">
      <c r="B3411" s="218"/>
    </row>
    <row r="3412" spans="2:2">
      <c r="B3412" s="218"/>
    </row>
    <row r="3413" spans="2:2">
      <c r="B3413" s="218"/>
    </row>
    <row r="3414" spans="2:2">
      <c r="B3414" s="218"/>
    </row>
    <row r="3415" spans="2:2">
      <c r="B3415" s="218"/>
    </row>
    <row r="3416" spans="2:2">
      <c r="B3416" s="218"/>
    </row>
    <row r="3417" spans="2:2">
      <c r="B3417" s="218"/>
    </row>
    <row r="3418" spans="2:2">
      <c r="B3418" s="218"/>
    </row>
    <row r="3419" spans="2:2">
      <c r="B3419" s="218"/>
    </row>
    <row r="3420" spans="2:2">
      <c r="B3420" s="218"/>
    </row>
    <row r="3421" spans="2:2">
      <c r="B3421" s="218"/>
    </row>
    <row r="3422" spans="2:2">
      <c r="B3422" s="218"/>
    </row>
    <row r="3423" spans="2:2">
      <c r="B3423" s="218"/>
    </row>
    <row r="3424" spans="2:2">
      <c r="B3424" s="218"/>
    </row>
    <row r="3425" spans="2:2">
      <c r="B3425" s="218"/>
    </row>
    <row r="3426" spans="2:2">
      <c r="B3426" s="218"/>
    </row>
    <row r="3427" spans="2:2">
      <c r="B3427" s="218"/>
    </row>
    <row r="3428" spans="2:2">
      <c r="B3428" s="218"/>
    </row>
    <row r="3429" spans="2:2">
      <c r="B3429" s="218"/>
    </row>
    <row r="3430" spans="2:2">
      <c r="B3430" s="218"/>
    </row>
    <row r="3431" spans="2:2">
      <c r="B3431" s="218"/>
    </row>
    <row r="3432" spans="2:2">
      <c r="B3432" s="218"/>
    </row>
    <row r="3433" spans="2:2">
      <c r="B3433" s="218"/>
    </row>
    <row r="3434" spans="2:2">
      <c r="B3434" s="218"/>
    </row>
    <row r="3435" spans="2:2">
      <c r="B3435" s="218"/>
    </row>
    <row r="3436" spans="2:2">
      <c r="B3436" s="218"/>
    </row>
    <row r="3437" spans="2:2">
      <c r="B3437" s="218"/>
    </row>
    <row r="3438" spans="2:2">
      <c r="B3438" s="218"/>
    </row>
    <row r="3439" spans="2:2">
      <c r="B3439" s="218"/>
    </row>
    <row r="3440" spans="2:2">
      <c r="B3440" s="218"/>
    </row>
    <row r="3441" spans="2:2">
      <c r="B3441" s="218"/>
    </row>
    <row r="3442" spans="2:2">
      <c r="B3442" s="218"/>
    </row>
    <row r="3443" spans="2:2">
      <c r="B3443" s="218"/>
    </row>
    <row r="3444" spans="2:2">
      <c r="B3444" s="218"/>
    </row>
    <row r="3445" spans="2:2">
      <c r="B3445" s="218"/>
    </row>
    <row r="3446" spans="2:2">
      <c r="B3446" s="218"/>
    </row>
    <row r="3447" spans="2:2">
      <c r="B3447" s="218"/>
    </row>
    <row r="3448" spans="2:2">
      <c r="B3448" s="218"/>
    </row>
    <row r="3449" spans="2:2">
      <c r="B3449" s="218"/>
    </row>
    <row r="3450" spans="2:2">
      <c r="B3450" s="218"/>
    </row>
    <row r="3451" spans="2:2">
      <c r="B3451" s="218"/>
    </row>
    <row r="3452" spans="2:2">
      <c r="B3452" s="218"/>
    </row>
    <row r="3453" spans="2:2">
      <c r="B3453" s="218"/>
    </row>
    <row r="3454" spans="2:2">
      <c r="B3454" s="218"/>
    </row>
    <row r="3455" spans="2:2">
      <c r="B3455" s="218"/>
    </row>
    <row r="3456" spans="2:2">
      <c r="B3456" s="218"/>
    </row>
    <row r="3457" spans="2:2">
      <c r="B3457" s="218"/>
    </row>
    <row r="3458" spans="2:2">
      <c r="B3458" s="218"/>
    </row>
    <row r="3459" spans="2:2">
      <c r="B3459" s="218"/>
    </row>
    <row r="3460" spans="2:2">
      <c r="B3460" s="218"/>
    </row>
    <row r="3461" spans="2:2">
      <c r="B3461" s="218"/>
    </row>
    <row r="3462" spans="2:2">
      <c r="B3462" s="218"/>
    </row>
    <row r="3463" spans="2:2">
      <c r="B3463" s="218"/>
    </row>
    <row r="3464" spans="2:2">
      <c r="B3464" s="218"/>
    </row>
    <row r="3465" spans="2:2">
      <c r="B3465" s="218"/>
    </row>
    <row r="3466" spans="2:2">
      <c r="B3466" s="218"/>
    </row>
    <row r="3467" spans="2:2">
      <c r="B3467" s="218"/>
    </row>
    <row r="3468" spans="2:2">
      <c r="B3468" s="218"/>
    </row>
    <row r="3469" spans="2:2">
      <c r="B3469" s="218"/>
    </row>
    <row r="3470" spans="2:2">
      <c r="B3470" s="218"/>
    </row>
    <row r="3471" spans="2:2">
      <c r="B3471" s="218"/>
    </row>
    <row r="3472" spans="2:2">
      <c r="B3472" s="218"/>
    </row>
    <row r="3473" spans="2:2">
      <c r="B3473" s="218"/>
    </row>
    <row r="3474" spans="2:2">
      <c r="B3474" s="218"/>
    </row>
    <row r="3475" spans="2:2">
      <c r="B3475" s="218"/>
    </row>
    <row r="3476" spans="2:2">
      <c r="B3476" s="218"/>
    </row>
    <row r="3477" spans="2:2">
      <c r="B3477" s="218"/>
    </row>
    <row r="3478" spans="2:2">
      <c r="B3478" s="218"/>
    </row>
    <row r="3479" spans="2:2">
      <c r="B3479" s="218"/>
    </row>
    <row r="3480" spans="2:2">
      <c r="B3480" s="218"/>
    </row>
    <row r="3481" spans="2:2">
      <c r="B3481" s="218"/>
    </row>
    <row r="3482" spans="2:2">
      <c r="B3482" s="218"/>
    </row>
    <row r="3483" spans="2:2">
      <c r="B3483" s="218"/>
    </row>
    <row r="3484" spans="2:2">
      <c r="B3484" s="218"/>
    </row>
    <row r="3485" spans="2:2">
      <c r="B3485" s="218"/>
    </row>
    <row r="3486" spans="2:2">
      <c r="B3486" s="218"/>
    </row>
    <row r="3487" spans="2:2">
      <c r="B3487" s="218"/>
    </row>
    <row r="3488" spans="2:2">
      <c r="B3488" s="218"/>
    </row>
    <row r="3489" spans="2:2">
      <c r="B3489" s="218"/>
    </row>
    <row r="3490" spans="2:2">
      <c r="B3490" s="218"/>
    </row>
    <row r="3491" spans="2:2">
      <c r="B3491" s="218"/>
    </row>
    <row r="3492" spans="2:2">
      <c r="B3492" s="218"/>
    </row>
    <row r="3493" spans="2:2">
      <c r="B3493" s="218"/>
    </row>
    <row r="3494" spans="2:2">
      <c r="B3494" s="218"/>
    </row>
    <row r="3495" spans="2:2">
      <c r="B3495" s="218"/>
    </row>
    <row r="3496" spans="2:2">
      <c r="B3496" s="218"/>
    </row>
    <row r="3497" spans="2:2">
      <c r="B3497" s="218"/>
    </row>
    <row r="3498" spans="2:2">
      <c r="B3498" s="218"/>
    </row>
    <row r="3499" spans="2:2">
      <c r="B3499" s="218"/>
    </row>
    <row r="3500" spans="2:2">
      <c r="B3500" s="218"/>
    </row>
    <row r="3501" spans="2:2">
      <c r="B3501" s="218"/>
    </row>
    <row r="3502" spans="2:2">
      <c r="B3502" s="218"/>
    </row>
    <row r="3503" spans="2:2">
      <c r="B3503" s="218"/>
    </row>
    <row r="3504" spans="2:2">
      <c r="B3504" s="218"/>
    </row>
    <row r="3505" spans="2:2">
      <c r="B3505" s="218"/>
    </row>
    <row r="3506" spans="2:2">
      <c r="B3506" s="218"/>
    </row>
    <row r="3507" spans="2:2">
      <c r="B3507" s="218"/>
    </row>
    <row r="3508" spans="2:2">
      <c r="B3508" s="218"/>
    </row>
    <row r="3509" spans="2:2">
      <c r="B3509" s="218"/>
    </row>
    <row r="3510" spans="2:2">
      <c r="B3510" s="218"/>
    </row>
    <row r="3511" spans="2:2">
      <c r="B3511" s="218"/>
    </row>
    <row r="3512" spans="2:2">
      <c r="B3512" s="218"/>
    </row>
    <row r="3513" spans="2:2">
      <c r="B3513" s="218"/>
    </row>
    <row r="3514" spans="2:2">
      <c r="B3514" s="218"/>
    </row>
    <row r="3515" spans="2:2">
      <c r="B3515" s="218"/>
    </row>
    <row r="3516" spans="2:2">
      <c r="B3516" s="218"/>
    </row>
    <row r="3517" spans="2:2">
      <c r="B3517" s="218"/>
    </row>
    <row r="3518" spans="2:2">
      <c r="B3518" s="218"/>
    </row>
    <row r="3519" spans="2:2">
      <c r="B3519" s="218"/>
    </row>
    <row r="3520" spans="2:2">
      <c r="B3520" s="218"/>
    </row>
    <row r="3521" spans="2:2">
      <c r="B3521" s="218"/>
    </row>
    <row r="3522" spans="2:2">
      <c r="B3522" s="218"/>
    </row>
    <row r="3523" spans="2:2">
      <c r="B3523" s="218"/>
    </row>
    <row r="3524" spans="2:2">
      <c r="B3524" s="218"/>
    </row>
    <row r="3525" spans="2:2">
      <c r="B3525" s="218"/>
    </row>
    <row r="3526" spans="2:2">
      <c r="B3526" s="218"/>
    </row>
    <row r="3527" spans="2:2">
      <c r="B3527" s="218"/>
    </row>
    <row r="3528" spans="2:2">
      <c r="B3528" s="218"/>
    </row>
    <row r="3529" spans="2:2">
      <c r="B3529" s="218"/>
    </row>
    <row r="3530" spans="2:2">
      <c r="B3530" s="218"/>
    </row>
    <row r="3531" spans="2:2">
      <c r="B3531" s="218"/>
    </row>
    <row r="3532" spans="2:2">
      <c r="B3532" s="218"/>
    </row>
    <row r="3533" spans="2:2">
      <c r="B3533" s="218"/>
    </row>
    <row r="3534" spans="2:2">
      <c r="B3534" s="218"/>
    </row>
    <row r="3535" spans="2:2">
      <c r="B3535" s="218"/>
    </row>
    <row r="3536" spans="2:2">
      <c r="B3536" s="218"/>
    </row>
    <row r="3537" spans="2:2">
      <c r="B3537" s="218"/>
    </row>
    <row r="3538" spans="2:2">
      <c r="B3538" s="218"/>
    </row>
    <row r="3539" spans="2:2">
      <c r="B3539" s="218"/>
    </row>
    <row r="3540" spans="2:2">
      <c r="B3540" s="218"/>
    </row>
    <row r="3541" spans="2:2">
      <c r="B3541" s="218"/>
    </row>
    <row r="3542" spans="2:2">
      <c r="B3542" s="218"/>
    </row>
    <row r="3543" spans="2:2">
      <c r="B3543" s="218"/>
    </row>
    <row r="3544" spans="2:2">
      <c r="B3544" s="218"/>
    </row>
    <row r="3545" spans="2:2">
      <c r="B3545" s="218"/>
    </row>
    <row r="3546" spans="2:2">
      <c r="B3546" s="218"/>
    </row>
    <row r="3547" spans="2:2">
      <c r="B3547" s="218"/>
    </row>
    <row r="3548" spans="2:2">
      <c r="B3548" s="218"/>
    </row>
    <row r="3549" spans="2:2">
      <c r="B3549" s="218"/>
    </row>
    <row r="3550" spans="2:2">
      <c r="B3550" s="218"/>
    </row>
    <row r="3551" spans="2:2">
      <c r="B3551" s="218"/>
    </row>
    <row r="3552" spans="2:2">
      <c r="B3552" s="218"/>
    </row>
    <row r="3553" spans="2:2">
      <c r="B3553" s="218"/>
    </row>
    <row r="3554" spans="2:2">
      <c r="B3554" s="218"/>
    </row>
    <row r="3555" spans="2:2">
      <c r="B3555" s="218"/>
    </row>
    <row r="3556" spans="2:2">
      <c r="B3556" s="218"/>
    </row>
    <row r="3557" spans="2:2">
      <c r="B3557" s="218"/>
    </row>
    <row r="3558" spans="2:2">
      <c r="B3558" s="218"/>
    </row>
    <row r="3559" spans="2:2">
      <c r="B3559" s="218"/>
    </row>
    <row r="3560" spans="2:2">
      <c r="B3560" s="218"/>
    </row>
    <row r="3561" spans="2:2">
      <c r="B3561" s="218"/>
    </row>
    <row r="3562" spans="2:2">
      <c r="B3562" s="218"/>
    </row>
    <row r="3563" spans="2:2">
      <c r="B3563" s="218"/>
    </row>
    <row r="3564" spans="2:2">
      <c r="B3564" s="218"/>
    </row>
    <row r="3565" spans="2:2">
      <c r="B3565" s="218"/>
    </row>
    <row r="3566" spans="2:2">
      <c r="B3566" s="218"/>
    </row>
    <row r="3567" spans="2:2">
      <c r="B3567" s="218"/>
    </row>
    <row r="3568" spans="2:2">
      <c r="B3568" s="218"/>
    </row>
    <row r="3569" spans="2:2">
      <c r="B3569" s="218"/>
    </row>
    <row r="3570" spans="2:2">
      <c r="B3570" s="218"/>
    </row>
    <row r="3571" spans="2:2">
      <c r="B3571" s="218"/>
    </row>
    <row r="3572" spans="2:2">
      <c r="B3572" s="218"/>
    </row>
    <row r="3573" spans="2:2">
      <c r="B3573" s="218"/>
    </row>
    <row r="3574" spans="2:2">
      <c r="B3574" s="218"/>
    </row>
    <row r="3575" spans="2:2">
      <c r="B3575" s="218"/>
    </row>
    <row r="3576" spans="2:2">
      <c r="B3576" s="218"/>
    </row>
    <row r="3577" spans="2:2">
      <c r="B3577" s="218"/>
    </row>
    <row r="3578" spans="2:2">
      <c r="B3578" s="218"/>
    </row>
    <row r="3579" spans="2:2">
      <c r="B3579" s="218"/>
    </row>
    <row r="3580" spans="2:2">
      <c r="B3580" s="218"/>
    </row>
    <row r="3581" spans="2:2">
      <c r="B3581" s="218"/>
    </row>
    <row r="3582" spans="2:2">
      <c r="B3582" s="218"/>
    </row>
    <row r="3583" spans="2:2">
      <c r="B3583" s="218"/>
    </row>
    <row r="3584" spans="2:2">
      <c r="B3584" s="218"/>
    </row>
    <row r="3585" spans="2:2">
      <c r="B3585" s="218"/>
    </row>
    <row r="3586" spans="2:2">
      <c r="B3586" s="218"/>
    </row>
    <row r="3587" spans="2:2">
      <c r="B3587" s="218"/>
    </row>
    <row r="3588" spans="2:2">
      <c r="B3588" s="218"/>
    </row>
    <row r="3589" spans="2:2">
      <c r="B3589" s="218"/>
    </row>
    <row r="3590" spans="2:2">
      <c r="B3590" s="218"/>
    </row>
    <row r="3591" spans="2:2">
      <c r="B3591" s="218"/>
    </row>
    <row r="3592" spans="2:2">
      <c r="B3592" s="218"/>
    </row>
    <row r="3593" spans="2:2">
      <c r="B3593" s="218"/>
    </row>
    <row r="3594" spans="2:2">
      <c r="B3594" s="218"/>
    </row>
    <row r="3595" spans="2:2">
      <c r="B3595" s="218"/>
    </row>
    <row r="3596" spans="2:2">
      <c r="B3596" s="218"/>
    </row>
    <row r="3597" spans="2:2">
      <c r="B3597" s="218"/>
    </row>
    <row r="3598" spans="2:2">
      <c r="B3598" s="218"/>
    </row>
    <row r="3599" spans="2:2">
      <c r="B3599" s="218"/>
    </row>
    <row r="3600" spans="2:2">
      <c r="B3600" s="218"/>
    </row>
    <row r="3601" spans="2:2">
      <c r="B3601" s="218"/>
    </row>
    <row r="3602" spans="2:2">
      <c r="B3602" s="218"/>
    </row>
    <row r="3603" spans="2:2">
      <c r="B3603" s="218"/>
    </row>
    <row r="3604" spans="2:2">
      <c r="B3604" s="218"/>
    </row>
    <row r="3605" spans="2:2">
      <c r="B3605" s="218"/>
    </row>
    <row r="3606" spans="2:2">
      <c r="B3606" s="218"/>
    </row>
    <row r="3607" spans="2:2">
      <c r="B3607" s="218"/>
    </row>
    <row r="3608" spans="2:2">
      <c r="B3608" s="218"/>
    </row>
    <row r="3609" spans="2:2">
      <c r="B3609" s="218"/>
    </row>
    <row r="3610" spans="2:2">
      <c r="B3610" s="218"/>
    </row>
    <row r="3611" spans="2:2">
      <c r="B3611" s="218"/>
    </row>
    <row r="3612" spans="2:2">
      <c r="B3612" s="218"/>
    </row>
    <row r="3613" spans="2:2">
      <c r="B3613" s="218"/>
    </row>
    <row r="3614" spans="2:2">
      <c r="B3614" s="218"/>
    </row>
    <row r="3615" spans="2:2">
      <c r="B3615" s="218"/>
    </row>
    <row r="3616" spans="2:2">
      <c r="B3616" s="218"/>
    </row>
    <row r="3617" spans="2:2">
      <c r="B3617" s="218"/>
    </row>
    <row r="3618" spans="2:2">
      <c r="B3618" s="218"/>
    </row>
    <row r="3619" spans="2:2">
      <c r="B3619" s="218"/>
    </row>
    <row r="3620" spans="2:2">
      <c r="B3620" s="218"/>
    </row>
    <row r="3621" spans="2:2">
      <c r="B3621" s="218"/>
    </row>
    <row r="3622" spans="2:2">
      <c r="B3622" s="218"/>
    </row>
    <row r="3623" spans="2:2">
      <c r="B3623" s="218"/>
    </row>
    <row r="3624" spans="2:2">
      <c r="B3624" s="218"/>
    </row>
    <row r="3625" spans="2:2">
      <c r="B3625" s="218"/>
    </row>
    <row r="3626" spans="2:2">
      <c r="B3626" s="218"/>
    </row>
    <row r="3627" spans="2:2">
      <c r="B3627" s="218"/>
    </row>
    <row r="3628" spans="2:2">
      <c r="B3628" s="218"/>
    </row>
    <row r="3629" spans="2:2">
      <c r="B3629" s="218"/>
    </row>
    <row r="3630" spans="2:2">
      <c r="B3630" s="218"/>
    </row>
    <row r="3631" spans="2:2">
      <c r="B3631" s="218"/>
    </row>
    <row r="3632" spans="2:2">
      <c r="B3632" s="218"/>
    </row>
    <row r="3633" spans="2:2">
      <c r="B3633" s="218"/>
    </row>
    <row r="3634" spans="2:2">
      <c r="B3634" s="218"/>
    </row>
    <row r="3635" spans="2:2">
      <c r="B3635" s="218"/>
    </row>
    <row r="3636" spans="2:2">
      <c r="B3636" s="218"/>
    </row>
    <row r="3637" spans="2:2">
      <c r="B3637" s="218"/>
    </row>
    <row r="3638" spans="2:2">
      <c r="B3638" s="218"/>
    </row>
    <row r="3639" spans="2:2">
      <c r="B3639" s="218"/>
    </row>
    <row r="3640" spans="2:2">
      <c r="B3640" s="218"/>
    </row>
    <row r="3641" spans="2:2">
      <c r="B3641" s="218"/>
    </row>
    <row r="3642" spans="2:2">
      <c r="B3642" s="218"/>
    </row>
    <row r="3643" spans="2:2">
      <c r="B3643" s="218"/>
    </row>
    <row r="3644" spans="2:2">
      <c r="B3644" s="218"/>
    </row>
    <row r="3645" spans="2:2">
      <c r="B3645" s="218"/>
    </row>
    <row r="3646" spans="2:2">
      <c r="B3646" s="218"/>
    </row>
    <row r="3647" spans="2:2">
      <c r="B3647" s="218"/>
    </row>
    <row r="3648" spans="2:2">
      <c r="B3648" s="218"/>
    </row>
    <row r="3649" spans="2:2">
      <c r="B3649" s="218"/>
    </row>
    <row r="3650" spans="2:2">
      <c r="B3650" s="218"/>
    </row>
    <row r="3651" spans="2:2">
      <c r="B3651" s="218"/>
    </row>
    <row r="3652" spans="2:2">
      <c r="B3652" s="218"/>
    </row>
    <row r="3653" spans="2:2">
      <c r="B3653" s="218"/>
    </row>
    <row r="3654" spans="2:2">
      <c r="B3654" s="218"/>
    </row>
    <row r="3655" spans="2:2">
      <c r="B3655" s="218"/>
    </row>
    <row r="3656" spans="2:2">
      <c r="B3656" s="218"/>
    </row>
    <row r="3657" spans="2:2">
      <c r="B3657" s="218"/>
    </row>
    <row r="3658" spans="2:2">
      <c r="B3658" s="218"/>
    </row>
    <row r="3659" spans="2:2">
      <c r="B3659" s="218"/>
    </row>
    <row r="3660" spans="2:2">
      <c r="B3660" s="218"/>
    </row>
    <row r="3661" spans="2:2">
      <c r="B3661" s="218"/>
    </row>
    <row r="3662" spans="2:2">
      <c r="B3662" s="218"/>
    </row>
    <row r="3663" spans="2:2">
      <c r="B3663" s="218"/>
    </row>
    <row r="3664" spans="2:2">
      <c r="B3664" s="218"/>
    </row>
    <row r="3665" spans="2:2">
      <c r="B3665" s="218"/>
    </row>
    <row r="3666" spans="2:2">
      <c r="B3666" s="218"/>
    </row>
    <row r="3667" spans="2:2">
      <c r="B3667" s="218"/>
    </row>
    <row r="3668" spans="2:2">
      <c r="B3668" s="218"/>
    </row>
    <row r="3669" spans="2:2">
      <c r="B3669" s="218"/>
    </row>
    <row r="3670" spans="2:2">
      <c r="B3670" s="218"/>
    </row>
    <row r="3671" spans="2:2">
      <c r="B3671" s="218"/>
    </row>
    <row r="3672" spans="2:2">
      <c r="B3672" s="218"/>
    </row>
    <row r="3673" spans="2:2">
      <c r="B3673" s="218"/>
    </row>
    <row r="3674" spans="2:2">
      <c r="B3674" s="218"/>
    </row>
    <row r="3675" spans="2:2">
      <c r="B3675" s="218"/>
    </row>
    <row r="3676" spans="2:2">
      <c r="B3676" s="218"/>
    </row>
    <row r="3677" spans="2:2">
      <c r="B3677" s="218"/>
    </row>
    <row r="3678" spans="2:2">
      <c r="B3678" s="218"/>
    </row>
    <row r="3679" spans="2:2">
      <c r="B3679" s="218"/>
    </row>
    <row r="3680" spans="2:2">
      <c r="B3680" s="218"/>
    </row>
    <row r="3681" spans="2:2">
      <c r="B3681" s="218"/>
    </row>
    <row r="3682" spans="2:2">
      <c r="B3682" s="218"/>
    </row>
    <row r="3683" spans="2:2">
      <c r="B3683" s="218"/>
    </row>
    <row r="3684" spans="2:2">
      <c r="B3684" s="218"/>
    </row>
    <row r="3685" spans="2:2">
      <c r="B3685" s="218"/>
    </row>
    <row r="3686" spans="2:2">
      <c r="B3686" s="218"/>
    </row>
    <row r="3687" spans="2:2">
      <c r="B3687" s="218"/>
    </row>
    <row r="3688" spans="2:2">
      <c r="B3688" s="218"/>
    </row>
    <row r="3689" spans="2:2">
      <c r="B3689" s="218"/>
    </row>
    <row r="3690" spans="2:2">
      <c r="B3690" s="218"/>
    </row>
    <row r="3691" spans="2:2">
      <c r="B3691" s="218"/>
    </row>
    <row r="3692" spans="2:2">
      <c r="B3692" s="218"/>
    </row>
    <row r="3693" spans="2:2">
      <c r="B3693" s="218"/>
    </row>
    <row r="3694" spans="2:2">
      <c r="B3694" s="218"/>
    </row>
    <row r="3695" spans="2:2">
      <c r="B3695" s="218"/>
    </row>
    <row r="3696" spans="2:2">
      <c r="B3696" s="218"/>
    </row>
    <row r="3697" spans="2:2">
      <c r="B3697" s="218"/>
    </row>
    <row r="3698" spans="2:2">
      <c r="B3698" s="218"/>
    </row>
    <row r="3699" spans="2:2">
      <c r="B3699" s="218"/>
    </row>
    <row r="3700" spans="2:2">
      <c r="B3700" s="218"/>
    </row>
    <row r="3701" spans="2:2">
      <c r="B3701" s="218"/>
    </row>
    <row r="3702" spans="2:2">
      <c r="B3702" s="218"/>
    </row>
    <row r="3703" spans="2:2">
      <c r="B3703" s="218"/>
    </row>
    <row r="3704" spans="2:2">
      <c r="B3704" s="218"/>
    </row>
    <row r="3705" spans="2:2">
      <c r="B3705" s="218"/>
    </row>
    <row r="3706" spans="2:2">
      <c r="B3706" s="218"/>
    </row>
    <row r="3707" spans="2:2">
      <c r="B3707" s="218"/>
    </row>
    <row r="3708" spans="2:2">
      <c r="B3708" s="218"/>
    </row>
    <row r="3709" spans="2:2">
      <c r="B3709" s="218"/>
    </row>
    <row r="3710" spans="2:2">
      <c r="B3710" s="218"/>
    </row>
    <row r="3711" spans="2:2">
      <c r="B3711" s="218"/>
    </row>
    <row r="3712" spans="2:2">
      <c r="B3712" s="218"/>
    </row>
    <row r="3713" spans="2:2">
      <c r="B3713" s="218"/>
    </row>
    <row r="3714" spans="2:2">
      <c r="B3714" s="218"/>
    </row>
    <row r="3715" spans="2:2">
      <c r="B3715" s="218"/>
    </row>
    <row r="3716" spans="2:2">
      <c r="B3716" s="218"/>
    </row>
    <row r="3717" spans="2:2">
      <c r="B3717" s="218"/>
    </row>
    <row r="3718" spans="2:2">
      <c r="B3718" s="218"/>
    </row>
    <row r="3719" spans="2:2">
      <c r="B3719" s="218"/>
    </row>
    <row r="3720" spans="2:2">
      <c r="B3720" s="218"/>
    </row>
    <row r="3721" spans="2:2">
      <c r="B3721" s="218"/>
    </row>
    <row r="3722" spans="2:2">
      <c r="B3722" s="218"/>
    </row>
    <row r="3723" spans="2:2">
      <c r="B3723" s="218"/>
    </row>
    <row r="3724" spans="2:2">
      <c r="B3724" s="218"/>
    </row>
    <row r="3725" spans="2:2">
      <c r="B3725" s="218"/>
    </row>
    <row r="3726" spans="2:2">
      <c r="B3726" s="218"/>
    </row>
    <row r="3727" spans="2:2">
      <c r="B3727" s="218"/>
    </row>
    <row r="3728" spans="2:2">
      <c r="B3728" s="218"/>
    </row>
    <row r="3729" spans="2:2">
      <c r="B3729" s="218"/>
    </row>
    <row r="3730" spans="2:2">
      <c r="B3730" s="218"/>
    </row>
    <row r="3731" spans="2:2">
      <c r="B3731" s="218"/>
    </row>
    <row r="3732" spans="2:2">
      <c r="B3732" s="218"/>
    </row>
    <row r="3733" spans="2:2">
      <c r="B3733" s="218"/>
    </row>
    <row r="3734" spans="2:2">
      <c r="B3734" s="218"/>
    </row>
    <row r="3735" spans="2:2">
      <c r="B3735" s="218"/>
    </row>
    <row r="3736" spans="2:2">
      <c r="B3736" s="218"/>
    </row>
    <row r="3737" spans="2:2">
      <c r="B3737" s="218"/>
    </row>
    <row r="3738" spans="2:2">
      <c r="B3738" s="218"/>
    </row>
    <row r="3739" spans="2:2">
      <c r="B3739" s="218"/>
    </row>
    <row r="3740" spans="2:2">
      <c r="B3740" s="218"/>
    </row>
    <row r="3741" spans="2:2">
      <c r="B3741" s="218"/>
    </row>
    <row r="3742" spans="2:2">
      <c r="B3742" s="218"/>
    </row>
    <row r="3743" spans="2:2">
      <c r="B3743" s="218"/>
    </row>
    <row r="3744" spans="2:2">
      <c r="B3744" s="218"/>
    </row>
    <row r="3745" spans="2:2">
      <c r="B3745" s="218"/>
    </row>
    <row r="3746" spans="2:2">
      <c r="B3746" s="218"/>
    </row>
    <row r="3747" spans="2:2">
      <c r="B3747" s="218"/>
    </row>
    <row r="3748" spans="2:2">
      <c r="B3748" s="218"/>
    </row>
    <row r="3749" spans="2:2">
      <c r="B3749" s="218"/>
    </row>
    <row r="3750" spans="2:2">
      <c r="B3750" s="218"/>
    </row>
    <row r="3751" spans="2:2">
      <c r="B3751" s="218"/>
    </row>
    <row r="3752" spans="2:2">
      <c r="B3752" s="218"/>
    </row>
    <row r="3753" spans="2:2">
      <c r="B3753" s="218"/>
    </row>
    <row r="3754" spans="2:2">
      <c r="B3754" s="218"/>
    </row>
    <row r="3755" spans="2:2">
      <c r="B3755" s="218"/>
    </row>
    <row r="3756" spans="2:2">
      <c r="B3756" s="218"/>
    </row>
    <row r="3757" spans="2:2">
      <c r="B3757" s="218"/>
    </row>
    <row r="3758" spans="2:2">
      <c r="B3758" s="218"/>
    </row>
    <row r="3759" spans="2:2">
      <c r="B3759" s="218"/>
    </row>
    <row r="3760" spans="2:2">
      <c r="B3760" s="218"/>
    </row>
    <row r="3761" spans="2:2">
      <c r="B3761" s="218"/>
    </row>
    <row r="3762" spans="2:2">
      <c r="B3762" s="218"/>
    </row>
    <row r="3763" spans="2:2">
      <c r="B3763" s="218"/>
    </row>
    <row r="3764" spans="2:2">
      <c r="B3764" s="218"/>
    </row>
    <row r="3765" spans="2:2">
      <c r="B3765" s="218"/>
    </row>
    <row r="3766" spans="2:2">
      <c r="B3766" s="218"/>
    </row>
    <row r="3767" spans="2:2">
      <c r="B3767" s="218"/>
    </row>
    <row r="3768" spans="2:2">
      <c r="B3768" s="218"/>
    </row>
    <row r="3769" spans="2:2">
      <c r="B3769" s="218"/>
    </row>
    <row r="3770" spans="2:2">
      <c r="B3770" s="218"/>
    </row>
    <row r="3771" spans="2:2">
      <c r="B3771" s="218"/>
    </row>
    <row r="3772" spans="2:2">
      <c r="B3772" s="218"/>
    </row>
    <row r="3773" spans="2:2">
      <c r="B3773" s="218"/>
    </row>
    <row r="3774" spans="2:2">
      <c r="B3774" s="218"/>
    </row>
    <row r="3775" spans="2:2">
      <c r="B3775" s="218"/>
    </row>
    <row r="3776" spans="2:2">
      <c r="B3776" s="218"/>
    </row>
    <row r="3777" spans="2:2">
      <c r="B3777" s="218"/>
    </row>
    <row r="3778" spans="2:2">
      <c r="B3778" s="218"/>
    </row>
    <row r="3779" spans="2:2">
      <c r="B3779" s="218"/>
    </row>
    <row r="3780" spans="2:2">
      <c r="B3780" s="218"/>
    </row>
    <row r="3781" spans="2:2">
      <c r="B3781" s="218"/>
    </row>
    <row r="3782" spans="2:2">
      <c r="B3782" s="218"/>
    </row>
    <row r="3783" spans="2:2">
      <c r="B3783" s="218"/>
    </row>
    <row r="3784" spans="2:2">
      <c r="B3784" s="218"/>
    </row>
    <row r="3785" spans="2:2">
      <c r="B3785" s="218"/>
    </row>
    <row r="3786" spans="2:2">
      <c r="B3786" s="218"/>
    </row>
    <row r="3787" spans="2:2">
      <c r="B3787" s="218"/>
    </row>
    <row r="3788" spans="2:2">
      <c r="B3788" s="218"/>
    </row>
    <row r="3789" spans="2:2">
      <c r="B3789" s="218"/>
    </row>
    <row r="3790" spans="2:2">
      <c r="B3790" s="218"/>
    </row>
    <row r="3791" spans="2:2">
      <c r="B3791" s="218"/>
    </row>
    <row r="3792" spans="2:2">
      <c r="B3792" s="218"/>
    </row>
    <row r="3793" spans="2:2">
      <c r="B3793" s="218"/>
    </row>
    <row r="3794" spans="2:2">
      <c r="B3794" s="218"/>
    </row>
    <row r="3795" spans="2:2">
      <c r="B3795" s="218"/>
    </row>
    <row r="3796" spans="2:2">
      <c r="B3796" s="218"/>
    </row>
    <row r="3797" spans="2:2">
      <c r="B3797" s="218"/>
    </row>
    <row r="3798" spans="2:2">
      <c r="B3798" s="218"/>
    </row>
    <row r="3799" spans="2:2">
      <c r="B3799" s="218"/>
    </row>
    <row r="3800" spans="2:2">
      <c r="B3800" s="218"/>
    </row>
    <row r="3801" spans="2:2">
      <c r="B3801" s="218"/>
    </row>
    <row r="3802" spans="2:2">
      <c r="B3802" s="218"/>
    </row>
    <row r="3803" spans="2:2">
      <c r="B3803" s="218"/>
    </row>
    <row r="3804" spans="2:2">
      <c r="B3804" s="218"/>
    </row>
    <row r="3805" spans="2:2">
      <c r="B3805" s="218"/>
    </row>
    <row r="3806" spans="2:2">
      <c r="B3806" s="218"/>
    </row>
    <row r="3807" spans="2:2">
      <c r="B3807" s="218"/>
    </row>
    <row r="3808" spans="2:2">
      <c r="B3808" s="218"/>
    </row>
    <row r="3809" spans="2:2">
      <c r="B3809" s="218"/>
    </row>
    <row r="3810" spans="2:2">
      <c r="B3810" s="218"/>
    </row>
    <row r="3811" spans="2:2">
      <c r="B3811" s="218"/>
    </row>
    <row r="3812" spans="2:2">
      <c r="B3812" s="218"/>
    </row>
    <row r="3813" spans="2:2">
      <c r="B3813" s="218"/>
    </row>
    <row r="3814" spans="2:2">
      <c r="B3814" s="218"/>
    </row>
    <row r="3815" spans="2:2">
      <c r="B3815" s="218"/>
    </row>
    <row r="3816" spans="2:2">
      <c r="B3816" s="218"/>
    </row>
    <row r="3817" spans="2:2">
      <c r="B3817" s="218"/>
    </row>
    <row r="3818" spans="2:2">
      <c r="B3818" s="218"/>
    </row>
    <row r="3819" spans="2:2">
      <c r="B3819" s="218"/>
    </row>
    <row r="3820" spans="2:2">
      <c r="B3820" s="218"/>
    </row>
    <row r="3821" spans="2:2">
      <c r="B3821" s="218"/>
    </row>
    <row r="3822" spans="2:2">
      <c r="B3822" s="218"/>
    </row>
    <row r="3823" spans="2:2">
      <c r="B3823" s="218"/>
    </row>
    <row r="3824" spans="2:2">
      <c r="B3824" s="218"/>
    </row>
    <row r="3825" spans="2:2">
      <c r="B3825" s="218"/>
    </row>
    <row r="3826" spans="2:2">
      <c r="B3826" s="218"/>
    </row>
    <row r="3827" spans="2:2">
      <c r="B3827" s="218"/>
    </row>
    <row r="3828" spans="2:2">
      <c r="B3828" s="218"/>
    </row>
    <row r="3829" spans="2:2">
      <c r="B3829" s="218"/>
    </row>
    <row r="3830" spans="2:2">
      <c r="B3830" s="218"/>
    </row>
    <row r="3831" spans="2:2">
      <c r="B3831" s="218"/>
    </row>
    <row r="3832" spans="2:2">
      <c r="B3832" s="218"/>
    </row>
    <row r="3833" spans="2:2">
      <c r="B3833" s="218"/>
    </row>
    <row r="3834" spans="2:2">
      <c r="B3834" s="218"/>
    </row>
    <row r="3835" spans="2:2">
      <c r="B3835" s="218"/>
    </row>
    <row r="3836" spans="2:2">
      <c r="B3836" s="218"/>
    </row>
    <row r="3837" spans="2:2">
      <c r="B3837" s="218"/>
    </row>
    <row r="3838" spans="2:2">
      <c r="B3838" s="218"/>
    </row>
    <row r="3839" spans="2:2">
      <c r="B3839" s="218"/>
    </row>
    <row r="3840" spans="2:2">
      <c r="B3840" s="218"/>
    </row>
    <row r="3841" spans="2:2">
      <c r="B3841" s="218"/>
    </row>
    <row r="3842" spans="2:2">
      <c r="B3842" s="218"/>
    </row>
    <row r="3843" spans="2:2">
      <c r="B3843" s="218"/>
    </row>
    <row r="3844" spans="2:2">
      <c r="B3844" s="218"/>
    </row>
    <row r="3845" spans="2:2">
      <c r="B3845" s="218"/>
    </row>
    <row r="3846" spans="2:2">
      <c r="B3846" s="218"/>
    </row>
    <row r="3847" spans="2:2">
      <c r="B3847" s="218"/>
    </row>
    <row r="3848" spans="2:2">
      <c r="B3848" s="218"/>
    </row>
    <row r="3849" spans="2:2">
      <c r="B3849" s="218"/>
    </row>
    <row r="3850" spans="2:2">
      <c r="B3850" s="218"/>
    </row>
    <row r="3851" spans="2:2">
      <c r="B3851" s="218"/>
    </row>
    <row r="3852" spans="2:2">
      <c r="B3852" s="218"/>
    </row>
    <row r="3853" spans="2:2">
      <c r="B3853" s="218"/>
    </row>
    <row r="3854" spans="2:2">
      <c r="B3854" s="218"/>
    </row>
    <row r="3855" spans="2:2">
      <c r="B3855" s="218"/>
    </row>
    <row r="3856" spans="2:2">
      <c r="B3856" s="218"/>
    </row>
    <row r="3857" spans="2:2">
      <c r="B3857" s="218"/>
    </row>
    <row r="3858" spans="2:2">
      <c r="B3858" s="218"/>
    </row>
    <row r="3859" spans="2:2">
      <c r="B3859" s="218"/>
    </row>
    <row r="3860" spans="2:2">
      <c r="B3860" s="218"/>
    </row>
    <row r="3861" spans="2:2">
      <c r="B3861" s="218"/>
    </row>
    <row r="3862" spans="2:2">
      <c r="B3862" s="218"/>
    </row>
    <row r="3863" spans="2:2">
      <c r="B3863" s="218"/>
    </row>
    <row r="3864" spans="2:2">
      <c r="B3864" s="218"/>
    </row>
    <row r="3865" spans="2:2">
      <c r="B3865" s="218"/>
    </row>
    <row r="3866" spans="2:2">
      <c r="B3866" s="218"/>
    </row>
    <row r="3867" spans="2:2">
      <c r="B3867" s="218"/>
    </row>
    <row r="3868" spans="2:2">
      <c r="B3868" s="218"/>
    </row>
    <row r="3869" spans="2:2">
      <c r="B3869" s="218"/>
    </row>
    <row r="3870" spans="2:2">
      <c r="B3870" s="218"/>
    </row>
    <row r="3871" spans="2:2">
      <c r="B3871" s="218"/>
    </row>
    <row r="3872" spans="2:2">
      <c r="B3872" s="218"/>
    </row>
    <row r="3873" spans="2:2">
      <c r="B3873" s="218"/>
    </row>
    <row r="3874" spans="2:2">
      <c r="B3874" s="218"/>
    </row>
    <row r="3875" spans="2:2">
      <c r="B3875" s="218"/>
    </row>
    <row r="3876" spans="2:2">
      <c r="B3876" s="218"/>
    </row>
    <row r="3877" spans="2:2">
      <c r="B3877" s="218"/>
    </row>
    <row r="3878" spans="2:2">
      <c r="B3878" s="218"/>
    </row>
    <row r="3879" spans="2:2">
      <c r="B3879" s="218"/>
    </row>
    <row r="3880" spans="2:2">
      <c r="B3880" s="218"/>
    </row>
    <row r="3881" spans="2:2">
      <c r="B3881" s="218"/>
    </row>
    <row r="3882" spans="2:2">
      <c r="B3882" s="218"/>
    </row>
    <row r="3883" spans="2:2">
      <c r="B3883" s="218"/>
    </row>
    <row r="3884" spans="2:2">
      <c r="B3884" s="218"/>
    </row>
    <row r="3885" spans="2:2">
      <c r="B3885" s="218"/>
    </row>
    <row r="3886" spans="2:2">
      <c r="B3886" s="218"/>
    </row>
    <row r="3887" spans="2:2">
      <c r="B3887" s="218"/>
    </row>
    <row r="3888" spans="2:2">
      <c r="B3888" s="218"/>
    </row>
    <row r="3889" spans="2:2">
      <c r="B3889" s="218"/>
    </row>
    <row r="3890" spans="2:2">
      <c r="B3890" s="218"/>
    </row>
    <row r="3891" spans="2:2">
      <c r="B3891" s="218"/>
    </row>
    <row r="3892" spans="2:2">
      <c r="B3892" s="218"/>
    </row>
    <row r="3893" spans="2:2">
      <c r="B3893" s="218"/>
    </row>
    <row r="3894" spans="2:2">
      <c r="B3894" s="218"/>
    </row>
    <row r="3895" spans="2:2">
      <c r="B3895" s="218"/>
    </row>
    <row r="3896" spans="2:2">
      <c r="B3896" s="218"/>
    </row>
    <row r="3897" spans="2:2">
      <c r="B3897" s="218"/>
    </row>
    <row r="3898" spans="2:2">
      <c r="B3898" s="218"/>
    </row>
    <row r="3899" spans="2:2">
      <c r="B3899" s="218"/>
    </row>
    <row r="3900" spans="2:2">
      <c r="B3900" s="218"/>
    </row>
    <row r="3901" spans="2:2">
      <c r="B3901" s="218"/>
    </row>
    <row r="3902" spans="2:2">
      <c r="B3902" s="218"/>
    </row>
    <row r="3903" spans="2:2">
      <c r="B3903" s="218"/>
    </row>
    <row r="3904" spans="2:2">
      <c r="B3904" s="218"/>
    </row>
    <row r="3905" spans="2:2">
      <c r="B3905" s="218"/>
    </row>
    <row r="3906" spans="2:2">
      <c r="B3906" s="218"/>
    </row>
    <row r="3907" spans="2:2">
      <c r="B3907" s="218"/>
    </row>
    <row r="3908" spans="2:2">
      <c r="B3908" s="218"/>
    </row>
    <row r="3909" spans="2:2">
      <c r="B3909" s="218"/>
    </row>
    <row r="3910" spans="2:2">
      <c r="B3910" s="218"/>
    </row>
    <row r="3911" spans="2:2">
      <c r="B3911" s="218"/>
    </row>
    <row r="3912" spans="2:2">
      <c r="B3912" s="218"/>
    </row>
    <row r="3913" spans="2:2">
      <c r="B3913" s="218"/>
    </row>
    <row r="3914" spans="2:2">
      <c r="B3914" s="218"/>
    </row>
    <row r="3915" spans="2:2">
      <c r="B3915" s="218"/>
    </row>
    <row r="3916" spans="2:2">
      <c r="B3916" s="218"/>
    </row>
    <row r="3917" spans="2:2">
      <c r="B3917" s="218"/>
    </row>
    <row r="3918" spans="2:2">
      <c r="B3918" s="218"/>
    </row>
    <row r="3919" spans="2:2">
      <c r="B3919" s="218"/>
    </row>
    <row r="3920" spans="2:2">
      <c r="B3920" s="218"/>
    </row>
    <row r="3921" spans="2:2">
      <c r="B3921" s="218"/>
    </row>
    <row r="3922" spans="2:2">
      <c r="B3922" s="218"/>
    </row>
    <row r="3923" spans="2:2">
      <c r="B3923" s="218"/>
    </row>
    <row r="3924" spans="2:2">
      <c r="B3924" s="218"/>
    </row>
    <row r="3925" spans="2:2">
      <c r="B3925" s="218"/>
    </row>
    <row r="3926" spans="2:2">
      <c r="B3926" s="218"/>
    </row>
    <row r="3927" spans="2:2">
      <c r="B3927" s="218"/>
    </row>
    <row r="3928" spans="2:2">
      <c r="B3928" s="218"/>
    </row>
    <row r="3929" spans="2:2">
      <c r="B3929" s="218"/>
    </row>
    <row r="3930" spans="2:2">
      <c r="B3930" s="218"/>
    </row>
    <row r="3931" spans="2:2">
      <c r="B3931" s="218"/>
    </row>
    <row r="3932" spans="2:2">
      <c r="B3932" s="218"/>
    </row>
    <row r="3933" spans="2:2">
      <c r="B3933" s="218"/>
    </row>
    <row r="3934" spans="2:2">
      <c r="B3934" s="218"/>
    </row>
    <row r="3935" spans="2:2">
      <c r="B3935" s="218"/>
    </row>
    <row r="3936" spans="2:2">
      <c r="B3936" s="218"/>
    </row>
    <row r="3937" spans="2:2">
      <c r="B3937" s="218"/>
    </row>
    <row r="3938" spans="2:2">
      <c r="B3938" s="218"/>
    </row>
    <row r="3939" spans="2:2">
      <c r="B3939" s="218"/>
    </row>
    <row r="3940" spans="2:2">
      <c r="B3940" s="218"/>
    </row>
    <row r="3941" spans="2:2">
      <c r="B3941" s="218"/>
    </row>
    <row r="3942" spans="2:2">
      <c r="B3942" s="218"/>
    </row>
    <row r="3943" spans="2:2">
      <c r="B3943" s="218"/>
    </row>
    <row r="3944" spans="2:2">
      <c r="B3944" s="218"/>
    </row>
    <row r="3945" spans="2:2">
      <c r="B3945" s="218"/>
    </row>
    <row r="3946" spans="2:2">
      <c r="B3946" s="218"/>
    </row>
    <row r="3947" spans="2:2">
      <c r="B3947" s="218"/>
    </row>
    <row r="3948" spans="2:2">
      <c r="B3948" s="218"/>
    </row>
    <row r="3949" spans="2:2">
      <c r="B3949" s="218"/>
    </row>
    <row r="3950" spans="2:2">
      <c r="B3950" s="218"/>
    </row>
    <row r="3951" spans="2:2">
      <c r="B3951" s="218"/>
    </row>
    <row r="3952" spans="2:2">
      <c r="B3952" s="218"/>
    </row>
    <row r="3953" spans="2:2">
      <c r="B3953" s="218"/>
    </row>
    <row r="3954" spans="2:2">
      <c r="B3954" s="218"/>
    </row>
    <row r="3955" spans="2:2">
      <c r="B3955" s="218"/>
    </row>
    <row r="3956" spans="2:2">
      <c r="B3956" s="218"/>
    </row>
    <row r="3957" spans="2:2">
      <c r="B3957" s="218"/>
    </row>
    <row r="3958" spans="2:2">
      <c r="B3958" s="218"/>
    </row>
    <row r="3959" spans="2:2">
      <c r="B3959" s="218"/>
    </row>
    <row r="3960" spans="2:2">
      <c r="B3960" s="218"/>
    </row>
    <row r="3961" spans="2:2">
      <c r="B3961" s="218"/>
    </row>
    <row r="3962" spans="2:2">
      <c r="B3962" s="218"/>
    </row>
    <row r="3963" spans="2:2">
      <c r="B3963" s="218"/>
    </row>
    <row r="3964" spans="2:2">
      <c r="B3964" s="218"/>
    </row>
    <row r="3965" spans="2:2">
      <c r="B3965" s="218"/>
    </row>
    <row r="3966" spans="2:2">
      <c r="B3966" s="218"/>
    </row>
    <row r="3967" spans="2:2">
      <c r="B3967" s="218"/>
    </row>
    <row r="3968" spans="2:2">
      <c r="B3968" s="218"/>
    </row>
    <row r="3969" spans="2:2">
      <c r="B3969" s="218"/>
    </row>
    <row r="3970" spans="2:2">
      <c r="B3970" s="218"/>
    </row>
    <row r="3971" spans="2:2">
      <c r="B3971" s="218"/>
    </row>
    <row r="3972" spans="2:2">
      <c r="B3972" s="218"/>
    </row>
    <row r="3973" spans="2:2">
      <c r="B3973" s="218"/>
    </row>
    <row r="3974" spans="2:2">
      <c r="B3974" s="218"/>
    </row>
    <row r="3975" spans="2:2">
      <c r="B3975" s="218"/>
    </row>
    <row r="3976" spans="2:2">
      <c r="B3976" s="218"/>
    </row>
    <row r="3977" spans="2:2">
      <c r="B3977" s="218"/>
    </row>
    <row r="3978" spans="2:2">
      <c r="B3978" s="218"/>
    </row>
    <row r="3979" spans="2:2">
      <c r="B3979" s="218"/>
    </row>
    <row r="3980" spans="2:2">
      <c r="B3980" s="218"/>
    </row>
    <row r="3981" spans="2:2">
      <c r="B3981" s="218"/>
    </row>
    <row r="3982" spans="2:2">
      <c r="B3982" s="218"/>
    </row>
    <row r="3983" spans="2:2">
      <c r="B3983" s="218"/>
    </row>
    <row r="3984" spans="2:2">
      <c r="B3984" s="218"/>
    </row>
    <row r="3985" spans="2:2">
      <c r="B3985" s="218"/>
    </row>
    <row r="3986" spans="2:2">
      <c r="B3986" s="218"/>
    </row>
    <row r="3987" spans="2:2">
      <c r="B3987" s="218"/>
    </row>
    <row r="3988" spans="2:2">
      <c r="B3988" s="218"/>
    </row>
    <row r="3989" spans="2:2">
      <c r="B3989" s="218"/>
    </row>
    <row r="3990" spans="2:2">
      <c r="B3990" s="218"/>
    </row>
    <row r="3991" spans="2:2">
      <c r="B3991" s="218"/>
    </row>
    <row r="3992" spans="2:2">
      <c r="B3992" s="218"/>
    </row>
    <row r="3993" spans="2:2">
      <c r="B3993" s="218"/>
    </row>
    <row r="3994" spans="2:2">
      <c r="B3994" s="218"/>
    </row>
    <row r="3995" spans="2:2">
      <c r="B3995" s="218"/>
    </row>
    <row r="3996" spans="2:2">
      <c r="B3996" s="218"/>
    </row>
    <row r="3997" spans="2:2">
      <c r="B3997" s="218"/>
    </row>
    <row r="3998" spans="2:2">
      <c r="B3998" s="218"/>
    </row>
    <row r="3999" spans="2:2">
      <c r="B3999" s="218"/>
    </row>
    <row r="4000" spans="2:2">
      <c r="B4000" s="218"/>
    </row>
    <row r="4001" spans="2:2">
      <c r="B4001" s="218"/>
    </row>
    <row r="4002" spans="2:2">
      <c r="B4002" s="218"/>
    </row>
    <row r="4003" spans="2:2">
      <c r="B4003" s="218"/>
    </row>
    <row r="4004" spans="2:2">
      <c r="B4004" s="218"/>
    </row>
    <row r="4005" spans="2:2">
      <c r="B4005" s="218"/>
    </row>
    <row r="4006" spans="2:2">
      <c r="B4006" s="218"/>
    </row>
    <row r="4007" spans="2:2">
      <c r="B4007" s="218"/>
    </row>
    <row r="4008" spans="2:2">
      <c r="B4008" s="218"/>
    </row>
    <row r="4009" spans="2:2">
      <c r="B4009" s="218"/>
    </row>
    <row r="4010" spans="2:2">
      <c r="B4010" s="218"/>
    </row>
    <row r="4011" spans="2:2">
      <c r="B4011" s="218"/>
    </row>
    <row r="4012" spans="2:2">
      <c r="B4012" s="218"/>
    </row>
    <row r="4013" spans="2:2">
      <c r="B4013" s="218"/>
    </row>
    <row r="4014" spans="2:2">
      <c r="B4014" s="218"/>
    </row>
    <row r="4015" spans="2:2">
      <c r="B4015" s="218"/>
    </row>
    <row r="4016" spans="2:2">
      <c r="B4016" s="218"/>
    </row>
    <row r="4017" spans="2:2">
      <c r="B4017" s="218"/>
    </row>
    <row r="4018" spans="2:2">
      <c r="B4018" s="218"/>
    </row>
    <row r="4019" spans="2:2">
      <c r="B4019" s="218"/>
    </row>
    <row r="4020" spans="2:2">
      <c r="B4020" s="218"/>
    </row>
    <row r="4021" spans="2:2">
      <c r="B4021" s="218"/>
    </row>
    <row r="4022" spans="2:2">
      <c r="B4022" s="218"/>
    </row>
    <row r="4023" spans="2:2">
      <c r="B4023" s="218"/>
    </row>
    <row r="4024" spans="2:2">
      <c r="B4024" s="218"/>
    </row>
    <row r="4025" spans="2:2">
      <c r="B4025" s="218"/>
    </row>
    <row r="4026" spans="2:2">
      <c r="B4026" s="218"/>
    </row>
    <row r="4027" spans="2:2">
      <c r="B4027" s="218"/>
    </row>
    <row r="4028" spans="2:2">
      <c r="B4028" s="218"/>
    </row>
    <row r="4029" spans="2:2">
      <c r="B4029" s="218"/>
    </row>
    <row r="4030" spans="2:2">
      <c r="B4030" s="218"/>
    </row>
    <row r="4031" spans="2:2">
      <c r="B4031" s="218"/>
    </row>
    <row r="4032" spans="2:2">
      <c r="B4032" s="218"/>
    </row>
    <row r="4033" spans="2:2">
      <c r="B4033" s="218"/>
    </row>
    <row r="4034" spans="2:2">
      <c r="B4034" s="218"/>
    </row>
    <row r="4035" spans="2:2">
      <c r="B4035" s="218"/>
    </row>
    <row r="4036" spans="2:2">
      <c r="B4036" s="218"/>
    </row>
    <row r="4037" spans="2:2">
      <c r="B4037" s="218"/>
    </row>
    <row r="4038" spans="2:2">
      <c r="B4038" s="218"/>
    </row>
    <row r="4039" spans="2:2">
      <c r="B4039" s="218"/>
    </row>
    <row r="4040" spans="2:2">
      <c r="B4040" s="218"/>
    </row>
    <row r="4041" spans="2:2">
      <c r="B4041" s="218"/>
    </row>
    <row r="4042" spans="2:2">
      <c r="B4042" s="218"/>
    </row>
    <row r="4043" spans="2:2">
      <c r="B4043" s="218"/>
    </row>
    <row r="4044" spans="2:2">
      <c r="B4044" s="218"/>
    </row>
    <row r="4045" spans="2:2">
      <c r="B4045" s="218"/>
    </row>
    <row r="4046" spans="2:2">
      <c r="B4046" s="218"/>
    </row>
    <row r="4047" spans="2:2">
      <c r="B4047" s="218"/>
    </row>
    <row r="4048" spans="2:2">
      <c r="B4048" s="218"/>
    </row>
    <row r="4049" spans="2:2">
      <c r="B4049" s="218"/>
    </row>
    <row r="4050" spans="2:2">
      <c r="B4050" s="218"/>
    </row>
    <row r="4051" spans="2:2">
      <c r="B4051" s="218"/>
    </row>
    <row r="4052" spans="2:2">
      <c r="B4052" s="218"/>
    </row>
    <row r="4053" spans="2:2">
      <c r="B4053" s="218"/>
    </row>
    <row r="4054" spans="2:2">
      <c r="B4054" s="218"/>
    </row>
    <row r="4055" spans="2:2">
      <c r="B4055" s="218"/>
    </row>
    <row r="4056" spans="2:2">
      <c r="B4056" s="218"/>
    </row>
    <row r="4057" spans="2:2">
      <c r="B4057" s="218"/>
    </row>
    <row r="4058" spans="2:2">
      <c r="B4058" s="218"/>
    </row>
    <row r="4059" spans="2:2">
      <c r="B4059" s="218"/>
    </row>
    <row r="4060" spans="2:2">
      <c r="B4060" s="218"/>
    </row>
    <row r="4061" spans="2:2">
      <c r="B4061" s="218"/>
    </row>
    <row r="4062" spans="2:2">
      <c r="B4062" s="218"/>
    </row>
    <row r="4063" spans="2:2">
      <c r="B4063" s="218"/>
    </row>
    <row r="4064" spans="2:2">
      <c r="B4064" s="218"/>
    </row>
    <row r="4065" spans="2:2">
      <c r="B4065" s="218"/>
    </row>
    <row r="4066" spans="2:2">
      <c r="B4066" s="218"/>
    </row>
    <row r="4067" spans="2:2">
      <c r="B4067" s="218"/>
    </row>
    <row r="4068" spans="2:2">
      <c r="B4068" s="218"/>
    </row>
    <row r="4069" spans="2:2">
      <c r="B4069" s="218"/>
    </row>
    <row r="4070" spans="2:2">
      <c r="B4070" s="218"/>
    </row>
    <row r="4071" spans="2:2">
      <c r="B4071" s="218"/>
    </row>
    <row r="4072" spans="2:2">
      <c r="B4072" s="218"/>
    </row>
    <row r="4073" spans="2:2">
      <c r="B4073" s="218"/>
    </row>
    <row r="4074" spans="2:2">
      <c r="B4074" s="218"/>
    </row>
    <row r="4075" spans="2:2">
      <c r="B4075" s="218"/>
    </row>
    <row r="4076" spans="2:2">
      <c r="B4076" s="218"/>
    </row>
    <row r="4077" spans="2:2">
      <c r="B4077" s="218"/>
    </row>
    <row r="4078" spans="2:2">
      <c r="B4078" s="218"/>
    </row>
    <row r="4079" spans="2:2">
      <c r="B4079" s="218"/>
    </row>
    <row r="4080" spans="2:2">
      <c r="B4080" s="218"/>
    </row>
    <row r="4081" spans="2:2">
      <c r="B4081" s="218"/>
    </row>
    <row r="4082" spans="2:2">
      <c r="B4082" s="218"/>
    </row>
    <row r="4083" spans="2:2">
      <c r="B4083" s="218"/>
    </row>
    <row r="4084" spans="2:2">
      <c r="B4084" s="218"/>
    </row>
    <row r="4085" spans="2:2">
      <c r="B4085" s="218"/>
    </row>
    <row r="4086" spans="2:2">
      <c r="B4086" s="218"/>
    </row>
    <row r="4087" spans="2:2">
      <c r="B4087" s="218"/>
    </row>
    <row r="4088" spans="2:2">
      <c r="B4088" s="218"/>
    </row>
    <row r="4089" spans="2:2">
      <c r="B4089" s="218"/>
    </row>
    <row r="4090" spans="2:2">
      <c r="B4090" s="218"/>
    </row>
    <row r="4091" spans="2:2">
      <c r="B4091" s="218"/>
    </row>
    <row r="4092" spans="2:2">
      <c r="B4092" s="218"/>
    </row>
    <row r="4093" spans="2:2">
      <c r="B4093" s="218"/>
    </row>
    <row r="4094" spans="2:2">
      <c r="B4094" s="218"/>
    </row>
    <row r="4095" spans="2:2">
      <c r="B4095" s="218"/>
    </row>
    <row r="4096" spans="2:2">
      <c r="B4096" s="218"/>
    </row>
    <row r="4097" spans="2:2">
      <c r="B4097" s="218"/>
    </row>
    <row r="4098" spans="2:2">
      <c r="B4098" s="218"/>
    </row>
    <row r="4099" spans="2:2">
      <c r="B4099" s="218"/>
    </row>
    <row r="4100" spans="2:2">
      <c r="B4100" s="218"/>
    </row>
    <row r="4101" spans="2:2">
      <c r="B4101" s="218"/>
    </row>
    <row r="4102" spans="2:2">
      <c r="B4102" s="218"/>
    </row>
    <row r="4103" spans="2:2">
      <c r="B4103" s="218"/>
    </row>
    <row r="4104" spans="2:2">
      <c r="B4104" s="218"/>
    </row>
    <row r="4105" spans="2:2">
      <c r="B4105" s="218"/>
    </row>
    <row r="4106" spans="2:2">
      <c r="B4106" s="218"/>
    </row>
    <row r="4107" spans="2:2">
      <c r="B4107" s="218"/>
    </row>
    <row r="4108" spans="2:2">
      <c r="B4108" s="218"/>
    </row>
    <row r="4109" spans="2:2">
      <c r="B4109" s="218"/>
    </row>
    <row r="4110" spans="2:2">
      <c r="B4110" s="218"/>
    </row>
    <row r="4111" spans="2:2">
      <c r="B4111" s="218"/>
    </row>
    <row r="4112" spans="2:2">
      <c r="B4112" s="218"/>
    </row>
    <row r="4113" spans="2:2">
      <c r="B4113" s="218"/>
    </row>
    <row r="4114" spans="2:2">
      <c r="B4114" s="218"/>
    </row>
    <row r="4115" spans="2:2">
      <c r="B4115" s="218"/>
    </row>
    <row r="4116" spans="2:2">
      <c r="B4116" s="218"/>
    </row>
    <row r="4117" spans="2:2">
      <c r="B4117" s="218"/>
    </row>
    <row r="4118" spans="2:2">
      <c r="B4118" s="218"/>
    </row>
    <row r="4119" spans="2:2">
      <c r="B4119" s="218"/>
    </row>
    <row r="4120" spans="2:2">
      <c r="B4120" s="218"/>
    </row>
    <row r="4121" spans="2:2">
      <c r="B4121" s="218"/>
    </row>
    <row r="4122" spans="2:2">
      <c r="B4122" s="218"/>
    </row>
    <row r="4123" spans="2:2">
      <c r="B4123" s="218"/>
    </row>
    <row r="4124" spans="2:2">
      <c r="B4124" s="218"/>
    </row>
    <row r="4125" spans="2:2">
      <c r="B4125" s="218"/>
    </row>
    <row r="4126" spans="2:2">
      <c r="B4126" s="218"/>
    </row>
    <row r="4127" spans="2:2">
      <c r="B4127" s="218"/>
    </row>
    <row r="4128" spans="2:2">
      <c r="B4128" s="218"/>
    </row>
    <row r="4129" spans="2:2">
      <c r="B4129" s="218"/>
    </row>
    <row r="4130" spans="2:2">
      <c r="B4130" s="218"/>
    </row>
    <row r="4131" spans="2:2">
      <c r="B4131" s="218"/>
    </row>
    <row r="4132" spans="2:2">
      <c r="B4132" s="218"/>
    </row>
    <row r="4133" spans="2:2">
      <c r="B4133" s="218"/>
    </row>
    <row r="4134" spans="2:2">
      <c r="B4134" s="218"/>
    </row>
    <row r="4135" spans="2:2">
      <c r="B4135" s="218"/>
    </row>
    <row r="4136" spans="2:2">
      <c r="B4136" s="218"/>
    </row>
    <row r="4137" spans="2:2">
      <c r="B4137" s="218"/>
    </row>
    <row r="4138" spans="2:2">
      <c r="B4138" s="218"/>
    </row>
    <row r="4139" spans="2:2">
      <c r="B4139" s="218"/>
    </row>
    <row r="4140" spans="2:2">
      <c r="B4140" s="218"/>
    </row>
    <row r="4141" spans="2:2">
      <c r="B4141" s="218"/>
    </row>
    <row r="4142" spans="2:2">
      <c r="B4142" s="218"/>
    </row>
    <row r="4143" spans="2:2">
      <c r="B4143" s="218"/>
    </row>
    <row r="4144" spans="2:2">
      <c r="B4144" s="218"/>
    </row>
    <row r="4145" spans="2:2">
      <c r="B4145" s="218"/>
    </row>
    <row r="4146" spans="2:2">
      <c r="B4146" s="218"/>
    </row>
    <row r="4147" spans="2:2">
      <c r="B4147" s="218"/>
    </row>
    <row r="4148" spans="2:2">
      <c r="B4148" s="218"/>
    </row>
    <row r="4149" spans="2:2">
      <c r="B4149" s="218"/>
    </row>
    <row r="4150" spans="2:2">
      <c r="B4150" s="218"/>
    </row>
    <row r="4151" spans="2:2">
      <c r="B4151" s="218"/>
    </row>
    <row r="4152" spans="2:2">
      <c r="B4152" s="218"/>
    </row>
    <row r="4153" spans="2:2">
      <c r="B4153" s="218"/>
    </row>
    <row r="4154" spans="2:2">
      <c r="B4154" s="218"/>
    </row>
    <row r="4155" spans="2:2">
      <c r="B4155" s="218"/>
    </row>
    <row r="4156" spans="2:2">
      <c r="B4156" s="218"/>
    </row>
    <row r="4157" spans="2:2">
      <c r="B4157" s="218"/>
    </row>
    <row r="4158" spans="2:2">
      <c r="B4158" s="218"/>
    </row>
    <row r="4159" spans="2:2">
      <c r="B4159" s="218"/>
    </row>
    <row r="4160" spans="2:2">
      <c r="B4160" s="218"/>
    </row>
    <row r="4161" spans="2:2">
      <c r="B4161" s="218"/>
    </row>
    <row r="4162" spans="2:2">
      <c r="B4162" s="218"/>
    </row>
    <row r="4163" spans="2:2">
      <c r="B4163" s="218"/>
    </row>
    <row r="4164" spans="2:2">
      <c r="B4164" s="218"/>
    </row>
    <row r="4165" spans="2:2">
      <c r="B4165" s="218"/>
    </row>
    <row r="4166" spans="2:2">
      <c r="B4166" s="218"/>
    </row>
    <row r="4167" spans="2:2">
      <c r="B4167" s="218"/>
    </row>
    <row r="4168" spans="2:2">
      <c r="B4168" s="218"/>
    </row>
    <row r="4169" spans="2:2">
      <c r="B4169" s="218"/>
    </row>
    <row r="4170" spans="2:2">
      <c r="B4170" s="218"/>
    </row>
    <row r="4171" spans="2:2">
      <c r="B4171" s="218"/>
    </row>
    <row r="4172" spans="2:2">
      <c r="B4172" s="218"/>
    </row>
    <row r="4173" spans="2:2">
      <c r="B4173" s="218"/>
    </row>
    <row r="4174" spans="2:2">
      <c r="B4174" s="218"/>
    </row>
    <row r="4175" spans="2:2">
      <c r="B4175" s="218"/>
    </row>
    <row r="4176" spans="2:2">
      <c r="B4176" s="218"/>
    </row>
    <row r="4177" spans="2:2">
      <c r="B4177" s="218"/>
    </row>
    <row r="4178" spans="2:2">
      <c r="B4178" s="218"/>
    </row>
    <row r="4179" spans="2:2">
      <c r="B4179" s="218"/>
    </row>
    <row r="4180" spans="2:2">
      <c r="B4180" s="218"/>
    </row>
    <row r="4181" spans="2:2">
      <c r="B4181" s="218"/>
    </row>
    <row r="4182" spans="2:2">
      <c r="B4182" s="218"/>
    </row>
    <row r="4183" spans="2:2">
      <c r="B4183" s="218"/>
    </row>
    <row r="4184" spans="2:2">
      <c r="B4184" s="218"/>
    </row>
    <row r="4185" spans="2:2">
      <c r="B4185" s="218"/>
    </row>
    <row r="4186" spans="2:2">
      <c r="B4186" s="218"/>
    </row>
    <row r="4187" spans="2:2">
      <c r="B4187" s="218"/>
    </row>
    <row r="4188" spans="2:2">
      <c r="B4188" s="218"/>
    </row>
    <row r="4189" spans="2:2">
      <c r="B4189" s="218"/>
    </row>
    <row r="4190" spans="2:2">
      <c r="B4190" s="218"/>
    </row>
    <row r="4191" spans="2:2">
      <c r="B4191" s="218"/>
    </row>
    <row r="4192" spans="2:2">
      <c r="B4192" s="218"/>
    </row>
    <row r="4193" spans="2:2">
      <c r="B4193" s="218"/>
    </row>
    <row r="4194" spans="2:2">
      <c r="B4194" s="218"/>
    </row>
    <row r="4195" spans="2:2">
      <c r="B4195" s="218"/>
    </row>
    <row r="4196" spans="2:2">
      <c r="B4196" s="218"/>
    </row>
    <row r="4197" spans="2:2">
      <c r="B4197" s="218"/>
    </row>
    <row r="4198" spans="2:2">
      <c r="B4198" s="218"/>
    </row>
    <row r="4199" spans="2:2">
      <c r="B4199" s="218"/>
    </row>
    <row r="4200" spans="2:2">
      <c r="B4200" s="218"/>
    </row>
    <row r="4201" spans="2:2">
      <c r="B4201" s="218"/>
    </row>
    <row r="4202" spans="2:2">
      <c r="B4202" s="218"/>
    </row>
    <row r="4203" spans="2:2">
      <c r="B4203" s="218"/>
    </row>
    <row r="4204" spans="2:2">
      <c r="B4204" s="218"/>
    </row>
    <row r="4205" spans="2:2">
      <c r="B4205" s="218"/>
    </row>
    <row r="4206" spans="2:2">
      <c r="B4206" s="218"/>
    </row>
    <row r="4207" spans="2:2">
      <c r="B4207" s="218"/>
    </row>
    <row r="4208" spans="2:2">
      <c r="B4208" s="218"/>
    </row>
    <row r="4209" spans="2:2">
      <c r="B4209" s="218"/>
    </row>
    <row r="4210" spans="2:2">
      <c r="B4210" s="218"/>
    </row>
    <row r="4211" spans="2:2">
      <c r="B4211" s="218"/>
    </row>
    <row r="4212" spans="2:2">
      <c r="B4212" s="218"/>
    </row>
    <row r="4213" spans="2:2">
      <c r="B4213" s="218"/>
    </row>
    <row r="4214" spans="2:2">
      <c r="B4214" s="218"/>
    </row>
    <row r="4215" spans="2:2">
      <c r="B4215" s="218"/>
    </row>
    <row r="4216" spans="2:2">
      <c r="B4216" s="218"/>
    </row>
    <row r="4217" spans="2:2">
      <c r="B4217" s="218"/>
    </row>
    <row r="4218" spans="2:2">
      <c r="B4218" s="218"/>
    </row>
    <row r="4219" spans="2:2">
      <c r="B4219" s="218"/>
    </row>
    <row r="4220" spans="2:2">
      <c r="B4220" s="218"/>
    </row>
    <row r="4221" spans="2:2">
      <c r="B4221" s="218"/>
    </row>
    <row r="4222" spans="2:2">
      <c r="B4222" s="218"/>
    </row>
    <row r="4223" spans="2:2">
      <c r="B4223" s="218"/>
    </row>
    <row r="4224" spans="2:2">
      <c r="B4224" s="218"/>
    </row>
    <row r="4225" spans="2:2">
      <c r="B4225" s="218"/>
    </row>
    <row r="4226" spans="2:2">
      <c r="B4226" s="218"/>
    </row>
    <row r="4227" spans="2:2">
      <c r="B4227" s="218"/>
    </row>
    <row r="4228" spans="2:2">
      <c r="B4228" s="218"/>
    </row>
    <row r="4229" spans="2:2">
      <c r="B4229" s="218"/>
    </row>
    <row r="4230" spans="2:2">
      <c r="B4230" s="218"/>
    </row>
    <row r="4231" spans="2:2">
      <c r="B4231" s="218"/>
    </row>
    <row r="4232" spans="2:2">
      <c r="B4232" s="218"/>
    </row>
    <row r="4233" spans="2:2">
      <c r="B4233" s="218"/>
    </row>
    <row r="4234" spans="2:2">
      <c r="B4234" s="218"/>
    </row>
    <row r="4235" spans="2:2">
      <c r="B4235" s="218"/>
    </row>
    <row r="4236" spans="2:2">
      <c r="B4236" s="218"/>
    </row>
    <row r="4237" spans="2:2">
      <c r="B4237" s="218"/>
    </row>
    <row r="4238" spans="2:2">
      <c r="B4238" s="218"/>
    </row>
    <row r="4239" spans="2:2">
      <c r="B4239" s="218"/>
    </row>
    <row r="4240" spans="2:2">
      <c r="B4240" s="218"/>
    </row>
    <row r="4241" spans="2:2">
      <c r="B4241" s="218"/>
    </row>
    <row r="4242" spans="2:2">
      <c r="B4242" s="218"/>
    </row>
    <row r="4243" spans="2:2">
      <c r="B4243" s="218"/>
    </row>
    <row r="4244" spans="2:2">
      <c r="B4244" s="218"/>
    </row>
    <row r="4245" spans="2:2">
      <c r="B4245" s="218"/>
    </row>
    <row r="4246" spans="2:2">
      <c r="B4246" s="218"/>
    </row>
    <row r="4247" spans="2:2">
      <c r="B4247" s="218"/>
    </row>
    <row r="4248" spans="2:2">
      <c r="B4248" s="218"/>
    </row>
    <row r="4249" spans="2:2">
      <c r="B4249" s="218"/>
    </row>
    <row r="4250" spans="2:2">
      <c r="B4250" s="218"/>
    </row>
    <row r="4251" spans="2:2">
      <c r="B4251" s="218"/>
    </row>
    <row r="4252" spans="2:2">
      <c r="B4252" s="218"/>
    </row>
    <row r="4253" spans="2:2">
      <c r="B4253" s="218"/>
    </row>
    <row r="4254" spans="2:2">
      <c r="B4254" s="218"/>
    </row>
    <row r="4255" spans="2:2">
      <c r="B4255" s="218"/>
    </row>
    <row r="4256" spans="2:2">
      <c r="B4256" s="218"/>
    </row>
    <row r="4257" spans="2:2">
      <c r="B4257" s="218"/>
    </row>
    <row r="4258" spans="2:2">
      <c r="B4258" s="218"/>
    </row>
    <row r="4259" spans="2:2">
      <c r="B4259" s="218"/>
    </row>
    <row r="4260" spans="2:2">
      <c r="B4260" s="218"/>
    </row>
    <row r="4261" spans="2:2">
      <c r="B4261" s="218"/>
    </row>
    <row r="4262" spans="2:2">
      <c r="B4262" s="218"/>
    </row>
    <row r="4263" spans="2:2">
      <c r="B4263" s="218"/>
    </row>
    <row r="4264" spans="2:2">
      <c r="B4264" s="218"/>
    </row>
    <row r="4265" spans="2:2">
      <c r="B4265" s="218"/>
    </row>
    <row r="4266" spans="2:2">
      <c r="B4266" s="218"/>
    </row>
    <row r="4267" spans="2:2">
      <c r="B4267" s="218"/>
    </row>
    <row r="4268" spans="2:2">
      <c r="B4268" s="218"/>
    </row>
    <row r="4269" spans="2:2">
      <c r="B4269" s="218"/>
    </row>
    <row r="4270" spans="2:2">
      <c r="B4270" s="218"/>
    </row>
    <row r="4271" spans="2:2">
      <c r="B4271" s="218"/>
    </row>
    <row r="4272" spans="2:2">
      <c r="B4272" s="218"/>
    </row>
    <row r="4273" spans="2:2">
      <c r="B4273" s="218"/>
    </row>
    <row r="4274" spans="2:2">
      <c r="B4274" s="218"/>
    </row>
    <row r="4275" spans="2:2">
      <c r="B4275" s="218"/>
    </row>
    <row r="4276" spans="2:2">
      <c r="B4276" s="218"/>
    </row>
    <row r="4277" spans="2:2">
      <c r="B4277" s="218"/>
    </row>
    <row r="4278" spans="2:2">
      <c r="B4278" s="218"/>
    </row>
    <row r="4279" spans="2:2">
      <c r="B4279" s="218"/>
    </row>
    <row r="4280" spans="2:2">
      <c r="B4280" s="218"/>
    </row>
    <row r="4281" spans="2:2">
      <c r="B4281" s="218"/>
    </row>
    <row r="4282" spans="2:2">
      <c r="B4282" s="218"/>
    </row>
    <row r="4283" spans="2:2">
      <c r="B4283" s="218"/>
    </row>
    <row r="4284" spans="2:2">
      <c r="B4284" s="218"/>
    </row>
    <row r="4285" spans="2:2">
      <c r="B4285" s="218"/>
    </row>
    <row r="4286" spans="2:2">
      <c r="B4286" s="218"/>
    </row>
    <row r="4287" spans="2:2">
      <c r="B4287" s="218"/>
    </row>
    <row r="4288" spans="2:2">
      <c r="B4288" s="218"/>
    </row>
    <row r="4289" spans="2:2">
      <c r="B4289" s="218"/>
    </row>
    <row r="4290" spans="2:2">
      <c r="B4290" s="218"/>
    </row>
    <row r="4291" spans="2:2">
      <c r="B4291" s="218"/>
    </row>
    <row r="4292" spans="2:2">
      <c r="B4292" s="218"/>
    </row>
    <row r="4293" spans="2:2">
      <c r="B4293" s="218"/>
    </row>
    <row r="4294" spans="2:2">
      <c r="B4294" s="218"/>
    </row>
    <row r="4295" spans="2:2">
      <c r="B4295" s="218"/>
    </row>
    <row r="4296" spans="2:2">
      <c r="B4296" s="218"/>
    </row>
    <row r="4297" spans="2:2">
      <c r="B4297" s="218"/>
    </row>
    <row r="4298" spans="2:2">
      <c r="B4298" s="218"/>
    </row>
    <row r="4299" spans="2:2">
      <c r="B4299" s="218"/>
    </row>
    <row r="4300" spans="2:2">
      <c r="B4300" s="218"/>
    </row>
    <row r="4301" spans="2:2">
      <c r="B4301" s="218"/>
    </row>
    <row r="4302" spans="2:2">
      <c r="B4302" s="218"/>
    </row>
    <row r="4303" spans="2:2">
      <c r="B4303" s="218"/>
    </row>
    <row r="4304" spans="2:2">
      <c r="B4304" s="218"/>
    </row>
    <row r="4305" spans="2:2">
      <c r="B4305" s="218"/>
    </row>
    <row r="4306" spans="2:2">
      <c r="B4306" s="218"/>
    </row>
    <row r="4307" spans="2:2">
      <c r="B4307" s="218"/>
    </row>
    <row r="4308" spans="2:2">
      <c r="B4308" s="218"/>
    </row>
    <row r="4309" spans="2:2">
      <c r="B4309" s="218"/>
    </row>
    <row r="4310" spans="2:2">
      <c r="B4310" s="218"/>
    </row>
    <row r="4311" spans="2:2">
      <c r="B4311" s="218"/>
    </row>
    <row r="4312" spans="2:2">
      <c r="B4312" s="218"/>
    </row>
    <row r="4313" spans="2:2">
      <c r="B4313" s="218"/>
    </row>
    <row r="4314" spans="2:2">
      <c r="B4314" s="218"/>
    </row>
    <row r="4315" spans="2:2">
      <c r="B4315" s="218"/>
    </row>
    <row r="4316" spans="2:2">
      <c r="B4316" s="218"/>
    </row>
    <row r="4317" spans="2:2">
      <c r="B4317" s="218"/>
    </row>
    <row r="4318" spans="2:2">
      <c r="B4318" s="218"/>
    </row>
    <row r="4319" spans="2:2">
      <c r="B4319" s="218"/>
    </row>
    <row r="4320" spans="2:2">
      <c r="B4320" s="218"/>
    </row>
    <row r="4321" spans="2:2">
      <c r="B4321" s="218"/>
    </row>
    <row r="4322" spans="2:2">
      <c r="B4322" s="218"/>
    </row>
    <row r="4323" spans="2:2">
      <c r="B4323" s="218"/>
    </row>
    <row r="4324" spans="2:2">
      <c r="B4324" s="218"/>
    </row>
    <row r="4325" spans="2:2">
      <c r="B4325" s="218"/>
    </row>
    <row r="4326" spans="2:2">
      <c r="B4326" s="218"/>
    </row>
    <row r="4327" spans="2:2">
      <c r="B4327" s="218"/>
    </row>
    <row r="4328" spans="2:2">
      <c r="B4328" s="218"/>
    </row>
    <row r="4329" spans="2:2">
      <c r="B4329" s="218"/>
    </row>
    <row r="4330" spans="2:2">
      <c r="B4330" s="218"/>
    </row>
    <row r="4331" spans="2:2">
      <c r="B4331" s="218"/>
    </row>
    <row r="4332" spans="2:2">
      <c r="B4332" s="218"/>
    </row>
    <row r="4333" spans="2:2">
      <c r="B4333" s="218"/>
    </row>
    <row r="4334" spans="2:2">
      <c r="B4334" s="218"/>
    </row>
    <row r="4335" spans="2:2">
      <c r="B4335" s="218"/>
    </row>
    <row r="4336" spans="2:2">
      <c r="B4336" s="218"/>
    </row>
    <row r="4337" spans="2:2">
      <c r="B4337" s="218"/>
    </row>
    <row r="4338" spans="2:2">
      <c r="B4338" s="218"/>
    </row>
    <row r="4339" spans="2:2">
      <c r="B4339" s="218"/>
    </row>
    <row r="4340" spans="2:2">
      <c r="B4340" s="218"/>
    </row>
    <row r="4341" spans="2:2">
      <c r="B4341" s="218"/>
    </row>
    <row r="4342" spans="2:2">
      <c r="B4342" s="218"/>
    </row>
    <row r="4343" spans="2:2">
      <c r="B4343" s="218"/>
    </row>
    <row r="4344" spans="2:2">
      <c r="B4344" s="218"/>
    </row>
    <row r="4345" spans="2:2">
      <c r="B4345" s="218"/>
    </row>
    <row r="4346" spans="2:2">
      <c r="B4346" s="218"/>
    </row>
    <row r="4347" spans="2:2">
      <c r="B4347" s="218"/>
    </row>
    <row r="4348" spans="2:2">
      <c r="B4348" s="218"/>
    </row>
    <row r="4349" spans="2:2">
      <c r="B4349" s="218"/>
    </row>
    <row r="4350" spans="2:2">
      <c r="B4350" s="218"/>
    </row>
    <row r="4351" spans="2:2">
      <c r="B4351" s="218"/>
    </row>
    <row r="4352" spans="2:2">
      <c r="B4352" s="218"/>
    </row>
    <row r="4353" spans="2:2">
      <c r="B4353" s="218"/>
    </row>
    <row r="4354" spans="2:2">
      <c r="B4354" s="218"/>
    </row>
    <row r="4355" spans="2:2">
      <c r="B4355" s="218"/>
    </row>
    <row r="4356" spans="2:2">
      <c r="B4356" s="218"/>
    </row>
    <row r="4357" spans="2:2">
      <c r="B4357" s="218"/>
    </row>
    <row r="4358" spans="2:2">
      <c r="B4358" s="218"/>
    </row>
    <row r="4359" spans="2:2">
      <c r="B4359" s="218"/>
    </row>
    <row r="4360" spans="2:2">
      <c r="B4360" s="218"/>
    </row>
    <row r="4361" spans="2:2">
      <c r="B4361" s="218"/>
    </row>
    <row r="4362" spans="2:2">
      <c r="B4362" s="218"/>
    </row>
    <row r="4363" spans="2:2">
      <c r="B4363" s="218"/>
    </row>
    <row r="4364" spans="2:2">
      <c r="B4364" s="218"/>
    </row>
    <row r="4365" spans="2:2">
      <c r="B4365" s="218"/>
    </row>
    <row r="4366" spans="2:2">
      <c r="B4366" s="218"/>
    </row>
    <row r="4367" spans="2:2">
      <c r="B4367" s="218"/>
    </row>
    <row r="4368" spans="2:2">
      <c r="B4368" s="218"/>
    </row>
    <row r="4369" spans="2:2">
      <c r="B4369" s="218"/>
    </row>
    <row r="4370" spans="2:2">
      <c r="B4370" s="218"/>
    </row>
    <row r="4371" spans="2:2">
      <c r="B4371" s="218"/>
    </row>
    <row r="4372" spans="2:2">
      <c r="B4372" s="218"/>
    </row>
    <row r="4373" spans="2:2">
      <c r="B4373" s="218"/>
    </row>
    <row r="4374" spans="2:2">
      <c r="B4374" s="218"/>
    </row>
    <row r="4375" spans="2:2">
      <c r="B4375" s="218"/>
    </row>
    <row r="4376" spans="2:2">
      <c r="B4376" s="218"/>
    </row>
    <row r="4377" spans="2:2">
      <c r="B4377" s="218"/>
    </row>
    <row r="4378" spans="2:2">
      <c r="B4378" s="218"/>
    </row>
    <row r="4379" spans="2:2">
      <c r="B4379" s="218"/>
    </row>
    <row r="4380" spans="2:2">
      <c r="B4380" s="218"/>
    </row>
    <row r="4381" spans="2:2">
      <c r="B4381" s="218"/>
    </row>
    <row r="4382" spans="2:2">
      <c r="B4382" s="218"/>
    </row>
    <row r="4383" spans="2:2">
      <c r="B4383" s="218"/>
    </row>
    <row r="4384" spans="2:2">
      <c r="B4384" s="218"/>
    </row>
    <row r="4385" spans="2:2">
      <c r="B4385" s="218"/>
    </row>
    <row r="4386" spans="2:2">
      <c r="B4386" s="218"/>
    </row>
    <row r="4387" spans="2:2">
      <c r="B4387" s="218"/>
    </row>
    <row r="4388" spans="2:2">
      <c r="B4388" s="218"/>
    </row>
    <row r="4389" spans="2:2">
      <c r="B4389" s="218"/>
    </row>
    <row r="4390" spans="2:2">
      <c r="B4390" s="218"/>
    </row>
    <row r="4391" spans="2:2">
      <c r="B4391" s="218"/>
    </row>
    <row r="4392" spans="2:2">
      <c r="B4392" s="218"/>
    </row>
    <row r="4393" spans="2:2">
      <c r="B4393" s="218"/>
    </row>
    <row r="4394" spans="2:2">
      <c r="B4394" s="218"/>
    </row>
    <row r="4395" spans="2:2">
      <c r="B4395" s="218"/>
    </row>
    <row r="4396" spans="2:2">
      <c r="B4396" s="218"/>
    </row>
    <row r="4397" spans="2:2">
      <c r="B4397" s="218"/>
    </row>
    <row r="4398" spans="2:2">
      <c r="B4398" s="218"/>
    </row>
    <row r="4399" spans="2:2">
      <c r="B4399" s="218"/>
    </row>
    <row r="4400" spans="2:2">
      <c r="B4400" s="218"/>
    </row>
    <row r="4401" spans="2:2">
      <c r="B4401" s="218"/>
    </row>
    <row r="4402" spans="2:2">
      <c r="B4402" s="218"/>
    </row>
    <row r="4403" spans="2:2">
      <c r="B4403" s="218"/>
    </row>
    <row r="4404" spans="2:2">
      <c r="B4404" s="218"/>
    </row>
    <row r="4405" spans="2:2">
      <c r="B4405" s="218"/>
    </row>
    <row r="4406" spans="2:2">
      <c r="B4406" s="218"/>
    </row>
    <row r="4407" spans="2:2">
      <c r="B4407" s="218"/>
    </row>
    <row r="4408" spans="2:2">
      <c r="B4408" s="218"/>
    </row>
    <row r="4409" spans="2:2">
      <c r="B4409" s="218"/>
    </row>
    <row r="4410" spans="2:2">
      <c r="B4410" s="218"/>
    </row>
    <row r="4411" spans="2:2">
      <c r="B4411" s="218"/>
    </row>
    <row r="4412" spans="2:2">
      <c r="B4412" s="218"/>
    </row>
    <row r="4413" spans="2:2">
      <c r="B4413" s="218"/>
    </row>
    <row r="4414" spans="2:2">
      <c r="B4414" s="218"/>
    </row>
    <row r="4415" spans="2:2">
      <c r="B4415" s="218"/>
    </row>
    <row r="4416" spans="2:2">
      <c r="B4416" s="218"/>
    </row>
    <row r="4417" spans="2:2">
      <c r="B4417" s="218"/>
    </row>
    <row r="4418" spans="2:2">
      <c r="B4418" s="218"/>
    </row>
    <row r="4419" spans="2:2">
      <c r="B4419" s="218"/>
    </row>
    <row r="4420" spans="2:2">
      <c r="B4420" s="218"/>
    </row>
    <row r="4421" spans="2:2">
      <c r="B4421" s="218"/>
    </row>
    <row r="4422" spans="2:2">
      <c r="B4422" s="218"/>
    </row>
    <row r="4423" spans="2:2">
      <c r="B4423" s="218"/>
    </row>
    <row r="4424" spans="2:2">
      <c r="B4424" s="218"/>
    </row>
    <row r="4425" spans="2:2">
      <c r="B4425" s="218"/>
    </row>
    <row r="4426" spans="2:2">
      <c r="B4426" s="218"/>
    </row>
    <row r="4427" spans="2:2">
      <c r="B4427" s="218"/>
    </row>
    <row r="4428" spans="2:2">
      <c r="B4428" s="218"/>
    </row>
    <row r="4429" spans="2:2">
      <c r="B4429" s="218"/>
    </row>
    <row r="4430" spans="2:2">
      <c r="B4430" s="218"/>
    </row>
    <row r="4431" spans="2:2">
      <c r="B4431" s="218"/>
    </row>
    <row r="4432" spans="2:2">
      <c r="B4432" s="218"/>
    </row>
    <row r="4433" spans="2:2">
      <c r="B4433" s="218"/>
    </row>
    <row r="4434" spans="2:2">
      <c r="B4434" s="218"/>
    </row>
    <row r="4435" spans="2:2">
      <c r="B4435" s="218"/>
    </row>
    <row r="4436" spans="2:2">
      <c r="B4436" s="218"/>
    </row>
    <row r="4437" spans="2:2">
      <c r="B4437" s="218"/>
    </row>
    <row r="4438" spans="2:2">
      <c r="B4438" s="218"/>
    </row>
    <row r="4439" spans="2:2">
      <c r="B4439" s="218"/>
    </row>
    <row r="4440" spans="2:2">
      <c r="B4440" s="218"/>
    </row>
    <row r="4441" spans="2:2">
      <c r="B4441" s="218"/>
    </row>
    <row r="4442" spans="2:2">
      <c r="B4442" s="218"/>
    </row>
    <row r="4443" spans="2:2">
      <c r="B4443" s="218"/>
    </row>
    <row r="4444" spans="2:2">
      <c r="B4444" s="218"/>
    </row>
    <row r="4445" spans="2:2">
      <c r="B4445" s="218"/>
    </row>
    <row r="4446" spans="2:2">
      <c r="B4446" s="218"/>
    </row>
    <row r="4447" spans="2:2">
      <c r="B4447" s="218"/>
    </row>
    <row r="4448" spans="2:2">
      <c r="B4448" s="218"/>
    </row>
    <row r="4449" spans="2:2">
      <c r="B4449" s="218"/>
    </row>
    <row r="4450" spans="2:2">
      <c r="B4450" s="218"/>
    </row>
    <row r="4451" spans="2:2">
      <c r="B4451" s="218"/>
    </row>
    <row r="4452" spans="2:2">
      <c r="B4452" s="218"/>
    </row>
    <row r="4453" spans="2:2">
      <c r="B4453" s="218"/>
    </row>
    <row r="4454" spans="2:2">
      <c r="B4454" s="218"/>
    </row>
    <row r="4455" spans="2:2">
      <c r="B4455" s="218"/>
    </row>
    <row r="4456" spans="2:2">
      <c r="B4456" s="218"/>
    </row>
    <row r="4457" spans="2:2">
      <c r="B4457" s="218"/>
    </row>
    <row r="4458" spans="2:2">
      <c r="B4458" s="218"/>
    </row>
    <row r="4459" spans="2:2">
      <c r="B4459" s="218"/>
    </row>
    <row r="4460" spans="2:2">
      <c r="B4460" s="218"/>
    </row>
    <row r="4461" spans="2:2">
      <c r="B4461" s="218"/>
    </row>
    <row r="4462" spans="2:2">
      <c r="B4462" s="218"/>
    </row>
    <row r="4463" spans="2:2">
      <c r="B4463" s="218"/>
    </row>
    <row r="4464" spans="2:2">
      <c r="B4464" s="218"/>
    </row>
    <row r="4465" spans="2:2">
      <c r="B4465" s="218"/>
    </row>
    <row r="4466" spans="2:2">
      <c r="B4466" s="218"/>
    </row>
    <row r="4467" spans="2:2">
      <c r="B4467" s="218"/>
    </row>
    <row r="4468" spans="2:2">
      <c r="B4468" s="218"/>
    </row>
    <row r="4469" spans="2:2">
      <c r="B4469" s="218"/>
    </row>
    <row r="4470" spans="2:2">
      <c r="B4470" s="218"/>
    </row>
    <row r="4471" spans="2:2">
      <c r="B4471" s="218"/>
    </row>
    <row r="4472" spans="2:2">
      <c r="B4472" s="218"/>
    </row>
    <row r="4473" spans="2:2">
      <c r="B4473" s="218"/>
    </row>
    <row r="4474" spans="2:2">
      <c r="B4474" s="218"/>
    </row>
    <row r="4475" spans="2:2">
      <c r="B4475" s="218"/>
    </row>
    <row r="4476" spans="2:2">
      <c r="B4476" s="218"/>
    </row>
    <row r="4477" spans="2:2">
      <c r="B4477" s="218"/>
    </row>
    <row r="4478" spans="2:2">
      <c r="B4478" s="218"/>
    </row>
    <row r="4479" spans="2:2">
      <c r="B4479" s="218"/>
    </row>
    <row r="4480" spans="2:2">
      <c r="B4480" s="218"/>
    </row>
    <row r="4481" spans="2:2">
      <c r="B4481" s="218"/>
    </row>
    <row r="4482" spans="2:2">
      <c r="B4482" s="218"/>
    </row>
    <row r="4483" spans="2:2">
      <c r="B4483" s="218"/>
    </row>
    <row r="4484" spans="2:2">
      <c r="B4484" s="218"/>
    </row>
    <row r="4485" spans="2:2">
      <c r="B4485" s="218"/>
    </row>
    <row r="4486" spans="2:2">
      <c r="B4486" s="218"/>
    </row>
    <row r="4487" spans="2:2">
      <c r="B4487" s="218"/>
    </row>
    <row r="4488" spans="2:2">
      <c r="B4488" s="218"/>
    </row>
    <row r="4489" spans="2:2">
      <c r="B4489" s="218"/>
    </row>
    <row r="4490" spans="2:2">
      <c r="B4490" s="218"/>
    </row>
    <row r="4491" spans="2:2">
      <c r="B4491" s="218"/>
    </row>
    <row r="4492" spans="2:2">
      <c r="B4492" s="218"/>
    </row>
    <row r="4493" spans="2:2">
      <c r="B4493" s="218"/>
    </row>
    <row r="4494" spans="2:2">
      <c r="B4494" s="218"/>
    </row>
    <row r="4495" spans="2:2">
      <c r="B4495" s="218"/>
    </row>
    <row r="4496" spans="2:2">
      <c r="B4496" s="218"/>
    </row>
    <row r="4497" spans="2:2">
      <c r="B4497" s="218"/>
    </row>
    <row r="4498" spans="2:2">
      <c r="B4498" s="218"/>
    </row>
    <row r="4499" spans="2:2">
      <c r="B4499" s="218"/>
    </row>
    <row r="4500" spans="2:2">
      <c r="B4500" s="218"/>
    </row>
    <row r="4501" spans="2:2">
      <c r="B4501" s="218"/>
    </row>
    <row r="4502" spans="2:2">
      <c r="B4502" s="218"/>
    </row>
    <row r="4503" spans="2:2">
      <c r="B4503" s="218"/>
    </row>
    <row r="4504" spans="2:2">
      <c r="B4504" s="218"/>
    </row>
    <row r="4505" spans="2:2">
      <c r="B4505" s="218"/>
    </row>
    <row r="4506" spans="2:2">
      <c r="B4506" s="218"/>
    </row>
    <row r="4507" spans="2:2">
      <c r="B4507" s="218"/>
    </row>
    <row r="4508" spans="2:2">
      <c r="B4508" s="218"/>
    </row>
    <row r="4509" spans="2:2">
      <c r="B4509" s="218"/>
    </row>
    <row r="4510" spans="2:2">
      <c r="B4510" s="218"/>
    </row>
    <row r="4511" spans="2:2">
      <c r="B4511" s="218"/>
    </row>
    <row r="4512" spans="2:2">
      <c r="B4512" s="218"/>
    </row>
    <row r="4513" spans="2:2">
      <c r="B4513" s="218"/>
    </row>
    <row r="4514" spans="2:2">
      <c r="B4514" s="218"/>
    </row>
    <row r="4515" spans="2:2">
      <c r="B4515" s="218"/>
    </row>
    <row r="4516" spans="2:2">
      <c r="B4516" s="218"/>
    </row>
    <row r="4517" spans="2:2">
      <c r="B4517" s="218"/>
    </row>
    <row r="4518" spans="2:2">
      <c r="B4518" s="218"/>
    </row>
    <row r="4519" spans="2:2">
      <c r="B4519" s="218"/>
    </row>
    <row r="4520" spans="2:2">
      <c r="B4520" s="218"/>
    </row>
    <row r="4521" spans="2:2">
      <c r="B4521" s="218"/>
    </row>
    <row r="4522" spans="2:2">
      <c r="B4522" s="218"/>
    </row>
    <row r="4523" spans="2:2">
      <c r="B4523" s="218"/>
    </row>
    <row r="4524" spans="2:2">
      <c r="B4524" s="218"/>
    </row>
    <row r="4525" spans="2:2">
      <c r="B4525" s="218"/>
    </row>
    <row r="4526" spans="2:2">
      <c r="B4526" s="218"/>
    </row>
    <row r="4527" spans="2:2">
      <c r="B4527" s="218"/>
    </row>
    <row r="4528" spans="2:2">
      <c r="B4528" s="218"/>
    </row>
    <row r="4529" spans="2:2">
      <c r="B4529" s="218"/>
    </row>
    <row r="4530" spans="2:2">
      <c r="B4530" s="218"/>
    </row>
    <row r="4531" spans="2:2">
      <c r="B4531" s="218"/>
    </row>
    <row r="4532" spans="2:2">
      <c r="B4532" s="218"/>
    </row>
    <row r="4533" spans="2:2">
      <c r="B4533" s="218"/>
    </row>
    <row r="4534" spans="2:2">
      <c r="B4534" s="218"/>
    </row>
    <row r="4535" spans="2:2">
      <c r="B4535" s="218"/>
    </row>
    <row r="4536" spans="2:2">
      <c r="B4536" s="218"/>
    </row>
    <row r="4537" spans="2:2">
      <c r="B4537" s="218"/>
    </row>
    <row r="4538" spans="2:2">
      <c r="B4538" s="218"/>
    </row>
    <row r="4539" spans="2:2">
      <c r="B4539" s="218"/>
    </row>
    <row r="4540" spans="2:2">
      <c r="B4540" s="218"/>
    </row>
    <row r="4541" spans="2:2">
      <c r="B4541" s="218"/>
    </row>
    <row r="4542" spans="2:2">
      <c r="B4542" s="218"/>
    </row>
    <row r="4543" spans="2:2">
      <c r="B4543" s="218"/>
    </row>
    <row r="4544" spans="2:2">
      <c r="B4544" s="218"/>
    </row>
    <row r="4545" spans="2:2">
      <c r="B4545" s="218"/>
    </row>
    <row r="4546" spans="2:2">
      <c r="B4546" s="218"/>
    </row>
    <row r="4547" spans="2:2">
      <c r="B4547" s="218"/>
    </row>
    <row r="4548" spans="2:2">
      <c r="B4548" s="218"/>
    </row>
    <row r="4549" spans="2:2">
      <c r="B4549" s="218"/>
    </row>
    <row r="4550" spans="2:2">
      <c r="B4550" s="218"/>
    </row>
    <row r="4551" spans="2:2">
      <c r="B4551" s="218"/>
    </row>
    <row r="4552" spans="2:2">
      <c r="B4552" s="218"/>
    </row>
    <row r="4553" spans="2:2">
      <c r="B4553" s="218"/>
    </row>
    <row r="4554" spans="2:2">
      <c r="B4554" s="218"/>
    </row>
    <row r="4555" spans="2:2">
      <c r="B4555" s="218"/>
    </row>
    <row r="4556" spans="2:2">
      <c r="B4556" s="218"/>
    </row>
    <row r="4557" spans="2:2">
      <c r="B4557" s="218"/>
    </row>
    <row r="4558" spans="2:2">
      <c r="B4558" s="218"/>
    </row>
    <row r="4559" spans="2:2">
      <c r="B4559" s="218"/>
    </row>
    <row r="4560" spans="2:2">
      <c r="B4560" s="218"/>
    </row>
    <row r="4561" spans="2:2">
      <c r="B4561" s="218"/>
    </row>
    <row r="4562" spans="2:2">
      <c r="B4562" s="218"/>
    </row>
    <row r="4563" spans="2:2">
      <c r="B4563" s="218"/>
    </row>
    <row r="4564" spans="2:2">
      <c r="B4564" s="218"/>
    </row>
    <row r="4565" spans="2:2">
      <c r="B4565" s="218"/>
    </row>
    <row r="4566" spans="2:2">
      <c r="B4566" s="218"/>
    </row>
    <row r="4567" spans="2:2">
      <c r="B4567" s="218"/>
    </row>
    <row r="4568" spans="2:2">
      <c r="B4568" s="218"/>
    </row>
    <row r="4569" spans="2:2">
      <c r="B4569" s="218"/>
    </row>
    <row r="4570" spans="2:2">
      <c r="B4570" s="218"/>
    </row>
    <row r="4571" spans="2:2">
      <c r="B4571" s="218"/>
    </row>
    <row r="4572" spans="2:2">
      <c r="B4572" s="218"/>
    </row>
    <row r="4573" spans="2:2">
      <c r="B4573" s="218"/>
    </row>
    <row r="4574" spans="2:2">
      <c r="B4574" s="218"/>
    </row>
    <row r="4575" spans="2:2">
      <c r="B4575" s="218"/>
    </row>
    <row r="4576" spans="2:2">
      <c r="B4576" s="218"/>
    </row>
    <row r="4577" spans="2:2">
      <c r="B4577" s="218"/>
    </row>
    <row r="4578" spans="2:2">
      <c r="B4578" s="218"/>
    </row>
    <row r="4579" spans="2:2">
      <c r="B4579" s="218"/>
    </row>
    <row r="4580" spans="2:2">
      <c r="B4580" s="218"/>
    </row>
    <row r="4581" spans="2:2">
      <c r="B4581" s="218"/>
    </row>
    <row r="4582" spans="2:2">
      <c r="B4582" s="218"/>
    </row>
    <row r="4583" spans="2:2">
      <c r="B4583" s="218"/>
    </row>
    <row r="4584" spans="2:2">
      <c r="B4584" s="218"/>
    </row>
    <row r="4585" spans="2:2">
      <c r="B4585" s="218"/>
    </row>
    <row r="4586" spans="2:2">
      <c r="B4586" s="218"/>
    </row>
    <row r="4587" spans="2:2">
      <c r="B4587" s="218"/>
    </row>
    <row r="4588" spans="2:2">
      <c r="B4588" s="218"/>
    </row>
    <row r="4589" spans="2:2">
      <c r="B4589" s="218"/>
    </row>
    <row r="4590" spans="2:2">
      <c r="B4590" s="218"/>
    </row>
    <row r="4591" spans="2:2">
      <c r="B4591" s="218"/>
    </row>
    <row r="4592" spans="2:2">
      <c r="B4592" s="218"/>
    </row>
    <row r="4593" spans="2:2">
      <c r="B4593" s="218"/>
    </row>
    <row r="4594" spans="2:2">
      <c r="B4594" s="218"/>
    </row>
    <row r="4595" spans="2:2">
      <c r="B4595" s="218"/>
    </row>
    <row r="4596" spans="2:2">
      <c r="B4596" s="218"/>
    </row>
    <row r="4597" spans="2:2">
      <c r="B4597" s="218"/>
    </row>
    <row r="4598" spans="2:2">
      <c r="B4598" s="218"/>
    </row>
    <row r="4599" spans="2:2">
      <c r="B4599" s="218"/>
    </row>
    <row r="4600" spans="2:2">
      <c r="B4600" s="218"/>
    </row>
    <row r="4601" spans="2:2">
      <c r="B4601" s="218"/>
    </row>
    <row r="4602" spans="2:2">
      <c r="B4602" s="218"/>
    </row>
    <row r="4603" spans="2:2">
      <c r="B4603" s="218"/>
    </row>
    <row r="4604" spans="2:2">
      <c r="B4604" s="218"/>
    </row>
    <row r="4605" spans="2:2">
      <c r="B4605" s="218"/>
    </row>
    <row r="4606" spans="2:2">
      <c r="B4606" s="218"/>
    </row>
    <row r="4607" spans="2:2">
      <c r="B4607" s="218"/>
    </row>
    <row r="4608" spans="2:2">
      <c r="B4608" s="218"/>
    </row>
    <row r="4609" spans="2:2">
      <c r="B4609" s="218"/>
    </row>
    <row r="4610" spans="2:2">
      <c r="B4610" s="218"/>
    </row>
    <row r="4611" spans="2:2">
      <c r="B4611" s="218"/>
    </row>
    <row r="4612" spans="2:2">
      <c r="B4612" s="218"/>
    </row>
    <row r="4613" spans="2:2">
      <c r="B4613" s="218"/>
    </row>
    <row r="4614" spans="2:2">
      <c r="B4614" s="218"/>
    </row>
    <row r="4615" spans="2:2">
      <c r="B4615" s="218"/>
    </row>
    <row r="4616" spans="2:2">
      <c r="B4616" s="218"/>
    </row>
    <row r="4617" spans="2:2">
      <c r="B4617" s="218"/>
    </row>
    <row r="4618" spans="2:2">
      <c r="B4618" s="218"/>
    </row>
    <row r="4619" spans="2:2">
      <c r="B4619" s="218"/>
    </row>
    <row r="4620" spans="2:2">
      <c r="B4620" s="218"/>
    </row>
    <row r="4621" spans="2:2">
      <c r="B4621" s="218"/>
    </row>
    <row r="4622" spans="2:2">
      <c r="B4622" s="218"/>
    </row>
    <row r="4623" spans="2:2">
      <c r="B4623" s="218"/>
    </row>
    <row r="4624" spans="2:2">
      <c r="B4624" s="218"/>
    </row>
    <row r="4625" spans="2:2">
      <c r="B4625" s="218"/>
    </row>
    <row r="4626" spans="2:2">
      <c r="B4626" s="218"/>
    </row>
    <row r="4627" spans="2:2">
      <c r="B4627" s="218"/>
    </row>
    <row r="4628" spans="2:2">
      <c r="B4628" s="218"/>
    </row>
    <row r="4629" spans="2:2">
      <c r="B4629" s="218"/>
    </row>
    <row r="4630" spans="2:2">
      <c r="B4630" s="218"/>
    </row>
    <row r="4631" spans="2:2">
      <c r="B4631" s="218"/>
    </row>
    <row r="4632" spans="2:2">
      <c r="B4632" s="218"/>
    </row>
    <row r="4633" spans="2:2">
      <c r="B4633" s="218"/>
    </row>
    <row r="4634" spans="2:2">
      <c r="B4634" s="218"/>
    </row>
    <row r="4635" spans="2:2">
      <c r="B4635" s="218"/>
    </row>
    <row r="4636" spans="2:2">
      <c r="B4636" s="218"/>
    </row>
    <row r="4637" spans="2:2">
      <c r="B4637" s="218"/>
    </row>
    <row r="4638" spans="2:2">
      <c r="B4638" s="218"/>
    </row>
    <row r="4639" spans="2:2">
      <c r="B4639" s="218"/>
    </row>
    <row r="4640" spans="2:2">
      <c r="B4640" s="218"/>
    </row>
    <row r="4641" spans="2:2">
      <c r="B4641" s="218"/>
    </row>
    <row r="4642" spans="2:2">
      <c r="B4642" s="218"/>
    </row>
    <row r="4643" spans="2:2">
      <c r="B4643" s="218"/>
    </row>
    <row r="4644" spans="2:2">
      <c r="B4644" s="218"/>
    </row>
    <row r="4645" spans="2:2">
      <c r="B4645" s="218"/>
    </row>
    <row r="4646" spans="2:2">
      <c r="B4646" s="218"/>
    </row>
    <row r="4647" spans="2:2">
      <c r="B4647" s="218"/>
    </row>
    <row r="4648" spans="2:2">
      <c r="B4648" s="218"/>
    </row>
    <row r="4649" spans="2:2">
      <c r="B4649" s="218"/>
    </row>
    <row r="4650" spans="2:2">
      <c r="B4650" s="218"/>
    </row>
    <row r="4651" spans="2:2">
      <c r="B4651" s="218"/>
    </row>
    <row r="4652" spans="2:2">
      <c r="B4652" s="218"/>
    </row>
    <row r="4653" spans="2:2">
      <c r="B4653" s="218"/>
    </row>
    <row r="4654" spans="2:2">
      <c r="B4654" s="218"/>
    </row>
    <row r="4655" spans="2:2">
      <c r="B4655" s="218"/>
    </row>
    <row r="4656" spans="2:2">
      <c r="B4656" s="218"/>
    </row>
    <row r="4657" spans="2:2">
      <c r="B4657" s="218"/>
    </row>
    <row r="4658" spans="2:2">
      <c r="B4658" s="218"/>
    </row>
    <row r="4659" spans="2:2">
      <c r="B4659" s="218"/>
    </row>
    <row r="4660" spans="2:2">
      <c r="B4660" s="218"/>
    </row>
    <row r="4661" spans="2:2">
      <c r="B4661" s="218"/>
    </row>
    <row r="4662" spans="2:2">
      <c r="B4662" s="218"/>
    </row>
    <row r="4663" spans="2:2">
      <c r="B4663" s="218"/>
    </row>
    <row r="4664" spans="2:2">
      <c r="B4664" s="218"/>
    </row>
    <row r="4665" spans="2:2">
      <c r="B4665" s="218"/>
    </row>
    <row r="4666" spans="2:2">
      <c r="B4666" s="218"/>
    </row>
    <row r="4667" spans="2:2">
      <c r="B4667" s="218"/>
    </row>
    <row r="4668" spans="2:2">
      <c r="B4668" s="218"/>
    </row>
    <row r="4669" spans="2:2">
      <c r="B4669" s="218"/>
    </row>
    <row r="4670" spans="2:2">
      <c r="B4670" s="218"/>
    </row>
    <row r="4671" spans="2:2">
      <c r="B4671" s="218"/>
    </row>
    <row r="4672" spans="2:2">
      <c r="B4672" s="218"/>
    </row>
    <row r="4673" spans="2:2">
      <c r="B4673" s="218"/>
    </row>
    <row r="4674" spans="2:2">
      <c r="B4674" s="218"/>
    </row>
    <row r="4675" spans="2:2">
      <c r="B4675" s="218"/>
    </row>
    <row r="4676" spans="2:2">
      <c r="B4676" s="218"/>
    </row>
    <row r="4677" spans="2:2">
      <c r="B4677" s="218"/>
    </row>
    <row r="4678" spans="2:2">
      <c r="B4678" s="218"/>
    </row>
    <row r="4679" spans="2:2">
      <c r="B4679" s="218"/>
    </row>
    <row r="4680" spans="2:2">
      <c r="B4680" s="218"/>
    </row>
    <row r="4681" spans="2:2">
      <c r="B4681" s="218"/>
    </row>
    <row r="4682" spans="2:2">
      <c r="B4682" s="218"/>
    </row>
    <row r="4683" spans="2:2">
      <c r="B4683" s="218"/>
    </row>
    <row r="4684" spans="2:2">
      <c r="B4684" s="218"/>
    </row>
    <row r="4685" spans="2:2">
      <c r="B4685" s="218"/>
    </row>
    <row r="4686" spans="2:2">
      <c r="B4686" s="218"/>
    </row>
    <row r="4687" spans="2:2">
      <c r="B4687" s="218"/>
    </row>
    <row r="4688" spans="2:2">
      <c r="B4688" s="218"/>
    </row>
    <row r="4689" spans="2:2">
      <c r="B4689" s="218"/>
    </row>
    <row r="4690" spans="2:2">
      <c r="B4690" s="218"/>
    </row>
    <row r="4691" spans="2:2">
      <c r="B4691" s="218"/>
    </row>
    <row r="4692" spans="2:2">
      <c r="B4692" s="218"/>
    </row>
    <row r="4693" spans="2:2">
      <c r="B4693" s="218"/>
    </row>
    <row r="4694" spans="2:2">
      <c r="B4694" s="218"/>
    </row>
    <row r="4695" spans="2:2">
      <c r="B4695" s="218"/>
    </row>
    <row r="4696" spans="2:2">
      <c r="B4696" s="218"/>
    </row>
    <row r="4697" spans="2:2">
      <c r="B4697" s="218"/>
    </row>
    <row r="4698" spans="2:2">
      <c r="B4698" s="218"/>
    </row>
    <row r="4699" spans="2:2">
      <c r="B4699" s="218"/>
    </row>
    <row r="4700" spans="2:2">
      <c r="B4700" s="218"/>
    </row>
    <row r="4701" spans="2:2">
      <c r="B4701" s="218"/>
    </row>
    <row r="4702" spans="2:2">
      <c r="B4702" s="218"/>
    </row>
    <row r="4703" spans="2:2">
      <c r="B4703" s="218"/>
    </row>
    <row r="4704" spans="2:2">
      <c r="B4704" s="218"/>
    </row>
    <row r="4705" spans="2:2">
      <c r="B4705" s="218"/>
    </row>
    <row r="4706" spans="2:2">
      <c r="B4706" s="218"/>
    </row>
    <row r="4707" spans="2:2">
      <c r="B4707" s="218"/>
    </row>
    <row r="4708" spans="2:2">
      <c r="B4708" s="218"/>
    </row>
    <row r="4709" spans="2:2">
      <c r="B4709" s="218"/>
    </row>
    <row r="4710" spans="2:2">
      <c r="B4710" s="218"/>
    </row>
    <row r="4711" spans="2:2">
      <c r="B4711" s="218"/>
    </row>
    <row r="4712" spans="2:2">
      <c r="B4712" s="218"/>
    </row>
    <row r="4713" spans="2:2">
      <c r="B4713" s="218"/>
    </row>
    <row r="4714" spans="2:2">
      <c r="B4714" s="218"/>
    </row>
    <row r="4715" spans="2:2">
      <c r="B4715" s="218"/>
    </row>
    <row r="4716" spans="2:2">
      <c r="B4716" s="218"/>
    </row>
    <row r="4717" spans="2:2">
      <c r="B4717" s="218"/>
    </row>
    <row r="4718" spans="2:2">
      <c r="B4718" s="218"/>
    </row>
    <row r="4719" spans="2:2">
      <c r="B4719" s="218"/>
    </row>
    <row r="4720" spans="2:2">
      <c r="B4720" s="218"/>
    </row>
    <row r="4721" spans="2:2">
      <c r="B4721" s="218"/>
    </row>
    <row r="4722" spans="2:2">
      <c r="B4722" s="218"/>
    </row>
    <row r="4723" spans="2:2">
      <c r="B4723" s="218"/>
    </row>
    <row r="4724" spans="2:2">
      <c r="B4724" s="218"/>
    </row>
    <row r="4725" spans="2:2">
      <c r="B4725" s="218"/>
    </row>
    <row r="4726" spans="2:2">
      <c r="B4726" s="218"/>
    </row>
    <row r="4727" spans="2:2">
      <c r="B4727" s="218"/>
    </row>
    <row r="4728" spans="2:2">
      <c r="B4728" s="218"/>
    </row>
    <row r="4729" spans="2:2">
      <c r="B4729" s="218"/>
    </row>
    <row r="4730" spans="2:2">
      <c r="B4730" s="218"/>
    </row>
    <row r="4731" spans="2:2">
      <c r="B4731" s="218"/>
    </row>
    <row r="4732" spans="2:2">
      <c r="B4732" s="218"/>
    </row>
    <row r="4733" spans="2:2">
      <c r="B4733" s="218"/>
    </row>
    <row r="4734" spans="2:2">
      <c r="B4734" s="218"/>
    </row>
    <row r="4735" spans="2:2">
      <c r="B4735" s="218"/>
    </row>
    <row r="4736" spans="2:2">
      <c r="B4736" s="218"/>
    </row>
    <row r="4737" spans="2:2">
      <c r="B4737" s="218"/>
    </row>
    <row r="4738" spans="2:2">
      <c r="B4738" s="218"/>
    </row>
    <row r="4739" spans="2:2">
      <c r="B4739" s="218"/>
    </row>
    <row r="4740" spans="2:2">
      <c r="B4740" s="218"/>
    </row>
    <row r="4741" spans="2:2">
      <c r="B4741" s="218"/>
    </row>
    <row r="4742" spans="2:2">
      <c r="B4742" s="218"/>
    </row>
    <row r="4743" spans="2:2">
      <c r="B4743" s="218"/>
    </row>
    <row r="4744" spans="2:2">
      <c r="B4744" s="218"/>
    </row>
    <row r="4745" spans="2:2">
      <c r="B4745" s="218"/>
    </row>
    <row r="4746" spans="2:2">
      <c r="B4746" s="218"/>
    </row>
    <row r="4747" spans="2:2">
      <c r="B4747" s="218"/>
    </row>
    <row r="4748" spans="2:2">
      <c r="B4748" s="218"/>
    </row>
    <row r="4749" spans="2:2">
      <c r="B4749" s="218"/>
    </row>
    <row r="4750" spans="2:2">
      <c r="B4750" s="218"/>
    </row>
    <row r="4751" spans="2:2">
      <c r="B4751" s="218"/>
    </row>
    <row r="4752" spans="2:2">
      <c r="B4752" s="218"/>
    </row>
    <row r="4753" spans="2:2">
      <c r="B4753" s="218"/>
    </row>
    <row r="4754" spans="2:2">
      <c r="B4754" s="218"/>
    </row>
    <row r="4755" spans="2:2">
      <c r="B4755" s="218"/>
    </row>
    <row r="4756" spans="2:2">
      <c r="B4756" s="218"/>
    </row>
    <row r="4757" spans="2:2">
      <c r="B4757" s="218"/>
    </row>
    <row r="4758" spans="2:2">
      <c r="B4758" s="218"/>
    </row>
    <row r="4759" spans="2:2">
      <c r="B4759" s="218"/>
    </row>
    <row r="4760" spans="2:2">
      <c r="B4760" s="218"/>
    </row>
    <row r="4761" spans="2:2">
      <c r="B4761" s="218"/>
    </row>
    <row r="4762" spans="2:2">
      <c r="B4762" s="218"/>
    </row>
    <row r="4763" spans="2:2">
      <c r="B4763" s="218"/>
    </row>
    <row r="4764" spans="2:2">
      <c r="B4764" s="218"/>
    </row>
    <row r="4765" spans="2:2">
      <c r="B4765" s="218"/>
    </row>
    <row r="4766" spans="2:2">
      <c r="B4766" s="218"/>
    </row>
    <row r="4767" spans="2:2">
      <c r="B4767" s="218"/>
    </row>
    <row r="4768" spans="2:2">
      <c r="B4768" s="218"/>
    </row>
    <row r="4769" spans="2:2">
      <c r="B4769" s="218"/>
    </row>
    <row r="4770" spans="2:2">
      <c r="B4770" s="218"/>
    </row>
    <row r="4771" spans="2:2">
      <c r="B4771" s="218"/>
    </row>
    <row r="4772" spans="2:2">
      <c r="B4772" s="218"/>
    </row>
    <row r="4773" spans="2:2">
      <c r="B4773" s="218"/>
    </row>
    <row r="4774" spans="2:2">
      <c r="B4774" s="218"/>
    </row>
    <row r="4775" spans="2:2">
      <c r="B4775" s="218"/>
    </row>
    <row r="4776" spans="2:2">
      <c r="B4776" s="218"/>
    </row>
    <row r="4777" spans="2:2">
      <c r="B4777" s="218"/>
    </row>
    <row r="4778" spans="2:2">
      <c r="B4778" s="218"/>
    </row>
    <row r="4779" spans="2:2">
      <c r="B4779" s="218"/>
    </row>
    <row r="4780" spans="2:2">
      <c r="B4780" s="218"/>
    </row>
    <row r="4781" spans="2:2">
      <c r="B4781" s="218"/>
    </row>
    <row r="4782" spans="2:2">
      <c r="B4782" s="218"/>
    </row>
    <row r="4783" spans="2:2">
      <c r="B4783" s="218"/>
    </row>
    <row r="4784" spans="2:2">
      <c r="B4784" s="218"/>
    </row>
    <row r="4785" spans="2:2">
      <c r="B4785" s="218"/>
    </row>
    <row r="4786" spans="2:2">
      <c r="B4786" s="218"/>
    </row>
    <row r="4787" spans="2:2">
      <c r="B4787" s="218"/>
    </row>
    <row r="4788" spans="2:2">
      <c r="B4788" s="218"/>
    </row>
    <row r="4789" spans="2:2">
      <c r="B4789" s="218"/>
    </row>
    <row r="4790" spans="2:2">
      <c r="B4790" s="218"/>
    </row>
    <row r="4791" spans="2:2">
      <c r="B4791" s="218"/>
    </row>
    <row r="4792" spans="2:2">
      <c r="B4792" s="218"/>
    </row>
    <row r="4793" spans="2:2">
      <c r="B4793" s="218"/>
    </row>
    <row r="4794" spans="2:2">
      <c r="B4794" s="218"/>
    </row>
    <row r="4795" spans="2:2">
      <c r="B4795" s="218"/>
    </row>
    <row r="4796" spans="2:2">
      <c r="B4796" s="218"/>
    </row>
    <row r="4797" spans="2:2">
      <c r="B4797" s="218"/>
    </row>
    <row r="4798" spans="2:2">
      <c r="B4798" s="218"/>
    </row>
    <row r="4799" spans="2:2">
      <c r="B4799" s="218"/>
    </row>
    <row r="4800" spans="2:2">
      <c r="B4800" s="218"/>
    </row>
    <row r="4801" spans="2:2">
      <c r="B4801" s="218"/>
    </row>
    <row r="4802" spans="2:2">
      <c r="B4802" s="218"/>
    </row>
    <row r="4803" spans="2:2">
      <c r="B4803" s="218"/>
    </row>
    <row r="4804" spans="2:2">
      <c r="B4804" s="218"/>
    </row>
    <row r="4805" spans="2:2">
      <c r="B4805" s="218"/>
    </row>
    <row r="4806" spans="2:2">
      <c r="B4806" s="218"/>
    </row>
    <row r="4807" spans="2:2">
      <c r="B4807" s="218"/>
    </row>
    <row r="4808" spans="2:2">
      <c r="B4808" s="218"/>
    </row>
    <row r="4809" spans="2:2">
      <c r="B4809" s="218"/>
    </row>
    <row r="4810" spans="2:2">
      <c r="B4810" s="218"/>
    </row>
    <row r="4811" spans="2:2">
      <c r="B4811" s="218"/>
    </row>
    <row r="4812" spans="2:2">
      <c r="B4812" s="218"/>
    </row>
    <row r="4813" spans="2:2">
      <c r="B4813" s="218"/>
    </row>
    <row r="4814" spans="2:2">
      <c r="B4814" s="218"/>
    </row>
    <row r="4815" spans="2:2">
      <c r="B4815" s="218"/>
    </row>
    <row r="4816" spans="2:2">
      <c r="B4816" s="218"/>
    </row>
    <row r="4817" spans="2:2">
      <c r="B4817" s="218"/>
    </row>
    <row r="4818" spans="2:2">
      <c r="B4818" s="218"/>
    </row>
    <row r="4819" spans="2:2">
      <c r="B4819" s="218"/>
    </row>
    <row r="4820" spans="2:2">
      <c r="B4820" s="218"/>
    </row>
    <row r="4821" spans="2:2">
      <c r="B4821" s="218"/>
    </row>
    <row r="4822" spans="2:2">
      <c r="B4822" s="218"/>
    </row>
    <row r="4823" spans="2:2">
      <c r="B4823" s="218"/>
    </row>
    <row r="4824" spans="2:2">
      <c r="B4824" s="218"/>
    </row>
    <row r="4825" spans="2:2">
      <c r="B4825" s="218"/>
    </row>
    <row r="4826" spans="2:2">
      <c r="B4826" s="218"/>
    </row>
    <row r="4827" spans="2:2">
      <c r="B4827" s="218"/>
    </row>
    <row r="4828" spans="2:2">
      <c r="B4828" s="218"/>
    </row>
    <row r="4829" spans="2:2">
      <c r="B4829" s="218"/>
    </row>
    <row r="4830" spans="2:2">
      <c r="B4830" s="218"/>
    </row>
    <row r="4831" spans="2:2">
      <c r="B4831" s="218"/>
    </row>
    <row r="4832" spans="2:2">
      <c r="B4832" s="218"/>
    </row>
    <row r="4833" spans="2:2">
      <c r="B4833" s="218"/>
    </row>
    <row r="4834" spans="2:2">
      <c r="B4834" s="218"/>
    </row>
    <row r="4835" spans="2:2">
      <c r="B4835" s="218"/>
    </row>
    <row r="4836" spans="2:2">
      <c r="B4836" s="218"/>
    </row>
    <row r="4837" spans="2:2">
      <c r="B4837" s="218"/>
    </row>
    <row r="4838" spans="2:2">
      <c r="B4838" s="218"/>
    </row>
    <row r="4839" spans="2:2">
      <c r="B4839" s="218"/>
    </row>
    <row r="4840" spans="2:2">
      <c r="B4840" s="218"/>
    </row>
    <row r="4841" spans="2:2">
      <c r="B4841" s="218"/>
    </row>
    <row r="4842" spans="2:2">
      <c r="B4842" s="218"/>
    </row>
    <row r="4843" spans="2:2">
      <c r="B4843" s="218"/>
    </row>
    <row r="4844" spans="2:2">
      <c r="B4844" s="218"/>
    </row>
    <row r="4845" spans="2:2">
      <c r="B4845" s="218"/>
    </row>
    <row r="4846" spans="2:2">
      <c r="B4846" s="218"/>
    </row>
    <row r="4847" spans="2:2">
      <c r="B4847" s="218"/>
    </row>
    <row r="4848" spans="2:2">
      <c r="B4848" s="218"/>
    </row>
    <row r="4849" spans="2:2">
      <c r="B4849" s="218"/>
    </row>
    <row r="4850" spans="2:2">
      <c r="B4850" s="218"/>
    </row>
    <row r="4851" spans="2:2">
      <c r="B4851" s="218"/>
    </row>
    <row r="4852" spans="2:2">
      <c r="B4852" s="218"/>
    </row>
    <row r="4853" spans="2:2">
      <c r="B4853" s="218"/>
    </row>
    <row r="4854" spans="2:2">
      <c r="B4854" s="218"/>
    </row>
    <row r="4855" spans="2:2">
      <c r="B4855" s="218"/>
    </row>
    <row r="4856" spans="2:2">
      <c r="B4856" s="218"/>
    </row>
    <row r="4857" spans="2:2">
      <c r="B4857" s="218"/>
    </row>
    <row r="4858" spans="2:2">
      <c r="B4858" s="218"/>
    </row>
    <row r="4859" spans="2:2">
      <c r="B4859" s="218"/>
    </row>
    <row r="4860" spans="2:2">
      <c r="B4860" s="218"/>
    </row>
    <row r="4861" spans="2:2">
      <c r="B4861" s="218"/>
    </row>
    <row r="4862" spans="2:2">
      <c r="B4862" s="218"/>
    </row>
    <row r="4863" spans="2:2">
      <c r="B4863" s="218"/>
    </row>
    <row r="4864" spans="2:2">
      <c r="B4864" s="218"/>
    </row>
    <row r="4865" spans="2:2">
      <c r="B4865" s="218"/>
    </row>
    <row r="4866" spans="2:2">
      <c r="B4866" s="218"/>
    </row>
    <row r="4867" spans="2:2">
      <c r="B4867" s="218"/>
    </row>
    <row r="4868" spans="2:2">
      <c r="B4868" s="218"/>
    </row>
    <row r="4869" spans="2:2">
      <c r="B4869" s="218"/>
    </row>
    <row r="4870" spans="2:2">
      <c r="B4870" s="218"/>
    </row>
    <row r="4871" spans="2:2">
      <c r="B4871" s="218"/>
    </row>
    <row r="4872" spans="2:2">
      <c r="B4872" s="218"/>
    </row>
    <row r="4873" spans="2:2">
      <c r="B4873" s="218"/>
    </row>
    <row r="4874" spans="2:2">
      <c r="B4874" s="218"/>
    </row>
    <row r="4875" spans="2:2">
      <c r="B4875" s="218"/>
    </row>
    <row r="4876" spans="2:2">
      <c r="B4876" s="218"/>
    </row>
    <row r="4877" spans="2:2">
      <c r="B4877" s="218"/>
    </row>
    <row r="4878" spans="2:2">
      <c r="B4878" s="218"/>
    </row>
    <row r="4879" spans="2:2">
      <c r="B4879" s="218"/>
    </row>
    <row r="4880" spans="2:2">
      <c r="B4880" s="218"/>
    </row>
    <row r="4881" spans="2:2">
      <c r="B4881" s="218"/>
    </row>
    <row r="4882" spans="2:2">
      <c r="B4882" s="218"/>
    </row>
    <row r="4883" spans="2:2">
      <c r="B4883" s="218"/>
    </row>
    <row r="4884" spans="2:2">
      <c r="B4884" s="218"/>
    </row>
    <row r="4885" spans="2:2">
      <c r="B4885" s="218"/>
    </row>
    <row r="4886" spans="2:2">
      <c r="B4886" s="218"/>
    </row>
    <row r="4887" spans="2:2">
      <c r="B4887" s="218"/>
    </row>
    <row r="4888" spans="2:2">
      <c r="B4888" s="218"/>
    </row>
    <row r="4889" spans="2:2">
      <c r="B4889" s="218"/>
    </row>
    <row r="4890" spans="2:2">
      <c r="B4890" s="218"/>
    </row>
    <row r="4891" spans="2:2">
      <c r="B4891" s="218"/>
    </row>
    <row r="4892" spans="2:2">
      <c r="B4892" s="218"/>
    </row>
    <row r="4893" spans="2:2">
      <c r="B4893" s="218"/>
    </row>
    <row r="4894" spans="2:2">
      <c r="B4894" s="218"/>
    </row>
    <row r="4895" spans="2:2">
      <c r="B4895" s="218"/>
    </row>
    <row r="4896" spans="2:2">
      <c r="B4896" s="218"/>
    </row>
    <row r="4897" spans="2:2">
      <c r="B4897" s="218"/>
    </row>
    <row r="4898" spans="2:2">
      <c r="B4898" s="218"/>
    </row>
    <row r="4899" spans="2:2">
      <c r="B4899" s="218"/>
    </row>
    <row r="4900" spans="2:2">
      <c r="B4900" s="218"/>
    </row>
    <row r="4901" spans="2:2">
      <c r="B4901" s="218"/>
    </row>
    <row r="4902" spans="2:2">
      <c r="B4902" s="218"/>
    </row>
    <row r="4903" spans="2:2">
      <c r="B4903" s="218"/>
    </row>
    <row r="4904" spans="2:2">
      <c r="B4904" s="218"/>
    </row>
    <row r="4905" spans="2:2">
      <c r="B4905" s="218"/>
    </row>
    <row r="4906" spans="2:2">
      <c r="B4906" s="218"/>
    </row>
    <row r="4907" spans="2:2">
      <c r="B4907" s="218"/>
    </row>
    <row r="4908" spans="2:2">
      <c r="B4908" s="218"/>
    </row>
    <row r="4909" spans="2:2">
      <c r="B4909" s="218"/>
    </row>
    <row r="4910" spans="2:2">
      <c r="B4910" s="218"/>
    </row>
    <row r="4911" spans="2:2">
      <c r="B4911" s="218"/>
    </row>
    <row r="4912" spans="2:2">
      <c r="B4912" s="218"/>
    </row>
    <row r="4913" spans="2:2">
      <c r="B4913" s="218"/>
    </row>
    <row r="4914" spans="2:2">
      <c r="B4914" s="218"/>
    </row>
    <row r="4915" spans="2:2">
      <c r="B4915" s="218"/>
    </row>
    <row r="4916" spans="2:2">
      <c r="B4916" s="218"/>
    </row>
    <row r="4917" spans="2:2">
      <c r="B4917" s="218"/>
    </row>
    <row r="4918" spans="2:2">
      <c r="B4918" s="218"/>
    </row>
    <row r="4919" spans="2:2">
      <c r="B4919" s="218"/>
    </row>
    <row r="4920" spans="2:2">
      <c r="B4920" s="218"/>
    </row>
    <row r="4921" spans="2:2">
      <c r="B4921" s="218"/>
    </row>
    <row r="4922" spans="2:2">
      <c r="B4922" s="218"/>
    </row>
    <row r="4923" spans="2:2">
      <c r="B4923" s="218"/>
    </row>
    <row r="4924" spans="2:2">
      <c r="B4924" s="218"/>
    </row>
    <row r="4925" spans="2:2">
      <c r="B4925" s="218"/>
    </row>
    <row r="4926" spans="2:2">
      <c r="B4926" s="218"/>
    </row>
    <row r="4927" spans="2:2">
      <c r="B4927" s="218"/>
    </row>
    <row r="4928" spans="2:2">
      <c r="B4928" s="218"/>
    </row>
    <row r="4929" spans="2:2">
      <c r="B4929" s="218"/>
    </row>
    <row r="4930" spans="2:2">
      <c r="B4930" s="218"/>
    </row>
    <row r="4931" spans="2:2">
      <c r="B4931" s="218"/>
    </row>
    <row r="4932" spans="2:2">
      <c r="B4932" s="218"/>
    </row>
    <row r="4933" spans="2:2">
      <c r="B4933" s="218"/>
    </row>
    <row r="4934" spans="2:2">
      <c r="B4934" s="218"/>
    </row>
    <row r="4935" spans="2:2">
      <c r="B4935" s="218"/>
    </row>
    <row r="4936" spans="2:2">
      <c r="B4936" s="218"/>
    </row>
    <row r="4937" spans="2:2">
      <c r="B4937" s="218"/>
    </row>
    <row r="4938" spans="2:2">
      <c r="B4938" s="218"/>
    </row>
    <row r="4939" spans="2:2">
      <c r="B4939" s="218"/>
    </row>
    <row r="4940" spans="2:2">
      <c r="B4940" s="218"/>
    </row>
    <row r="4941" spans="2:2">
      <c r="B4941" s="218"/>
    </row>
    <row r="4942" spans="2:2">
      <c r="B4942" s="218"/>
    </row>
    <row r="4943" spans="2:2">
      <c r="B4943" s="218"/>
    </row>
    <row r="4944" spans="2:2">
      <c r="B4944" s="218"/>
    </row>
    <row r="4945" spans="2:2">
      <c r="B4945" s="218"/>
    </row>
    <row r="4946" spans="2:2">
      <c r="B4946" s="218"/>
    </row>
    <row r="4947" spans="2:2">
      <c r="B4947" s="218"/>
    </row>
    <row r="4948" spans="2:2">
      <c r="B4948" s="218"/>
    </row>
    <row r="4949" spans="2:2">
      <c r="B4949" s="218"/>
    </row>
    <row r="4950" spans="2:2">
      <c r="B4950" s="218"/>
    </row>
    <row r="4951" spans="2:2">
      <c r="B4951" s="218"/>
    </row>
    <row r="4952" spans="2:2">
      <c r="B4952" s="218"/>
    </row>
    <row r="4953" spans="2:2">
      <c r="B4953" s="218"/>
    </row>
    <row r="4954" spans="2:2">
      <c r="B4954" s="218"/>
    </row>
    <row r="4955" spans="2:2">
      <c r="B4955" s="218"/>
    </row>
    <row r="4956" spans="2:2">
      <c r="B4956" s="218"/>
    </row>
    <row r="4957" spans="2:2">
      <c r="B4957" s="218"/>
    </row>
    <row r="4958" spans="2:2">
      <c r="B4958" s="218"/>
    </row>
    <row r="4959" spans="2:2">
      <c r="B4959" s="218"/>
    </row>
    <row r="4960" spans="2:2">
      <c r="B4960" s="218"/>
    </row>
    <row r="4961" spans="2:2">
      <c r="B4961" s="218"/>
    </row>
    <row r="4962" spans="2:2">
      <c r="B4962" s="218"/>
    </row>
    <row r="4963" spans="2:2">
      <c r="B4963" s="218"/>
    </row>
    <row r="4964" spans="2:2">
      <c r="B4964" s="218"/>
    </row>
    <row r="4965" spans="2:2">
      <c r="B4965" s="218"/>
    </row>
    <row r="4966" spans="2:2">
      <c r="B4966" s="218"/>
    </row>
    <row r="4967" spans="2:2">
      <c r="B4967" s="218"/>
    </row>
    <row r="4968" spans="2:2">
      <c r="B4968" s="218"/>
    </row>
    <row r="4969" spans="2:2">
      <c r="B4969" s="218"/>
    </row>
    <row r="4970" spans="2:2">
      <c r="B4970" s="218"/>
    </row>
    <row r="4971" spans="2:2">
      <c r="B4971" s="218"/>
    </row>
    <row r="4972" spans="2:2">
      <c r="B4972" s="218"/>
    </row>
    <row r="4973" spans="2:2">
      <c r="B4973" s="218"/>
    </row>
    <row r="4974" spans="2:2">
      <c r="B4974" s="218"/>
    </row>
    <row r="4975" spans="2:2">
      <c r="B4975" s="218"/>
    </row>
    <row r="4976" spans="2:2">
      <c r="B4976" s="218"/>
    </row>
    <row r="4977" spans="2:2">
      <c r="B4977" s="218"/>
    </row>
    <row r="4978" spans="2:2">
      <c r="B4978" s="218"/>
    </row>
    <row r="4979" spans="2:2">
      <c r="B4979" s="218"/>
    </row>
    <row r="4980" spans="2:2">
      <c r="B4980" s="218"/>
    </row>
    <row r="4981" spans="2:2">
      <c r="B4981" s="218"/>
    </row>
    <row r="4982" spans="2:2">
      <c r="B4982" s="218"/>
    </row>
    <row r="4983" spans="2:2">
      <c r="B4983" s="218"/>
    </row>
    <row r="4984" spans="2:2">
      <c r="B4984" s="218"/>
    </row>
    <row r="4985" spans="2:2">
      <c r="B4985" s="218"/>
    </row>
    <row r="4986" spans="2:2">
      <c r="B4986" s="218"/>
    </row>
    <row r="4987" spans="2:2">
      <c r="B4987" s="218"/>
    </row>
    <row r="4988" spans="2:2">
      <c r="B4988" s="218"/>
    </row>
    <row r="4989" spans="2:2">
      <c r="B4989" s="218"/>
    </row>
    <row r="4990" spans="2:2">
      <c r="B4990" s="218"/>
    </row>
    <row r="4991" spans="2:2">
      <c r="B4991" s="218"/>
    </row>
    <row r="4992" spans="2:2">
      <c r="B4992" s="218"/>
    </row>
    <row r="4993" spans="2:2">
      <c r="B4993" s="218"/>
    </row>
    <row r="4994" spans="2:2">
      <c r="B4994" s="218"/>
    </row>
    <row r="4995" spans="2:2">
      <c r="B4995" s="218"/>
    </row>
    <row r="4996" spans="2:2">
      <c r="B4996" s="218"/>
    </row>
    <row r="4997" spans="2:2">
      <c r="B4997" s="218"/>
    </row>
    <row r="4998" spans="2:2">
      <c r="B4998" s="218"/>
    </row>
    <row r="4999" spans="2:2">
      <c r="B4999" s="218"/>
    </row>
    <row r="5000" spans="2:2">
      <c r="B5000" s="218"/>
    </row>
    <row r="5001" spans="2:2">
      <c r="B5001" s="218"/>
    </row>
    <row r="5002" spans="2:2">
      <c r="B5002" s="218"/>
    </row>
    <row r="5003" spans="2:2">
      <c r="B5003" s="218"/>
    </row>
    <row r="5004" spans="2:2">
      <c r="B5004" s="218"/>
    </row>
    <row r="5005" spans="2:2">
      <c r="B5005" s="218"/>
    </row>
    <row r="5006" spans="2:2">
      <c r="B5006" s="218"/>
    </row>
    <row r="5007" spans="2:2">
      <c r="B5007" s="218"/>
    </row>
    <row r="5008" spans="2:2">
      <c r="B5008" s="218"/>
    </row>
    <row r="5009" spans="2:2">
      <c r="B5009" s="218"/>
    </row>
    <row r="5010" spans="2:2">
      <c r="B5010" s="218"/>
    </row>
    <row r="5011" spans="2:2">
      <c r="B5011" s="218"/>
    </row>
    <row r="5012" spans="2:2">
      <c r="B5012" s="218"/>
    </row>
    <row r="5013" spans="2:2">
      <c r="B5013" s="218"/>
    </row>
    <row r="5014" spans="2:2">
      <c r="B5014" s="218"/>
    </row>
    <row r="5015" spans="2:2">
      <c r="B5015" s="218"/>
    </row>
    <row r="5016" spans="2:2">
      <c r="B5016" s="218"/>
    </row>
    <row r="5017" spans="2:2">
      <c r="B5017" s="218"/>
    </row>
    <row r="5018" spans="2:2">
      <c r="B5018" s="218"/>
    </row>
    <row r="5019" spans="2:2">
      <c r="B5019" s="218"/>
    </row>
    <row r="5020" spans="2:2">
      <c r="B5020" s="218"/>
    </row>
    <row r="5021" spans="2:2">
      <c r="B5021" s="218"/>
    </row>
    <row r="5022" spans="2:2">
      <c r="B5022" s="218"/>
    </row>
    <row r="5023" spans="2:2">
      <c r="B5023" s="218"/>
    </row>
    <row r="5024" spans="2:2">
      <c r="B5024" s="218"/>
    </row>
    <row r="5025" spans="2:2">
      <c r="B5025" s="218"/>
    </row>
    <row r="5026" spans="2:2">
      <c r="B5026" s="218"/>
    </row>
    <row r="5027" spans="2:2">
      <c r="B5027" s="218"/>
    </row>
    <row r="5028" spans="2:2">
      <c r="B5028" s="218"/>
    </row>
    <row r="5029" spans="2:2">
      <c r="B5029" s="218"/>
    </row>
    <row r="5030" spans="2:2">
      <c r="B5030" s="218"/>
    </row>
    <row r="5031" spans="2:2">
      <c r="B5031" s="218"/>
    </row>
    <row r="5032" spans="2:2">
      <c r="B5032" s="218"/>
    </row>
    <row r="5033" spans="2:2">
      <c r="B5033" s="218"/>
    </row>
    <row r="5034" spans="2:2">
      <c r="B5034" s="218"/>
    </row>
    <row r="5035" spans="2:2">
      <c r="B5035" s="218"/>
    </row>
    <row r="5036" spans="2:2">
      <c r="B5036" s="218"/>
    </row>
    <row r="5037" spans="2:2">
      <c r="B5037" s="218"/>
    </row>
    <row r="5038" spans="2:2">
      <c r="B5038" s="218"/>
    </row>
    <row r="5039" spans="2:2">
      <c r="B5039" s="218"/>
    </row>
    <row r="5040" spans="2:2">
      <c r="B5040" s="218"/>
    </row>
    <row r="5041" spans="2:2">
      <c r="B5041" s="218"/>
    </row>
    <row r="5042" spans="2:2">
      <c r="B5042" s="218"/>
    </row>
    <row r="5043" spans="2:2">
      <c r="B5043" s="218"/>
    </row>
    <row r="5044" spans="2:2">
      <c r="B5044" s="218"/>
    </row>
    <row r="5045" spans="2:2">
      <c r="B5045" s="218"/>
    </row>
    <row r="5046" spans="2:2">
      <c r="B5046" s="218"/>
    </row>
    <row r="5047" spans="2:2">
      <c r="B5047" s="218"/>
    </row>
    <row r="5048" spans="2:2">
      <c r="B5048" s="218"/>
    </row>
    <row r="5049" spans="2:2">
      <c r="B5049" s="218"/>
    </row>
    <row r="5050" spans="2:2">
      <c r="B5050" s="218"/>
    </row>
    <row r="5051" spans="2:2">
      <c r="B5051" s="218"/>
    </row>
    <row r="5052" spans="2:2">
      <c r="B5052" s="218"/>
    </row>
    <row r="5053" spans="2:2">
      <c r="B5053" s="218"/>
    </row>
    <row r="5054" spans="2:2">
      <c r="B5054" s="218"/>
    </row>
    <row r="5055" spans="2:2">
      <c r="B5055" s="218"/>
    </row>
    <row r="5056" spans="2:2">
      <c r="B5056" s="218"/>
    </row>
    <row r="5057" spans="2:2">
      <c r="B5057" s="218"/>
    </row>
    <row r="5058" spans="2:2">
      <c r="B5058" s="218"/>
    </row>
    <row r="5059" spans="2:2">
      <c r="B5059" s="218"/>
    </row>
    <row r="5060" spans="2:2">
      <c r="B5060" s="218"/>
    </row>
    <row r="5061" spans="2:2">
      <c r="B5061" s="218"/>
    </row>
    <row r="5062" spans="2:2">
      <c r="B5062" s="218"/>
    </row>
    <row r="5063" spans="2:2">
      <c r="B5063" s="218"/>
    </row>
    <row r="5064" spans="2:2">
      <c r="B5064" s="218"/>
    </row>
    <row r="5065" spans="2:2">
      <c r="B5065" s="218"/>
    </row>
    <row r="5066" spans="2:2">
      <c r="B5066" s="218"/>
    </row>
    <row r="5067" spans="2:2">
      <c r="B5067" s="218"/>
    </row>
    <row r="5068" spans="2:2">
      <c r="B5068" s="218"/>
    </row>
    <row r="5069" spans="2:2">
      <c r="B5069" s="218"/>
    </row>
    <row r="5070" spans="2:2">
      <c r="B5070" s="218"/>
    </row>
    <row r="5071" spans="2:2">
      <c r="B5071" s="218"/>
    </row>
    <row r="5072" spans="2:2">
      <c r="B5072" s="218"/>
    </row>
    <row r="5073" spans="2:2">
      <c r="B5073" s="218"/>
    </row>
    <row r="5074" spans="2:2">
      <c r="B5074" s="218"/>
    </row>
    <row r="5075" spans="2:2">
      <c r="B5075" s="218"/>
    </row>
    <row r="5076" spans="2:2">
      <c r="B5076" s="218"/>
    </row>
    <row r="5077" spans="2:2">
      <c r="B5077" s="218"/>
    </row>
    <row r="5078" spans="2:2">
      <c r="B5078" s="218"/>
    </row>
    <row r="5079" spans="2:2">
      <c r="B5079" s="218"/>
    </row>
    <row r="5080" spans="2:2">
      <c r="B5080" s="218"/>
    </row>
    <row r="5081" spans="2:2">
      <c r="B5081" s="218"/>
    </row>
    <row r="5082" spans="2:2">
      <c r="B5082" s="218"/>
    </row>
    <row r="5083" spans="2:2">
      <c r="B5083" s="218"/>
    </row>
    <row r="5084" spans="2:2">
      <c r="B5084" s="218"/>
    </row>
    <row r="5085" spans="2:2">
      <c r="B5085" s="218"/>
    </row>
    <row r="5086" spans="2:2">
      <c r="B5086" s="218"/>
    </row>
    <row r="5087" spans="2:2">
      <c r="B5087" s="218"/>
    </row>
    <row r="5088" spans="2:2">
      <c r="B5088" s="218"/>
    </row>
    <row r="5089" spans="2:2">
      <c r="B5089" s="218"/>
    </row>
    <row r="5090" spans="2:2">
      <c r="B5090" s="218"/>
    </row>
    <row r="5091" spans="2:2">
      <c r="B5091" s="218"/>
    </row>
    <row r="5092" spans="2:2">
      <c r="B5092" s="218"/>
    </row>
    <row r="5093" spans="2:2">
      <c r="B5093" s="218"/>
    </row>
    <row r="5094" spans="2:2">
      <c r="B5094" s="218"/>
    </row>
    <row r="5095" spans="2:2">
      <c r="B5095" s="218"/>
    </row>
    <row r="5096" spans="2:2">
      <c r="B5096" s="218"/>
    </row>
    <row r="5097" spans="2:2">
      <c r="B5097" s="218"/>
    </row>
    <row r="5098" spans="2:2">
      <c r="B5098" s="218"/>
    </row>
    <row r="5099" spans="2:2">
      <c r="B5099" s="218"/>
    </row>
    <row r="5100" spans="2:2">
      <c r="B5100" s="218"/>
    </row>
    <row r="5101" spans="2:2">
      <c r="B5101" s="218"/>
    </row>
    <row r="5102" spans="2:2">
      <c r="B5102" s="218"/>
    </row>
    <row r="5103" spans="2:2">
      <c r="B5103" s="218"/>
    </row>
    <row r="5104" spans="2:2">
      <c r="B5104" s="218"/>
    </row>
    <row r="5105" spans="2:2">
      <c r="B5105" s="218"/>
    </row>
    <row r="5106" spans="2:2">
      <c r="B5106" s="218"/>
    </row>
    <row r="5107" spans="2:2">
      <c r="B5107" s="218"/>
    </row>
    <row r="5108" spans="2:2">
      <c r="B5108" s="218"/>
    </row>
    <row r="5109" spans="2:2">
      <c r="B5109" s="218"/>
    </row>
    <row r="5110" spans="2:2">
      <c r="B5110" s="218"/>
    </row>
    <row r="5111" spans="2:2">
      <c r="B5111" s="218"/>
    </row>
    <row r="5112" spans="2:2">
      <c r="B5112" s="218"/>
    </row>
    <row r="5113" spans="2:2">
      <c r="B5113" s="218"/>
    </row>
    <row r="5114" spans="2:2">
      <c r="B5114" s="218"/>
    </row>
    <row r="5115" spans="2:2">
      <c r="B5115" s="218"/>
    </row>
    <row r="5116" spans="2:2">
      <c r="B5116" s="218"/>
    </row>
    <row r="5117" spans="2:2">
      <c r="B5117" s="218"/>
    </row>
    <row r="5118" spans="2:2">
      <c r="B5118" s="218"/>
    </row>
    <row r="5119" spans="2:2">
      <c r="B5119" s="218"/>
    </row>
    <row r="5120" spans="2:2">
      <c r="B5120" s="218"/>
    </row>
    <row r="5121" spans="2:2">
      <c r="B5121" s="218"/>
    </row>
    <row r="5122" spans="2:2">
      <c r="B5122" s="218"/>
    </row>
    <row r="5123" spans="2:2">
      <c r="B5123" s="218"/>
    </row>
    <row r="5124" spans="2:2">
      <c r="B5124" s="218"/>
    </row>
    <row r="5125" spans="2:2">
      <c r="B5125" s="218"/>
    </row>
    <row r="5126" spans="2:2">
      <c r="B5126" s="218"/>
    </row>
    <row r="5127" spans="2:2">
      <c r="B5127" s="218"/>
    </row>
    <row r="5128" spans="2:2">
      <c r="B5128" s="218"/>
    </row>
    <row r="5129" spans="2:2">
      <c r="B5129" s="218"/>
    </row>
    <row r="5130" spans="2:2">
      <c r="B5130" s="218"/>
    </row>
    <row r="5131" spans="2:2">
      <c r="B5131" s="218"/>
    </row>
    <row r="5132" spans="2:2">
      <c r="B5132" s="218"/>
    </row>
    <row r="5133" spans="2:2">
      <c r="B5133" s="218"/>
    </row>
    <row r="5134" spans="2:2">
      <c r="B5134" s="218"/>
    </row>
    <row r="5135" spans="2:2">
      <c r="B5135" s="218"/>
    </row>
    <row r="5136" spans="2:2">
      <c r="B5136" s="218"/>
    </row>
    <row r="5137" spans="2:2">
      <c r="B5137" s="218"/>
    </row>
    <row r="5138" spans="2:2">
      <c r="B5138" s="218"/>
    </row>
    <row r="5139" spans="2:2">
      <c r="B5139" s="218"/>
    </row>
    <row r="5140" spans="2:2">
      <c r="B5140" s="218"/>
    </row>
    <row r="5141" spans="2:2">
      <c r="B5141" s="218"/>
    </row>
    <row r="5142" spans="2:2">
      <c r="B5142" s="218"/>
    </row>
    <row r="5143" spans="2:2">
      <c r="B5143" s="218"/>
    </row>
    <row r="5144" spans="2:2">
      <c r="B5144" s="218"/>
    </row>
    <row r="5145" spans="2:2">
      <c r="B5145" s="218"/>
    </row>
    <row r="5146" spans="2:2">
      <c r="B5146" s="218"/>
    </row>
    <row r="5147" spans="2:2">
      <c r="B5147" s="218"/>
    </row>
    <row r="5148" spans="2:2">
      <c r="B5148" s="218"/>
    </row>
    <row r="5149" spans="2:2">
      <c r="B5149" s="218"/>
    </row>
    <row r="5150" spans="2:2">
      <c r="B5150" s="218"/>
    </row>
    <row r="5151" spans="2:2">
      <c r="B5151" s="218"/>
    </row>
    <row r="5152" spans="2:2">
      <c r="B5152" s="218"/>
    </row>
    <row r="5153" spans="2:2">
      <c r="B5153" s="218"/>
    </row>
    <row r="5154" spans="2:2">
      <c r="B5154" s="218"/>
    </row>
    <row r="5155" spans="2:2">
      <c r="B5155" s="218"/>
    </row>
    <row r="5156" spans="2:2">
      <c r="B5156" s="218"/>
    </row>
    <row r="5157" spans="2:2">
      <c r="B5157" s="218"/>
    </row>
    <row r="5158" spans="2:2">
      <c r="B5158" s="218"/>
    </row>
    <row r="5159" spans="2:2">
      <c r="B5159" s="218"/>
    </row>
    <row r="5160" spans="2:2">
      <c r="B5160" s="218"/>
    </row>
    <row r="5161" spans="2:2">
      <c r="B5161" s="218"/>
    </row>
    <row r="5162" spans="2:2">
      <c r="B5162" s="218"/>
    </row>
    <row r="5163" spans="2:2">
      <c r="B5163" s="218"/>
    </row>
    <row r="5164" spans="2:2">
      <c r="B5164" s="218"/>
    </row>
    <row r="5165" spans="2:2">
      <c r="B5165" s="218"/>
    </row>
    <row r="5166" spans="2:2">
      <c r="B5166" s="218"/>
    </row>
    <row r="5167" spans="2:2">
      <c r="B5167" s="218"/>
    </row>
    <row r="5168" spans="2:2">
      <c r="B5168" s="218"/>
    </row>
    <row r="5169" spans="2:2">
      <c r="B5169" s="218"/>
    </row>
    <row r="5170" spans="2:2">
      <c r="B5170" s="218"/>
    </row>
    <row r="5171" spans="2:2">
      <c r="B5171" s="218"/>
    </row>
    <row r="5172" spans="2:2">
      <c r="B5172" s="218"/>
    </row>
    <row r="5173" spans="2:2">
      <c r="B5173" s="218"/>
    </row>
    <row r="5174" spans="2:2">
      <c r="B5174" s="218"/>
    </row>
    <row r="5175" spans="2:2">
      <c r="B5175" s="218"/>
    </row>
    <row r="5176" spans="2:2">
      <c r="B5176" s="218"/>
    </row>
    <row r="5177" spans="2:2">
      <c r="B5177" s="218"/>
    </row>
    <row r="5178" spans="2:2">
      <c r="B5178" s="218"/>
    </row>
    <row r="5179" spans="2:2">
      <c r="B5179" s="218"/>
    </row>
    <row r="5180" spans="2:2">
      <c r="B5180" s="218"/>
    </row>
    <row r="5181" spans="2:2">
      <c r="B5181" s="218"/>
    </row>
    <row r="5182" spans="2:2">
      <c r="B5182" s="218"/>
    </row>
    <row r="5183" spans="2:2">
      <c r="B5183" s="218"/>
    </row>
    <row r="5184" spans="2:2">
      <c r="B5184" s="218"/>
    </row>
    <row r="5185" spans="2:2">
      <c r="B5185" s="218"/>
    </row>
    <row r="5186" spans="2:2">
      <c r="B5186" s="218"/>
    </row>
    <row r="5187" spans="2:2">
      <c r="B5187" s="218"/>
    </row>
    <row r="5188" spans="2:2">
      <c r="B5188" s="218"/>
    </row>
    <row r="5189" spans="2:2">
      <c r="B5189" s="218"/>
    </row>
    <row r="5190" spans="2:2">
      <c r="B5190" s="218"/>
    </row>
    <row r="5191" spans="2:2">
      <c r="B5191" s="218"/>
    </row>
    <row r="5192" spans="2:2">
      <c r="B5192" s="218"/>
    </row>
    <row r="5193" spans="2:2">
      <c r="B5193" s="218"/>
    </row>
    <row r="5194" spans="2:2">
      <c r="B5194" s="218"/>
    </row>
    <row r="5195" spans="2:2">
      <c r="B5195" s="218"/>
    </row>
    <row r="5196" spans="2:2">
      <c r="B5196" s="218"/>
    </row>
    <row r="5197" spans="2:2">
      <c r="B5197" s="218"/>
    </row>
    <row r="5198" spans="2:2">
      <c r="B5198" s="218"/>
    </row>
    <row r="5199" spans="2:2">
      <c r="B5199" s="218"/>
    </row>
    <row r="5200" spans="2:2">
      <c r="B5200" s="218"/>
    </row>
    <row r="5201" spans="2:2">
      <c r="B5201" s="218"/>
    </row>
    <row r="5202" spans="2:2">
      <c r="B5202" s="218"/>
    </row>
    <row r="5203" spans="2:2">
      <c r="B5203" s="218"/>
    </row>
    <row r="5204" spans="2:2">
      <c r="B5204" s="218"/>
    </row>
    <row r="5205" spans="2:2">
      <c r="B5205" s="218"/>
    </row>
    <row r="5206" spans="2:2">
      <c r="B5206" s="218"/>
    </row>
    <row r="5207" spans="2:2">
      <c r="B5207" s="218"/>
    </row>
    <row r="5208" spans="2:2">
      <c r="B5208" s="218"/>
    </row>
    <row r="5209" spans="2:2">
      <c r="B5209" s="218"/>
    </row>
    <row r="5210" spans="2:2">
      <c r="B5210" s="218"/>
    </row>
    <row r="5211" spans="2:2">
      <c r="B5211" s="218"/>
    </row>
    <row r="5212" spans="2:2">
      <c r="B5212" s="218"/>
    </row>
    <row r="5213" spans="2:2">
      <c r="B5213" s="218"/>
    </row>
    <row r="5214" spans="2:2">
      <c r="B5214" s="218"/>
    </row>
    <row r="5215" spans="2:2">
      <c r="B5215" s="218"/>
    </row>
    <row r="5216" spans="2:2">
      <c r="B5216" s="218"/>
    </row>
    <row r="5217" spans="2:2">
      <c r="B5217" s="218"/>
    </row>
    <row r="5218" spans="2:2">
      <c r="B5218" s="218"/>
    </row>
    <row r="5219" spans="2:2">
      <c r="B5219" s="218"/>
    </row>
    <row r="5220" spans="2:2">
      <c r="B5220" s="218"/>
    </row>
    <row r="5221" spans="2:2">
      <c r="B5221" s="218"/>
    </row>
    <row r="5222" spans="2:2">
      <c r="B5222" s="218"/>
    </row>
    <row r="5223" spans="2:2">
      <c r="B5223" s="218"/>
    </row>
    <row r="5224" spans="2:2">
      <c r="B5224" s="218"/>
    </row>
    <row r="5225" spans="2:2">
      <c r="B5225" s="218"/>
    </row>
    <row r="5226" spans="2:2">
      <c r="B5226" s="218"/>
    </row>
    <row r="5227" spans="2:2">
      <c r="B5227" s="218"/>
    </row>
    <row r="5228" spans="2:2">
      <c r="B5228" s="218"/>
    </row>
    <row r="5229" spans="2:2">
      <c r="B5229" s="218"/>
    </row>
    <row r="5230" spans="2:2">
      <c r="B5230" s="218"/>
    </row>
    <row r="5231" spans="2:2">
      <c r="B5231" s="218"/>
    </row>
    <row r="5232" spans="2:2">
      <c r="B5232" s="218"/>
    </row>
    <row r="5233" spans="2:2">
      <c r="B5233" s="218"/>
    </row>
    <row r="5234" spans="2:2">
      <c r="B5234" s="218"/>
    </row>
    <row r="5235" spans="2:2">
      <c r="B5235" s="218"/>
    </row>
    <row r="5236" spans="2:2">
      <c r="B5236" s="218"/>
    </row>
    <row r="5237" spans="2:2">
      <c r="B5237" s="218"/>
    </row>
    <row r="5238" spans="2:2">
      <c r="B5238" s="218"/>
    </row>
    <row r="5239" spans="2:2">
      <c r="B5239" s="218"/>
    </row>
    <row r="5240" spans="2:2">
      <c r="B5240" s="218"/>
    </row>
    <row r="5241" spans="2:2">
      <c r="B5241" s="218"/>
    </row>
    <row r="5242" spans="2:2">
      <c r="B5242" s="218"/>
    </row>
    <row r="5243" spans="2:2">
      <c r="B5243" s="218"/>
    </row>
    <row r="5244" spans="2:2">
      <c r="B5244" s="218"/>
    </row>
    <row r="5245" spans="2:2">
      <c r="B5245" s="218"/>
    </row>
    <row r="5246" spans="2:2">
      <c r="B5246" s="218"/>
    </row>
    <row r="5247" spans="2:2">
      <c r="B5247" s="218"/>
    </row>
    <row r="5248" spans="2:2">
      <c r="B5248" s="218"/>
    </row>
    <row r="5249" spans="2:2">
      <c r="B5249" s="218"/>
    </row>
    <row r="5250" spans="2:2">
      <c r="B5250" s="218"/>
    </row>
    <row r="5251" spans="2:2">
      <c r="B5251" s="218"/>
    </row>
    <row r="5252" spans="2:2">
      <c r="B5252" s="218"/>
    </row>
    <row r="5253" spans="2:2">
      <c r="B5253" s="218"/>
    </row>
    <row r="5254" spans="2:2">
      <c r="B5254" s="218"/>
    </row>
    <row r="5255" spans="2:2">
      <c r="B5255" s="218"/>
    </row>
    <row r="5256" spans="2:2">
      <c r="B5256" s="218"/>
    </row>
    <row r="5257" spans="2:2">
      <c r="B5257" s="218"/>
    </row>
    <row r="5258" spans="2:2">
      <c r="B5258" s="218"/>
    </row>
    <row r="5259" spans="2:2">
      <c r="B5259" s="218"/>
    </row>
    <row r="5260" spans="2:2">
      <c r="B5260" s="218"/>
    </row>
    <row r="5261" spans="2:2">
      <c r="B5261" s="218"/>
    </row>
    <row r="5262" spans="2:2">
      <c r="B5262" s="218"/>
    </row>
    <row r="5263" spans="2:2">
      <c r="B5263" s="218"/>
    </row>
    <row r="5264" spans="2:2">
      <c r="B5264" s="218"/>
    </row>
    <row r="5265" spans="2:2">
      <c r="B5265" s="218"/>
    </row>
    <row r="5266" spans="2:2">
      <c r="B5266" s="218"/>
    </row>
    <row r="5267" spans="2:2">
      <c r="B5267" s="218"/>
    </row>
    <row r="5268" spans="2:2">
      <c r="B5268" s="218"/>
    </row>
    <row r="5269" spans="2:2">
      <c r="B5269" s="218"/>
    </row>
    <row r="5270" spans="2:2">
      <c r="B5270" s="218"/>
    </row>
    <row r="5271" spans="2:2">
      <c r="B5271" s="218"/>
    </row>
    <row r="5272" spans="2:2">
      <c r="B5272" s="218"/>
    </row>
    <row r="5273" spans="2:2">
      <c r="B5273" s="218"/>
    </row>
    <row r="5274" spans="2:2">
      <c r="B5274" s="218"/>
    </row>
    <row r="5275" spans="2:2">
      <c r="B5275" s="218"/>
    </row>
    <row r="5276" spans="2:2">
      <c r="B5276" s="218"/>
    </row>
    <row r="5277" spans="2:2">
      <c r="B5277" s="218"/>
    </row>
    <row r="5278" spans="2:2">
      <c r="B5278" s="218"/>
    </row>
    <row r="5279" spans="2:2">
      <c r="B5279" s="218"/>
    </row>
    <row r="5280" spans="2:2">
      <c r="B5280" s="218"/>
    </row>
    <row r="5281" spans="2:2">
      <c r="B5281" s="218"/>
    </row>
    <row r="5282" spans="2:2">
      <c r="B5282" s="218"/>
    </row>
    <row r="5283" spans="2:2">
      <c r="B5283" s="218"/>
    </row>
    <row r="5284" spans="2:2">
      <c r="B5284" s="218"/>
    </row>
    <row r="5285" spans="2:2">
      <c r="B5285" s="218"/>
    </row>
    <row r="5286" spans="2:2">
      <c r="B5286" s="218"/>
    </row>
    <row r="5287" spans="2:2">
      <c r="B5287" s="218"/>
    </row>
    <row r="5288" spans="2:2">
      <c r="B5288" s="218"/>
    </row>
    <row r="5289" spans="2:2">
      <c r="B5289" s="218"/>
    </row>
    <row r="5290" spans="2:2">
      <c r="B5290" s="218"/>
    </row>
    <row r="5291" spans="2:2">
      <c r="B5291" s="218"/>
    </row>
    <row r="5292" spans="2:2">
      <c r="B5292" s="218"/>
    </row>
    <row r="5293" spans="2:2">
      <c r="B5293" s="218"/>
    </row>
    <row r="5294" spans="2:2">
      <c r="B5294" s="218"/>
    </row>
    <row r="5295" spans="2:2">
      <c r="B5295" s="218"/>
    </row>
    <row r="5296" spans="2:2">
      <c r="B5296" s="218"/>
    </row>
    <row r="5297" spans="2:2">
      <c r="B5297" s="218"/>
    </row>
    <row r="5298" spans="2:2">
      <c r="B5298" s="218"/>
    </row>
    <row r="5299" spans="2:2">
      <c r="B5299" s="218"/>
    </row>
    <row r="5300" spans="2:2">
      <c r="B5300" s="218"/>
    </row>
    <row r="5301" spans="2:2">
      <c r="B5301" s="218"/>
    </row>
    <row r="5302" spans="2:2">
      <c r="B5302" s="218"/>
    </row>
    <row r="5303" spans="2:2">
      <c r="B5303" s="218"/>
    </row>
    <row r="5304" spans="2:2">
      <c r="B5304" s="218"/>
    </row>
    <row r="5305" spans="2:2">
      <c r="B5305" s="218"/>
    </row>
    <row r="5306" spans="2:2">
      <c r="B5306" s="218"/>
    </row>
    <row r="5307" spans="2:2">
      <c r="B5307" s="218"/>
    </row>
    <row r="5308" spans="2:2">
      <c r="B5308" s="218"/>
    </row>
    <row r="5309" spans="2:2">
      <c r="B5309" s="218"/>
    </row>
    <row r="5310" spans="2:2">
      <c r="B5310" s="218"/>
    </row>
    <row r="5311" spans="2:2">
      <c r="B5311" s="218"/>
    </row>
    <row r="5312" spans="2:2">
      <c r="B5312" s="218"/>
    </row>
    <row r="5313" spans="2:2">
      <c r="B5313" s="218"/>
    </row>
    <row r="5314" spans="2:2">
      <c r="B5314" s="218"/>
    </row>
    <row r="5315" spans="2:2">
      <c r="B5315" s="218"/>
    </row>
    <row r="5316" spans="2:2">
      <c r="B5316" s="218"/>
    </row>
    <row r="5317" spans="2:2">
      <c r="B5317" s="218"/>
    </row>
    <row r="5318" spans="2:2">
      <c r="B5318" s="218"/>
    </row>
    <row r="5319" spans="2:2">
      <c r="B5319" s="218"/>
    </row>
    <row r="5320" spans="2:2">
      <c r="B5320" s="218"/>
    </row>
    <row r="5321" spans="2:2">
      <c r="B5321" s="218"/>
    </row>
    <row r="5322" spans="2:2">
      <c r="B5322" s="218"/>
    </row>
    <row r="5323" spans="2:2">
      <c r="B5323" s="218"/>
    </row>
    <row r="5324" spans="2:2">
      <c r="B5324" s="218"/>
    </row>
    <row r="5325" spans="2:2">
      <c r="B5325" s="218"/>
    </row>
    <row r="5326" spans="2:2">
      <c r="B5326" s="218"/>
    </row>
    <row r="5327" spans="2:2">
      <c r="B5327" s="218"/>
    </row>
    <row r="5328" spans="2:2">
      <c r="B5328" s="218"/>
    </row>
    <row r="5329" spans="2:2">
      <c r="B5329" s="218"/>
    </row>
    <row r="5330" spans="2:2">
      <c r="B5330" s="218"/>
    </row>
    <row r="5331" spans="2:2">
      <c r="B5331" s="218"/>
    </row>
    <row r="5332" spans="2:2">
      <c r="B5332" s="218"/>
    </row>
    <row r="5333" spans="2:2">
      <c r="B5333" s="218"/>
    </row>
    <row r="5334" spans="2:2">
      <c r="B5334" s="218"/>
    </row>
    <row r="5335" spans="2:2">
      <c r="B5335" s="218"/>
    </row>
    <row r="5336" spans="2:2">
      <c r="B5336" s="218"/>
    </row>
    <row r="5337" spans="2:2">
      <c r="B5337" s="218"/>
    </row>
    <row r="5338" spans="2:2">
      <c r="B5338" s="218"/>
    </row>
    <row r="5339" spans="2:2">
      <c r="B5339" s="218"/>
    </row>
    <row r="5340" spans="2:2">
      <c r="B5340" s="218"/>
    </row>
    <row r="5341" spans="2:2">
      <c r="B5341" s="218"/>
    </row>
    <row r="5342" spans="2:2">
      <c r="B5342" s="218"/>
    </row>
    <row r="5343" spans="2:2">
      <c r="B5343" s="218"/>
    </row>
    <row r="5344" spans="2:2">
      <c r="B5344" s="218"/>
    </row>
    <row r="5345" spans="2:2">
      <c r="B5345" s="218"/>
    </row>
    <row r="5346" spans="2:2">
      <c r="B5346" s="218"/>
    </row>
    <row r="5347" spans="2:2">
      <c r="B5347" s="218"/>
    </row>
    <row r="5348" spans="2:2">
      <c r="B5348" s="218"/>
    </row>
    <row r="5349" spans="2:2">
      <c r="B5349" s="218"/>
    </row>
    <row r="5350" spans="2:2">
      <c r="B5350" s="218"/>
    </row>
    <row r="5351" spans="2:2">
      <c r="B5351" s="218"/>
    </row>
    <row r="5352" spans="2:2">
      <c r="B5352" s="218"/>
    </row>
    <row r="5353" spans="2:2">
      <c r="B5353" s="218"/>
    </row>
    <row r="5354" spans="2:2">
      <c r="B5354" s="218"/>
    </row>
    <row r="5355" spans="2:2">
      <c r="B5355" s="218"/>
    </row>
    <row r="5356" spans="2:2">
      <c r="B5356" s="218"/>
    </row>
    <row r="5357" spans="2:2">
      <c r="B5357" s="218"/>
    </row>
    <row r="5358" spans="2:2">
      <c r="B5358" s="218"/>
    </row>
    <row r="5359" spans="2:2">
      <c r="B5359" s="218"/>
    </row>
    <row r="5360" spans="2:2">
      <c r="B5360" s="218"/>
    </row>
    <row r="5361" spans="2:2">
      <c r="B5361" s="218"/>
    </row>
    <row r="5362" spans="2:2">
      <c r="B5362" s="218"/>
    </row>
    <row r="5363" spans="2:2">
      <c r="B5363" s="218"/>
    </row>
    <row r="5364" spans="2:2">
      <c r="B5364" s="218"/>
    </row>
    <row r="5365" spans="2:2">
      <c r="B5365" s="218"/>
    </row>
    <row r="5366" spans="2:2">
      <c r="B5366" s="218"/>
    </row>
    <row r="5367" spans="2:2">
      <c r="B5367" s="218"/>
    </row>
    <row r="5368" spans="2:2">
      <c r="B5368" s="218"/>
    </row>
    <row r="5369" spans="2:2">
      <c r="B5369" s="218"/>
    </row>
    <row r="5370" spans="2:2">
      <c r="B5370" s="218"/>
    </row>
    <row r="5371" spans="2:2">
      <c r="B5371" s="218"/>
    </row>
    <row r="5372" spans="2:2">
      <c r="B5372" s="218"/>
    </row>
    <row r="5373" spans="2:2">
      <c r="B5373" s="218"/>
    </row>
    <row r="5374" spans="2:2">
      <c r="B5374" s="218"/>
    </row>
    <row r="5375" spans="2:2">
      <c r="B5375" s="218"/>
    </row>
    <row r="5376" spans="2:2">
      <c r="B5376" s="218"/>
    </row>
    <row r="5377" spans="2:2">
      <c r="B5377" s="218"/>
    </row>
    <row r="5378" spans="2:2">
      <c r="B5378" s="218"/>
    </row>
    <row r="5379" spans="2:2">
      <c r="B5379" s="218"/>
    </row>
    <row r="5380" spans="2:2">
      <c r="B5380" s="218"/>
    </row>
    <row r="5381" spans="2:2">
      <c r="B5381" s="218"/>
    </row>
    <row r="5382" spans="2:2">
      <c r="B5382" s="218"/>
    </row>
    <row r="5383" spans="2:2">
      <c r="B5383" s="218"/>
    </row>
    <row r="5384" spans="2:2">
      <c r="B5384" s="218"/>
    </row>
    <row r="5385" spans="2:2">
      <c r="B5385" s="218"/>
    </row>
    <row r="5386" spans="2:2">
      <c r="B5386" s="218"/>
    </row>
    <row r="5387" spans="2:2">
      <c r="B5387" s="218"/>
    </row>
    <row r="5388" spans="2:2">
      <c r="B5388" s="218"/>
    </row>
    <row r="5389" spans="2:2">
      <c r="B5389" s="218"/>
    </row>
    <row r="5390" spans="2:2">
      <c r="B5390" s="218"/>
    </row>
    <row r="5391" spans="2:2">
      <c r="B5391" s="218"/>
    </row>
    <row r="5392" spans="2:2">
      <c r="B5392" s="218"/>
    </row>
    <row r="5393" spans="2:2">
      <c r="B5393" s="218"/>
    </row>
    <row r="5394" spans="2:2">
      <c r="B5394" s="218"/>
    </row>
    <row r="5395" spans="2:2">
      <c r="B5395" s="218"/>
    </row>
    <row r="5396" spans="2:2">
      <c r="B5396" s="218"/>
    </row>
    <row r="5397" spans="2:2">
      <c r="B5397" s="218"/>
    </row>
    <row r="5398" spans="2:2">
      <c r="B5398" s="218"/>
    </row>
    <row r="5399" spans="2:2">
      <c r="B5399" s="218"/>
    </row>
    <row r="5400" spans="2:2">
      <c r="B5400" s="218"/>
    </row>
    <row r="5401" spans="2:2">
      <c r="B5401" s="218"/>
    </row>
    <row r="5402" spans="2:2">
      <c r="B5402" s="218"/>
    </row>
    <row r="5403" spans="2:2">
      <c r="B5403" s="218"/>
    </row>
    <row r="5404" spans="2:2">
      <c r="B5404" s="218"/>
    </row>
    <row r="5405" spans="2:2">
      <c r="B5405" s="218"/>
    </row>
    <row r="5406" spans="2:2">
      <c r="B5406" s="218"/>
    </row>
    <row r="5407" spans="2:2">
      <c r="B5407" s="218"/>
    </row>
    <row r="5408" spans="2:2">
      <c r="B5408" s="218"/>
    </row>
    <row r="5409" spans="2:2">
      <c r="B5409" s="218"/>
    </row>
    <row r="5410" spans="2:2">
      <c r="B5410" s="218"/>
    </row>
    <row r="5411" spans="2:2">
      <c r="B5411" s="218"/>
    </row>
    <row r="5412" spans="2:2">
      <c r="B5412" s="218"/>
    </row>
    <row r="5413" spans="2:2">
      <c r="B5413" s="218"/>
    </row>
    <row r="5414" spans="2:2">
      <c r="B5414" s="218"/>
    </row>
    <row r="5415" spans="2:2">
      <c r="B5415" s="218"/>
    </row>
    <row r="5416" spans="2:2">
      <c r="B5416" s="218"/>
    </row>
    <row r="5417" spans="2:2">
      <c r="B5417" s="218"/>
    </row>
    <row r="5418" spans="2:2">
      <c r="B5418" s="218"/>
    </row>
    <row r="5419" spans="2:2">
      <c r="B5419" s="218"/>
    </row>
    <row r="5420" spans="2:2">
      <c r="B5420" s="218"/>
    </row>
    <row r="5421" spans="2:2">
      <c r="B5421" s="218"/>
    </row>
    <row r="5422" spans="2:2">
      <c r="B5422" s="218"/>
    </row>
    <row r="5423" spans="2:2">
      <c r="B5423" s="218"/>
    </row>
    <row r="5424" spans="2:2">
      <c r="B5424" s="218"/>
    </row>
    <row r="5425" spans="2:2">
      <c r="B5425" s="218"/>
    </row>
    <row r="5426" spans="2:2">
      <c r="B5426" s="218"/>
    </row>
    <row r="5427" spans="2:2">
      <c r="B5427" s="218"/>
    </row>
    <row r="5428" spans="2:2">
      <c r="B5428" s="218"/>
    </row>
    <row r="5429" spans="2:2">
      <c r="B5429" s="218"/>
    </row>
    <row r="5430" spans="2:2">
      <c r="B5430" s="218"/>
    </row>
    <row r="5431" spans="2:2">
      <c r="B5431" s="218"/>
    </row>
    <row r="5432" spans="2:2">
      <c r="B5432" s="218"/>
    </row>
    <row r="5433" spans="2:2">
      <c r="B5433" s="218"/>
    </row>
    <row r="5434" spans="2:2">
      <c r="B5434" s="218"/>
    </row>
    <row r="5435" spans="2:2">
      <c r="B5435" s="218"/>
    </row>
    <row r="5436" spans="2:2">
      <c r="B5436" s="218"/>
    </row>
    <row r="5437" spans="2:2">
      <c r="B5437" s="218"/>
    </row>
    <row r="5438" spans="2:2">
      <c r="B5438" s="218"/>
    </row>
    <row r="5439" spans="2:2">
      <c r="B5439" s="218"/>
    </row>
    <row r="5440" spans="2:2">
      <c r="B5440" s="218"/>
    </row>
    <row r="5441" spans="2:2">
      <c r="B5441" s="218"/>
    </row>
    <row r="5442" spans="2:2">
      <c r="B5442" s="218"/>
    </row>
    <row r="5443" spans="2:2">
      <c r="B5443" s="218"/>
    </row>
    <row r="5444" spans="2:2">
      <c r="B5444" s="218"/>
    </row>
    <row r="5445" spans="2:2">
      <c r="B5445" s="218"/>
    </row>
    <row r="5446" spans="2:2">
      <c r="B5446" s="218"/>
    </row>
    <row r="5447" spans="2:2">
      <c r="B5447" s="218"/>
    </row>
    <row r="5448" spans="2:2">
      <c r="B5448" s="218"/>
    </row>
    <row r="5449" spans="2:2">
      <c r="B5449" s="218"/>
    </row>
    <row r="5450" spans="2:2">
      <c r="B5450" s="218"/>
    </row>
    <row r="5451" spans="2:2">
      <c r="B5451" s="218"/>
    </row>
    <row r="5452" spans="2:2">
      <c r="B5452" s="218"/>
    </row>
    <row r="5453" spans="2:2">
      <c r="B5453" s="218"/>
    </row>
    <row r="5454" spans="2:2">
      <c r="B5454" s="218"/>
    </row>
    <row r="5455" spans="2:2">
      <c r="B5455" s="218"/>
    </row>
    <row r="5456" spans="2:2">
      <c r="B5456" s="218"/>
    </row>
    <row r="5457" spans="2:2">
      <c r="B5457" s="218"/>
    </row>
    <row r="5458" spans="2:2">
      <c r="B5458" s="218"/>
    </row>
    <row r="5459" spans="2:2">
      <c r="B5459" s="218"/>
    </row>
    <row r="5460" spans="2:2">
      <c r="B5460" s="218"/>
    </row>
    <row r="5461" spans="2:2">
      <c r="B5461" s="218"/>
    </row>
    <row r="5462" spans="2:2">
      <c r="B5462" s="218"/>
    </row>
    <row r="5463" spans="2:2">
      <c r="B5463" s="218"/>
    </row>
    <row r="5464" spans="2:2">
      <c r="B5464" s="218"/>
    </row>
    <row r="5465" spans="2:2">
      <c r="B5465" s="218"/>
    </row>
    <row r="5466" spans="2:2">
      <c r="B5466" s="218"/>
    </row>
    <row r="5467" spans="2:2">
      <c r="B5467" s="218"/>
    </row>
    <row r="5468" spans="2:2">
      <c r="B5468" s="218"/>
    </row>
    <row r="5469" spans="2:2">
      <c r="B5469" s="218"/>
    </row>
    <row r="5470" spans="2:2">
      <c r="B5470" s="218"/>
    </row>
    <row r="5471" spans="2:2">
      <c r="B5471" s="218"/>
    </row>
    <row r="5472" spans="2:2">
      <c r="B5472" s="218"/>
    </row>
    <row r="5473" spans="2:2">
      <c r="B5473" s="218"/>
    </row>
    <row r="5474" spans="2:2">
      <c r="B5474" s="218"/>
    </row>
    <row r="5475" spans="2:2">
      <c r="B5475" s="218"/>
    </row>
    <row r="5476" spans="2:2">
      <c r="B5476" s="218"/>
    </row>
    <row r="5477" spans="2:2">
      <c r="B5477" s="218"/>
    </row>
    <row r="5478" spans="2:2">
      <c r="B5478" s="218"/>
    </row>
    <row r="5479" spans="2:2">
      <c r="B5479" s="218"/>
    </row>
    <row r="5480" spans="2:2">
      <c r="B5480" s="218"/>
    </row>
    <row r="5481" spans="2:2">
      <c r="B5481" s="218"/>
    </row>
    <row r="5482" spans="2:2">
      <c r="B5482" s="218"/>
    </row>
    <row r="5483" spans="2:2">
      <c r="B5483" s="218"/>
    </row>
    <row r="5484" spans="2:2">
      <c r="B5484" s="218"/>
    </row>
    <row r="5485" spans="2:2">
      <c r="B5485" s="218"/>
    </row>
    <row r="5486" spans="2:2">
      <c r="B5486" s="218"/>
    </row>
    <row r="5487" spans="2:2">
      <c r="B5487" s="218"/>
    </row>
    <row r="5488" spans="2:2">
      <c r="B5488" s="218"/>
    </row>
    <row r="5489" spans="2:2">
      <c r="B5489" s="218"/>
    </row>
    <row r="5490" spans="2:2">
      <c r="B5490" s="218"/>
    </row>
    <row r="5491" spans="2:2">
      <c r="B5491" s="218"/>
    </row>
    <row r="5492" spans="2:2">
      <c r="B5492" s="218"/>
    </row>
    <row r="5493" spans="2:2">
      <c r="B5493" s="218"/>
    </row>
    <row r="5494" spans="2:2">
      <c r="B5494" s="218"/>
    </row>
    <row r="5495" spans="2:2">
      <c r="B5495" s="218"/>
    </row>
    <row r="5496" spans="2:2">
      <c r="B5496" s="218"/>
    </row>
    <row r="5497" spans="2:2">
      <c r="B5497" s="218"/>
    </row>
    <row r="5498" spans="2:2">
      <c r="B5498" s="218"/>
    </row>
    <row r="5499" spans="2:2">
      <c r="B5499" s="218"/>
    </row>
    <row r="5500" spans="2:2">
      <c r="B5500" s="218"/>
    </row>
    <row r="5501" spans="2:2">
      <c r="B5501" s="218"/>
    </row>
    <row r="5502" spans="2:2">
      <c r="B5502" s="218"/>
    </row>
    <row r="5503" spans="2:2">
      <c r="B5503" s="218"/>
    </row>
    <row r="5504" spans="2:2">
      <c r="B5504" s="218"/>
    </row>
    <row r="5505" spans="2:2">
      <c r="B5505" s="218"/>
    </row>
    <row r="5506" spans="2:2">
      <c r="B5506" s="218"/>
    </row>
    <row r="5507" spans="2:2">
      <c r="B5507" s="218"/>
    </row>
    <row r="5508" spans="2:2">
      <c r="B5508" s="218"/>
    </row>
    <row r="5509" spans="2:2">
      <c r="B5509" s="218"/>
    </row>
    <row r="5510" spans="2:2">
      <c r="B5510" s="218"/>
    </row>
    <row r="5511" spans="2:2">
      <c r="B5511" s="218"/>
    </row>
    <row r="5512" spans="2:2">
      <c r="B5512" s="218"/>
    </row>
    <row r="5513" spans="2:2">
      <c r="B5513" s="218"/>
    </row>
    <row r="5514" spans="2:2">
      <c r="B5514" s="218"/>
    </row>
    <row r="5515" spans="2:2">
      <c r="B5515" s="218"/>
    </row>
    <row r="5516" spans="2:2">
      <c r="B5516" s="218"/>
    </row>
    <row r="5517" spans="2:2">
      <c r="B5517" s="218"/>
    </row>
    <row r="5518" spans="2:2">
      <c r="B5518" s="218"/>
    </row>
    <row r="5519" spans="2:2">
      <c r="B5519" s="218"/>
    </row>
    <row r="5520" spans="2:2">
      <c r="B5520" s="218"/>
    </row>
    <row r="5521" spans="2:2">
      <c r="B5521" s="218"/>
    </row>
    <row r="5522" spans="2:2">
      <c r="B5522" s="218"/>
    </row>
    <row r="5523" spans="2:2">
      <c r="B5523" s="218"/>
    </row>
    <row r="5524" spans="2:2">
      <c r="B5524" s="218"/>
    </row>
    <row r="5525" spans="2:2">
      <c r="B5525" s="218"/>
    </row>
    <row r="5526" spans="2:2">
      <c r="B5526" s="218"/>
    </row>
    <row r="5527" spans="2:2">
      <c r="B5527" s="218"/>
    </row>
    <row r="5528" spans="2:2">
      <c r="B5528" s="218"/>
    </row>
    <row r="5529" spans="2:2">
      <c r="B5529" s="218"/>
    </row>
    <row r="5530" spans="2:2">
      <c r="B5530" s="218"/>
    </row>
    <row r="5531" spans="2:2">
      <c r="B5531" s="218"/>
    </row>
    <row r="5532" spans="2:2">
      <c r="B5532" s="218"/>
    </row>
    <row r="5533" spans="2:2">
      <c r="B5533" s="218"/>
    </row>
    <row r="5534" spans="2:2">
      <c r="B5534" s="218"/>
    </row>
    <row r="5535" spans="2:2">
      <c r="B5535" s="218"/>
    </row>
    <row r="5536" spans="2:2">
      <c r="B5536" s="218"/>
    </row>
    <row r="5537" spans="2:2">
      <c r="B5537" s="218"/>
    </row>
    <row r="5538" spans="2:2">
      <c r="B5538" s="218"/>
    </row>
    <row r="5539" spans="2:2">
      <c r="B5539" s="218"/>
    </row>
    <row r="5540" spans="2:2">
      <c r="B5540" s="218"/>
    </row>
    <row r="5541" spans="2:2">
      <c r="B5541" s="218"/>
    </row>
    <row r="5542" spans="2:2">
      <c r="B5542" s="218"/>
    </row>
    <row r="5543" spans="2:2">
      <c r="B5543" s="218"/>
    </row>
    <row r="5544" spans="2:2">
      <c r="B5544" s="218"/>
    </row>
    <row r="5545" spans="2:2">
      <c r="B5545" s="218"/>
    </row>
    <row r="5546" spans="2:2">
      <c r="B5546" s="218"/>
    </row>
    <row r="5547" spans="2:2">
      <c r="B5547" s="218"/>
    </row>
    <row r="5548" spans="2:2">
      <c r="B5548" s="218"/>
    </row>
    <row r="5549" spans="2:2">
      <c r="B5549" s="218"/>
    </row>
    <row r="5550" spans="2:2">
      <c r="B5550" s="218"/>
    </row>
    <row r="5551" spans="2:2">
      <c r="B5551" s="218"/>
    </row>
    <row r="5552" spans="2:2">
      <c r="B5552" s="218"/>
    </row>
    <row r="5553" spans="2:2">
      <c r="B5553" s="218"/>
    </row>
    <row r="5554" spans="2:2">
      <c r="B5554" s="218"/>
    </row>
    <row r="5555" spans="2:2">
      <c r="B5555" s="218"/>
    </row>
    <row r="5556" spans="2:2">
      <c r="B5556" s="218"/>
    </row>
    <row r="5557" spans="2:2">
      <c r="B5557" s="218"/>
    </row>
    <row r="5558" spans="2:2">
      <c r="B5558" s="218"/>
    </row>
    <row r="5559" spans="2:2">
      <c r="B5559" s="218"/>
    </row>
    <row r="5560" spans="2:2">
      <c r="B5560" s="218"/>
    </row>
    <row r="5561" spans="2:2">
      <c r="B5561" s="218"/>
    </row>
    <row r="5562" spans="2:2">
      <c r="B5562" s="218"/>
    </row>
    <row r="5563" spans="2:2">
      <c r="B5563" s="218"/>
    </row>
    <row r="5564" spans="2:2">
      <c r="B5564" s="218"/>
    </row>
    <row r="5565" spans="2:2">
      <c r="B5565" s="218"/>
    </row>
    <row r="5566" spans="2:2">
      <c r="B5566" s="218"/>
    </row>
    <row r="5567" spans="2:2">
      <c r="B5567" s="218"/>
    </row>
    <row r="5568" spans="2:2">
      <c r="B5568" s="218"/>
    </row>
    <row r="5569" spans="2:2">
      <c r="B5569" s="218"/>
    </row>
    <row r="5570" spans="2:2">
      <c r="B5570" s="218"/>
    </row>
    <row r="5571" spans="2:2">
      <c r="B5571" s="218"/>
    </row>
    <row r="5572" spans="2:2">
      <c r="B5572" s="218"/>
    </row>
    <row r="5573" spans="2:2">
      <c r="B5573" s="218"/>
    </row>
    <row r="5574" spans="2:2">
      <c r="B5574" s="218"/>
    </row>
    <row r="5575" spans="2:2">
      <c r="B5575" s="218"/>
    </row>
    <row r="5576" spans="2:2">
      <c r="B5576" s="218"/>
    </row>
    <row r="5577" spans="2:2">
      <c r="B5577" s="218"/>
    </row>
    <row r="5578" spans="2:2">
      <c r="B5578" s="218"/>
    </row>
    <row r="5579" spans="2:2">
      <c r="B5579" s="218"/>
    </row>
    <row r="5580" spans="2:2">
      <c r="B5580" s="218"/>
    </row>
    <row r="5581" spans="2:2">
      <c r="B5581" s="218"/>
    </row>
    <row r="5582" spans="2:2">
      <c r="B5582" s="218"/>
    </row>
    <row r="5583" spans="2:2">
      <c r="B5583" s="218"/>
    </row>
    <row r="5584" spans="2:2">
      <c r="B5584" s="218"/>
    </row>
    <row r="5585" spans="2:2">
      <c r="B5585" s="218"/>
    </row>
    <row r="5586" spans="2:2">
      <c r="B5586" s="218"/>
    </row>
    <row r="5587" spans="2:2">
      <c r="B5587" s="218"/>
    </row>
    <row r="5588" spans="2:2">
      <c r="B5588" s="218"/>
    </row>
    <row r="5589" spans="2:2">
      <c r="B5589" s="218"/>
    </row>
    <row r="5590" spans="2:2">
      <c r="B5590" s="218"/>
    </row>
    <row r="5591" spans="2:2">
      <c r="B5591" s="218"/>
    </row>
    <row r="5592" spans="2:2">
      <c r="B5592" s="218"/>
    </row>
    <row r="5593" spans="2:2">
      <c r="B5593" s="218"/>
    </row>
    <row r="5594" spans="2:2">
      <c r="B5594" s="218"/>
    </row>
    <row r="5595" spans="2:2">
      <c r="B5595" s="218"/>
    </row>
    <row r="5596" spans="2:2">
      <c r="B5596" s="218"/>
    </row>
    <row r="5597" spans="2:2">
      <c r="B5597" s="218"/>
    </row>
    <row r="5598" spans="2:2">
      <c r="B5598" s="218"/>
    </row>
    <row r="5599" spans="2:2">
      <c r="B5599" s="218"/>
    </row>
    <row r="5600" spans="2:2">
      <c r="B5600" s="218"/>
    </row>
    <row r="5601" spans="2:2">
      <c r="B5601" s="218"/>
    </row>
    <row r="5602" spans="2:2">
      <c r="B5602" s="218"/>
    </row>
    <row r="5603" spans="2:2">
      <c r="B5603" s="218"/>
    </row>
    <row r="5604" spans="2:2">
      <c r="B5604" s="218"/>
    </row>
    <row r="5605" spans="2:2">
      <c r="B5605" s="218"/>
    </row>
    <row r="5606" spans="2:2">
      <c r="B5606" s="218"/>
    </row>
    <row r="5607" spans="2:2">
      <c r="B5607" s="218"/>
    </row>
    <row r="5608" spans="2:2">
      <c r="B5608" s="218"/>
    </row>
    <row r="5609" spans="2:2">
      <c r="B5609" s="218"/>
    </row>
    <row r="5610" spans="2:2">
      <c r="B5610" s="218"/>
    </row>
    <row r="5611" spans="2:2">
      <c r="B5611" s="218"/>
    </row>
    <row r="5612" spans="2:2">
      <c r="B5612" s="218"/>
    </row>
    <row r="5613" spans="2:2">
      <c r="B5613" s="218"/>
    </row>
    <row r="5614" spans="2:2">
      <c r="B5614" s="218"/>
    </row>
    <row r="5615" spans="2:2">
      <c r="B5615" s="218"/>
    </row>
    <row r="5616" spans="2:2">
      <c r="B5616" s="218"/>
    </row>
    <row r="5617" spans="2:2">
      <c r="B5617" s="218"/>
    </row>
    <row r="5618" spans="2:2">
      <c r="B5618" s="218"/>
    </row>
    <row r="5619" spans="2:2">
      <c r="B5619" s="218"/>
    </row>
    <row r="5620" spans="2:2">
      <c r="B5620" s="218"/>
    </row>
    <row r="5621" spans="2:2">
      <c r="B5621" s="218"/>
    </row>
    <row r="5622" spans="2:2">
      <c r="B5622" s="218"/>
    </row>
    <row r="5623" spans="2:2">
      <c r="B5623" s="218"/>
    </row>
    <row r="5624" spans="2:2">
      <c r="B5624" s="218"/>
    </row>
    <row r="5625" spans="2:2">
      <c r="B5625" s="218"/>
    </row>
    <row r="5626" spans="2:2">
      <c r="B5626" s="218"/>
    </row>
    <row r="5627" spans="2:2">
      <c r="B5627" s="218"/>
    </row>
    <row r="5628" spans="2:2">
      <c r="B5628" s="218"/>
    </row>
    <row r="5629" spans="2:2">
      <c r="B5629" s="218"/>
    </row>
    <row r="5630" spans="2:2">
      <c r="B5630" s="218"/>
    </row>
    <row r="5631" spans="2:2">
      <c r="B5631" s="218"/>
    </row>
    <row r="5632" spans="2:2">
      <c r="B5632" s="218"/>
    </row>
    <row r="5633" spans="2:2">
      <c r="B5633" s="218"/>
    </row>
    <row r="5634" spans="2:2">
      <c r="B5634" s="218"/>
    </row>
    <row r="5635" spans="2:2">
      <c r="B5635" s="218"/>
    </row>
    <row r="5636" spans="2:2">
      <c r="B5636" s="218"/>
    </row>
    <row r="5637" spans="2:2">
      <c r="B5637" s="218"/>
    </row>
    <row r="5638" spans="2:2">
      <c r="B5638" s="218"/>
    </row>
    <row r="5639" spans="2:2">
      <c r="B5639" s="218"/>
    </row>
    <row r="5640" spans="2:2">
      <c r="B5640" s="218"/>
    </row>
    <row r="5641" spans="2:2">
      <c r="B5641" s="218"/>
    </row>
    <row r="5642" spans="2:2">
      <c r="B5642" s="218"/>
    </row>
    <row r="5643" spans="2:2">
      <c r="B5643" s="218"/>
    </row>
    <row r="5644" spans="2:2">
      <c r="B5644" s="218"/>
    </row>
    <row r="5645" spans="2:2">
      <c r="B5645" s="218"/>
    </row>
    <row r="5646" spans="2:2">
      <c r="B5646" s="218"/>
    </row>
    <row r="5647" spans="2:2">
      <c r="B5647" s="218"/>
    </row>
    <row r="5648" spans="2:2">
      <c r="B5648" s="218"/>
    </row>
    <row r="5649" spans="2:2">
      <c r="B5649" s="218"/>
    </row>
    <row r="5650" spans="2:2">
      <c r="B5650" s="218"/>
    </row>
    <row r="5651" spans="2:2">
      <c r="B5651" s="218"/>
    </row>
    <row r="5652" spans="2:2">
      <c r="B5652" s="218"/>
    </row>
    <row r="5653" spans="2:2">
      <c r="B5653" s="218"/>
    </row>
    <row r="5654" spans="2:2">
      <c r="B5654" s="218"/>
    </row>
    <row r="5655" spans="2:2">
      <c r="B5655" s="218"/>
    </row>
    <row r="5656" spans="2:2">
      <c r="B5656" s="218"/>
    </row>
    <row r="5657" spans="2:2">
      <c r="B5657" s="218"/>
    </row>
    <row r="5658" spans="2:2">
      <c r="B5658" s="218"/>
    </row>
    <row r="5659" spans="2:2">
      <c r="B5659" s="218"/>
    </row>
    <row r="5660" spans="2:2">
      <c r="B5660" s="218"/>
    </row>
    <row r="5661" spans="2:2">
      <c r="B5661" s="218"/>
    </row>
    <row r="5662" spans="2:2">
      <c r="B5662" s="218"/>
    </row>
    <row r="5663" spans="2:2">
      <c r="B5663" s="218"/>
    </row>
    <row r="5664" spans="2:2">
      <c r="B5664" s="218"/>
    </row>
    <row r="5665" spans="2:2">
      <c r="B5665" s="218"/>
    </row>
    <row r="5666" spans="2:2">
      <c r="B5666" s="218"/>
    </row>
    <row r="5667" spans="2:2">
      <c r="B5667" s="218"/>
    </row>
    <row r="5668" spans="2:2">
      <c r="B5668" s="218"/>
    </row>
    <row r="5669" spans="2:2">
      <c r="B5669" s="218"/>
    </row>
    <row r="5670" spans="2:2">
      <c r="B5670" s="218"/>
    </row>
    <row r="5671" spans="2:2">
      <c r="B5671" s="218"/>
    </row>
    <row r="5672" spans="2:2">
      <c r="B5672" s="218"/>
    </row>
    <row r="5673" spans="2:2">
      <c r="B5673" s="218"/>
    </row>
    <row r="5674" spans="2:2">
      <c r="B5674" s="218"/>
    </row>
    <row r="5675" spans="2:2">
      <c r="B5675" s="218"/>
    </row>
    <row r="5676" spans="2:2">
      <c r="B5676" s="218"/>
    </row>
    <row r="5677" spans="2:2">
      <c r="B5677" s="218"/>
    </row>
    <row r="5678" spans="2:2">
      <c r="B5678" s="218"/>
    </row>
    <row r="5679" spans="2:2">
      <c r="B5679" s="218"/>
    </row>
    <row r="5680" spans="2:2">
      <c r="B5680" s="218"/>
    </row>
    <row r="5681" spans="2:2">
      <c r="B5681" s="218"/>
    </row>
    <row r="5682" spans="2:2">
      <c r="B5682" s="218"/>
    </row>
    <row r="5683" spans="2:2">
      <c r="B5683" s="218"/>
    </row>
    <row r="5684" spans="2:2">
      <c r="B5684" s="218"/>
    </row>
    <row r="5685" spans="2:2">
      <c r="B5685" s="218"/>
    </row>
    <row r="5686" spans="2:2">
      <c r="B5686" s="218"/>
    </row>
    <row r="5687" spans="2:2">
      <c r="B5687" s="218"/>
    </row>
    <row r="5688" spans="2:2">
      <c r="B5688" s="218"/>
    </row>
    <row r="5689" spans="2:2">
      <c r="B5689" s="218"/>
    </row>
    <row r="5690" spans="2:2">
      <c r="B5690" s="218"/>
    </row>
    <row r="5691" spans="2:2">
      <c r="B5691" s="218"/>
    </row>
    <row r="5692" spans="2:2">
      <c r="B5692" s="218"/>
    </row>
    <row r="5693" spans="2:2">
      <c r="B5693" s="218"/>
    </row>
    <row r="5694" spans="2:2">
      <c r="B5694" s="218"/>
    </row>
    <row r="5695" spans="2:2">
      <c r="B5695" s="218"/>
    </row>
    <row r="5696" spans="2:2">
      <c r="B5696" s="218"/>
    </row>
    <row r="5697" spans="2:2">
      <c r="B5697" s="218"/>
    </row>
    <row r="5698" spans="2:2">
      <c r="B5698" s="218"/>
    </row>
    <row r="5699" spans="2:2">
      <c r="B5699" s="218"/>
    </row>
    <row r="5700" spans="2:2">
      <c r="B5700" s="218"/>
    </row>
    <row r="5701" spans="2:2">
      <c r="B5701" s="218"/>
    </row>
    <row r="5702" spans="2:2">
      <c r="B5702" s="218"/>
    </row>
    <row r="5703" spans="2:2">
      <c r="B5703" s="218"/>
    </row>
    <row r="5704" spans="2:2">
      <c r="B5704" s="218"/>
    </row>
    <row r="5705" spans="2:2">
      <c r="B5705" s="218"/>
    </row>
    <row r="5706" spans="2:2">
      <c r="B5706" s="218"/>
    </row>
    <row r="5707" spans="2:2">
      <c r="B5707" s="218"/>
    </row>
    <row r="5708" spans="2:2">
      <c r="B5708" s="218"/>
    </row>
    <row r="5709" spans="2:2">
      <c r="B5709" s="218"/>
    </row>
    <row r="5710" spans="2:2">
      <c r="B5710" s="218"/>
    </row>
    <row r="5711" spans="2:2">
      <c r="B5711" s="218"/>
    </row>
    <row r="5712" spans="2:2">
      <c r="B5712" s="218"/>
    </row>
    <row r="5713" spans="2:2">
      <c r="B5713" s="218"/>
    </row>
    <row r="5714" spans="2:2">
      <c r="B5714" s="218"/>
    </row>
    <row r="5715" spans="2:2">
      <c r="B5715" s="218"/>
    </row>
    <row r="5716" spans="2:2">
      <c r="B5716" s="218"/>
    </row>
    <row r="5717" spans="2:2">
      <c r="B5717" s="218"/>
    </row>
    <row r="5718" spans="2:2">
      <c r="B5718" s="218"/>
    </row>
    <row r="5719" spans="2:2">
      <c r="B5719" s="218"/>
    </row>
    <row r="5720" spans="2:2">
      <c r="B5720" s="218"/>
    </row>
    <row r="5721" spans="2:2">
      <c r="B5721" s="218"/>
    </row>
    <row r="5722" spans="2:2">
      <c r="B5722" s="218"/>
    </row>
    <row r="5723" spans="2:2">
      <c r="B5723" s="218"/>
    </row>
    <row r="5724" spans="2:2">
      <c r="B5724" s="218"/>
    </row>
    <row r="5725" spans="2:2">
      <c r="B5725" s="218"/>
    </row>
    <row r="5726" spans="2:2">
      <c r="B5726" s="218"/>
    </row>
    <row r="5727" spans="2:2">
      <c r="B5727" s="218"/>
    </row>
    <row r="5728" spans="2:2">
      <c r="B5728" s="218"/>
    </row>
    <row r="5729" spans="2:2">
      <c r="B5729" s="218"/>
    </row>
    <row r="5730" spans="2:2">
      <c r="B5730" s="218"/>
    </row>
    <row r="5731" spans="2:2">
      <c r="B5731" s="218"/>
    </row>
    <row r="5732" spans="2:2">
      <c r="B5732" s="218"/>
    </row>
    <row r="5733" spans="2:2">
      <c r="B5733" s="218"/>
    </row>
    <row r="5734" spans="2:2">
      <c r="B5734" s="218"/>
    </row>
    <row r="5735" spans="2:2">
      <c r="B5735" s="218"/>
    </row>
    <row r="5736" spans="2:2">
      <c r="B5736" s="218"/>
    </row>
    <row r="5737" spans="2:2">
      <c r="B5737" s="218"/>
    </row>
    <row r="5738" spans="2:2">
      <c r="B5738" s="218"/>
    </row>
    <row r="5739" spans="2:2">
      <c r="B5739" s="218"/>
    </row>
    <row r="5740" spans="2:2">
      <c r="B5740" s="218"/>
    </row>
    <row r="5741" spans="2:2">
      <c r="B5741" s="218"/>
    </row>
    <row r="5742" spans="2:2">
      <c r="B5742" s="218"/>
    </row>
    <row r="5743" spans="2:2">
      <c r="B5743" s="218"/>
    </row>
    <row r="5744" spans="2:2">
      <c r="B5744" s="218"/>
    </row>
    <row r="5745" spans="2:2">
      <c r="B5745" s="218"/>
    </row>
    <row r="5746" spans="2:2">
      <c r="B5746" s="218"/>
    </row>
    <row r="5747" spans="2:2">
      <c r="B5747" s="218"/>
    </row>
    <row r="5748" spans="2:2">
      <c r="B5748" s="218"/>
    </row>
    <row r="5749" spans="2:2">
      <c r="B5749" s="218"/>
    </row>
    <row r="5750" spans="2:2">
      <c r="B5750" s="218"/>
    </row>
    <row r="5751" spans="2:2">
      <c r="B5751" s="218"/>
    </row>
    <row r="5752" spans="2:2">
      <c r="B5752" s="218"/>
    </row>
    <row r="5753" spans="2:2">
      <c r="B5753" s="218"/>
    </row>
    <row r="5754" spans="2:2">
      <c r="B5754" s="218"/>
    </row>
    <row r="5755" spans="2:2">
      <c r="B5755" s="218"/>
    </row>
    <row r="5756" spans="2:2">
      <c r="B5756" s="218"/>
    </row>
    <row r="5757" spans="2:2">
      <c r="B5757" s="218"/>
    </row>
    <row r="5758" spans="2:2">
      <c r="B5758" s="218"/>
    </row>
    <row r="5759" spans="2:2">
      <c r="B5759" s="218"/>
    </row>
    <row r="5760" spans="2:2">
      <c r="B5760" s="218"/>
    </row>
    <row r="5761" spans="2:2">
      <c r="B5761" s="218"/>
    </row>
    <row r="5762" spans="2:2">
      <c r="B5762" s="218"/>
    </row>
    <row r="5763" spans="2:2">
      <c r="B5763" s="218"/>
    </row>
    <row r="5764" spans="2:2">
      <c r="B5764" s="218"/>
    </row>
    <row r="5765" spans="2:2">
      <c r="B5765" s="218"/>
    </row>
    <row r="5766" spans="2:2">
      <c r="B5766" s="218"/>
    </row>
    <row r="5767" spans="2:2">
      <c r="B5767" s="218"/>
    </row>
    <row r="5768" spans="2:2">
      <c r="B5768" s="218"/>
    </row>
    <row r="5769" spans="2:2">
      <c r="B5769" s="218"/>
    </row>
    <row r="5770" spans="2:2">
      <c r="B5770" s="218"/>
    </row>
    <row r="5771" spans="2:2">
      <c r="B5771" s="218"/>
    </row>
    <row r="5772" spans="2:2">
      <c r="B5772" s="218"/>
    </row>
    <row r="5773" spans="2:2">
      <c r="B5773" s="218"/>
    </row>
    <row r="5774" spans="2:2">
      <c r="B5774" s="218"/>
    </row>
    <row r="5775" spans="2:2">
      <c r="B5775" s="218"/>
    </row>
    <row r="5776" spans="2:2">
      <c r="B5776" s="218"/>
    </row>
    <row r="5777" spans="2:2">
      <c r="B5777" s="218"/>
    </row>
    <row r="5778" spans="2:2">
      <c r="B5778" s="218"/>
    </row>
    <row r="5779" spans="2:2">
      <c r="B5779" s="218"/>
    </row>
    <row r="5780" spans="2:2">
      <c r="B5780" s="218"/>
    </row>
    <row r="5781" spans="2:2">
      <c r="B5781" s="218"/>
    </row>
    <row r="5782" spans="2:2">
      <c r="B5782" s="218"/>
    </row>
    <row r="5783" spans="2:2">
      <c r="B5783" s="218"/>
    </row>
    <row r="5784" spans="2:2">
      <c r="B5784" s="218"/>
    </row>
    <row r="5785" spans="2:2">
      <c r="B5785" s="218"/>
    </row>
    <row r="5786" spans="2:2">
      <c r="B5786" s="218"/>
    </row>
    <row r="5787" spans="2:2">
      <c r="B5787" s="218"/>
    </row>
    <row r="5788" spans="2:2">
      <c r="B5788" s="218"/>
    </row>
    <row r="5789" spans="2:2">
      <c r="B5789" s="218"/>
    </row>
    <row r="5790" spans="2:2">
      <c r="B5790" s="218"/>
    </row>
    <row r="5791" spans="2:2">
      <c r="B5791" s="218"/>
    </row>
    <row r="5792" spans="2:2">
      <c r="B5792" s="218"/>
    </row>
    <row r="5793" spans="2:2">
      <c r="B5793" s="218"/>
    </row>
    <row r="5794" spans="2:2">
      <c r="B5794" s="218"/>
    </row>
    <row r="5795" spans="2:2">
      <c r="B5795" s="218"/>
    </row>
    <row r="5796" spans="2:2">
      <c r="B5796" s="218"/>
    </row>
    <row r="5797" spans="2:2">
      <c r="B5797" s="218"/>
    </row>
    <row r="5798" spans="2:2">
      <c r="B5798" s="218"/>
    </row>
    <row r="5799" spans="2:2">
      <c r="B5799" s="218"/>
    </row>
    <row r="5800" spans="2:2">
      <c r="B5800" s="218"/>
    </row>
    <row r="5801" spans="2:2">
      <c r="B5801" s="218"/>
    </row>
    <row r="5802" spans="2:2">
      <c r="B5802" s="218"/>
    </row>
    <row r="5803" spans="2:2">
      <c r="B5803" s="218"/>
    </row>
    <row r="5804" spans="2:2">
      <c r="B5804" s="218"/>
    </row>
    <row r="5805" spans="2:2">
      <c r="B5805" s="218"/>
    </row>
    <row r="5806" spans="2:2">
      <c r="B5806" s="218"/>
    </row>
    <row r="5807" spans="2:2">
      <c r="B5807" s="218"/>
    </row>
    <row r="5808" spans="2:2">
      <c r="B5808" s="218"/>
    </row>
    <row r="5809" spans="2:2">
      <c r="B5809" s="218"/>
    </row>
    <row r="5810" spans="2:2">
      <c r="B5810" s="218"/>
    </row>
    <row r="5811" spans="2:2">
      <c r="B5811" s="218"/>
    </row>
    <row r="5812" spans="2:2">
      <c r="B5812" s="218"/>
    </row>
    <row r="5813" spans="2:2">
      <c r="B5813" s="218"/>
    </row>
    <row r="5814" spans="2:2">
      <c r="B5814" s="218"/>
    </row>
    <row r="5815" spans="2:2">
      <c r="B5815" s="218"/>
    </row>
    <row r="5816" spans="2:2">
      <c r="B5816" s="218"/>
    </row>
    <row r="5817" spans="2:2">
      <c r="B5817" s="218"/>
    </row>
    <row r="5818" spans="2:2">
      <c r="B5818" s="218"/>
    </row>
    <row r="5819" spans="2:2">
      <c r="B5819" s="218"/>
    </row>
    <row r="5820" spans="2:2">
      <c r="B5820" s="218"/>
    </row>
    <row r="5821" spans="2:2">
      <c r="B5821" s="218"/>
    </row>
    <row r="5822" spans="2:2">
      <c r="B5822" s="218"/>
    </row>
    <row r="5823" spans="2:2">
      <c r="B5823" s="218"/>
    </row>
    <row r="5824" spans="2:2">
      <c r="B5824" s="218"/>
    </row>
    <row r="5825" spans="2:2">
      <c r="B5825" s="218"/>
    </row>
    <row r="5826" spans="2:2">
      <c r="B5826" s="218"/>
    </row>
    <row r="5827" spans="2:2">
      <c r="B5827" s="218"/>
    </row>
    <row r="5828" spans="2:2">
      <c r="B5828" s="218"/>
    </row>
    <row r="5829" spans="2:2">
      <c r="B5829" s="218"/>
    </row>
    <row r="5830" spans="2:2">
      <c r="B5830" s="218"/>
    </row>
    <row r="5831" spans="2:2">
      <c r="B5831" s="218"/>
    </row>
    <row r="5832" spans="2:2">
      <c r="B5832" s="218"/>
    </row>
    <row r="5833" spans="2:2">
      <c r="B5833" s="218"/>
    </row>
    <row r="5834" spans="2:2">
      <c r="B5834" s="218"/>
    </row>
    <row r="5835" spans="2:2">
      <c r="B5835" s="218"/>
    </row>
    <row r="5836" spans="2:2">
      <c r="B5836" s="218"/>
    </row>
    <row r="5837" spans="2:2">
      <c r="B5837" s="218"/>
    </row>
    <row r="5838" spans="2:2">
      <c r="B5838" s="218"/>
    </row>
    <row r="5839" spans="2:2">
      <c r="B5839" s="218"/>
    </row>
    <row r="5840" spans="2:2">
      <c r="B5840" s="218"/>
    </row>
    <row r="5841" spans="2:2">
      <c r="B5841" s="218"/>
    </row>
    <row r="5842" spans="2:2">
      <c r="B5842" s="218"/>
    </row>
    <row r="5843" spans="2:2">
      <c r="B5843" s="218"/>
    </row>
    <row r="5844" spans="2:2">
      <c r="B5844" s="218"/>
    </row>
    <row r="5845" spans="2:2">
      <c r="B5845" s="218"/>
    </row>
    <row r="5846" spans="2:2">
      <c r="B5846" s="218"/>
    </row>
    <row r="5847" spans="2:2">
      <c r="B5847" s="218"/>
    </row>
    <row r="5848" spans="2:2">
      <c r="B5848" s="218"/>
    </row>
    <row r="5849" spans="2:2">
      <c r="B5849" s="218"/>
    </row>
    <row r="5850" spans="2:2">
      <c r="B5850" s="218"/>
    </row>
    <row r="5851" spans="2:2">
      <c r="B5851" s="218"/>
    </row>
    <row r="5852" spans="2:2">
      <c r="B5852" s="218"/>
    </row>
    <row r="5853" spans="2:2">
      <c r="B5853" s="218"/>
    </row>
    <row r="5854" spans="2:2">
      <c r="B5854" s="218"/>
    </row>
    <row r="5855" spans="2:2">
      <c r="B5855" s="218"/>
    </row>
    <row r="5856" spans="2:2">
      <c r="B5856" s="218"/>
    </row>
    <row r="5857" spans="2:2">
      <c r="B5857" s="218"/>
    </row>
    <row r="5858" spans="2:2">
      <c r="B5858" s="218"/>
    </row>
    <row r="5859" spans="2:2">
      <c r="B5859" s="218"/>
    </row>
    <row r="5860" spans="2:2">
      <c r="B5860" s="218"/>
    </row>
    <row r="5861" spans="2:2">
      <c r="B5861" s="218"/>
    </row>
    <row r="5862" spans="2:2">
      <c r="B5862" s="218"/>
    </row>
    <row r="5863" spans="2:2">
      <c r="B5863" s="218"/>
    </row>
    <row r="5864" spans="2:2">
      <c r="B5864" s="218"/>
    </row>
    <row r="5865" spans="2:2">
      <c r="B5865" s="218"/>
    </row>
    <row r="5866" spans="2:2">
      <c r="B5866" s="218"/>
    </row>
    <row r="5867" spans="2:2">
      <c r="B5867" s="218"/>
    </row>
    <row r="5868" spans="2:2">
      <c r="B5868" s="218"/>
    </row>
    <row r="5869" spans="2:2">
      <c r="B5869" s="218"/>
    </row>
    <row r="5870" spans="2:2">
      <c r="B5870" s="218"/>
    </row>
    <row r="5871" spans="2:2">
      <c r="B5871" s="218"/>
    </row>
    <row r="5872" spans="2:2">
      <c r="B5872" s="218"/>
    </row>
    <row r="5873" spans="2:2">
      <c r="B5873" s="218"/>
    </row>
    <row r="5874" spans="2:2">
      <c r="B5874" s="218"/>
    </row>
    <row r="5875" spans="2:2">
      <c r="B5875" s="218"/>
    </row>
    <row r="5876" spans="2:2">
      <c r="B5876" s="218"/>
    </row>
    <row r="5877" spans="2:2">
      <c r="B5877" s="218"/>
    </row>
    <row r="5878" spans="2:2">
      <c r="B5878" s="218"/>
    </row>
    <row r="5879" spans="2:2">
      <c r="B5879" s="218"/>
    </row>
    <row r="5880" spans="2:2">
      <c r="B5880" s="218"/>
    </row>
    <row r="5881" spans="2:2">
      <c r="B5881" s="218"/>
    </row>
    <row r="5882" spans="2:2">
      <c r="B5882" s="218"/>
    </row>
    <row r="5883" spans="2:2">
      <c r="B5883" s="218"/>
    </row>
    <row r="5884" spans="2:2">
      <c r="B5884" s="218"/>
    </row>
    <row r="5885" spans="2:2">
      <c r="B5885" s="218"/>
    </row>
    <row r="5886" spans="2:2">
      <c r="B5886" s="218"/>
    </row>
    <row r="5887" spans="2:2">
      <c r="B5887" s="218"/>
    </row>
    <row r="5888" spans="2:2">
      <c r="B5888" s="218"/>
    </row>
    <row r="5889" spans="2:2">
      <c r="B5889" s="218"/>
    </row>
    <row r="5890" spans="2:2">
      <c r="B5890" s="218"/>
    </row>
    <row r="5891" spans="2:2">
      <c r="B5891" s="218"/>
    </row>
    <row r="5892" spans="2:2">
      <c r="B5892" s="218"/>
    </row>
    <row r="5893" spans="2:2">
      <c r="B5893" s="218"/>
    </row>
    <row r="5894" spans="2:2">
      <c r="B5894" s="218"/>
    </row>
    <row r="5895" spans="2:2">
      <c r="B5895" s="218"/>
    </row>
    <row r="5896" spans="2:2">
      <c r="B5896" s="218"/>
    </row>
    <row r="5897" spans="2:2">
      <c r="B5897" s="218"/>
    </row>
    <row r="5898" spans="2:2">
      <c r="B5898" s="218"/>
    </row>
    <row r="5899" spans="2:2">
      <c r="B5899" s="218"/>
    </row>
    <row r="5900" spans="2:2">
      <c r="B5900" s="218"/>
    </row>
    <row r="5901" spans="2:2">
      <c r="B5901" s="218"/>
    </row>
    <row r="5902" spans="2:2">
      <c r="B5902" s="218"/>
    </row>
    <row r="5903" spans="2:2">
      <c r="B5903" s="218"/>
    </row>
    <row r="5904" spans="2:2">
      <c r="B5904" s="218"/>
    </row>
    <row r="5905" spans="2:2">
      <c r="B5905" s="218"/>
    </row>
    <row r="5906" spans="2:2">
      <c r="B5906" s="218"/>
    </row>
    <row r="5907" spans="2:2">
      <c r="B5907" s="218"/>
    </row>
    <row r="5908" spans="2:2">
      <c r="B5908" s="218"/>
    </row>
    <row r="5909" spans="2:2">
      <c r="B5909" s="218"/>
    </row>
    <row r="5910" spans="2:2">
      <c r="B5910" s="218"/>
    </row>
    <row r="5911" spans="2:2">
      <c r="B5911" s="218"/>
    </row>
    <row r="5912" spans="2:2">
      <c r="B5912" s="218"/>
    </row>
    <row r="5913" spans="2:2">
      <c r="B5913" s="218"/>
    </row>
    <row r="5914" spans="2:2">
      <c r="B5914" s="218"/>
    </row>
    <row r="5915" spans="2:2">
      <c r="B5915" s="218"/>
    </row>
    <row r="5916" spans="2:2">
      <c r="B5916" s="218"/>
    </row>
    <row r="5917" spans="2:2">
      <c r="B5917" s="218"/>
    </row>
    <row r="5918" spans="2:2">
      <c r="B5918" s="218"/>
    </row>
    <row r="5919" spans="2:2">
      <c r="B5919" s="218"/>
    </row>
    <row r="5920" spans="2:2">
      <c r="B5920" s="218"/>
    </row>
    <row r="5921" spans="2:2">
      <c r="B5921" s="218"/>
    </row>
    <row r="5922" spans="2:2">
      <c r="B5922" s="218"/>
    </row>
    <row r="5923" spans="2:2">
      <c r="B5923" s="218"/>
    </row>
    <row r="5924" spans="2:2">
      <c r="B5924" s="218"/>
    </row>
    <row r="5925" spans="2:2">
      <c r="B5925" s="218"/>
    </row>
    <row r="5926" spans="2:2">
      <c r="B5926" s="218"/>
    </row>
    <row r="5927" spans="2:2">
      <c r="B5927" s="218"/>
    </row>
    <row r="5928" spans="2:2">
      <c r="B5928" s="218"/>
    </row>
    <row r="5929" spans="2:2">
      <c r="B5929" s="218"/>
    </row>
    <row r="5930" spans="2:2">
      <c r="B5930" s="218"/>
    </row>
    <row r="5931" spans="2:2">
      <c r="B5931" s="218"/>
    </row>
    <row r="5932" spans="2:2">
      <c r="B5932" s="218"/>
    </row>
    <row r="5933" spans="2:2">
      <c r="B5933" s="218"/>
    </row>
    <row r="5934" spans="2:2">
      <c r="B5934" s="218"/>
    </row>
    <row r="5935" spans="2:2">
      <c r="B5935" s="218"/>
    </row>
    <row r="5936" spans="2:2">
      <c r="B5936" s="218"/>
    </row>
    <row r="5937" spans="2:2">
      <c r="B5937" s="218"/>
    </row>
    <row r="5938" spans="2:2">
      <c r="B5938" s="218"/>
    </row>
    <row r="5939" spans="2:2">
      <c r="B5939" s="218"/>
    </row>
    <row r="5940" spans="2:2">
      <c r="B5940" s="218"/>
    </row>
    <row r="5941" spans="2:2">
      <c r="B5941" s="218"/>
    </row>
    <row r="5942" spans="2:2">
      <c r="B5942" s="218"/>
    </row>
    <row r="5943" spans="2:2">
      <c r="B5943" s="218"/>
    </row>
    <row r="5944" spans="2:2">
      <c r="B5944" s="218"/>
    </row>
    <row r="5945" spans="2:2">
      <c r="B5945" s="218"/>
    </row>
    <row r="5946" spans="2:2">
      <c r="B5946" s="218"/>
    </row>
    <row r="5947" spans="2:2">
      <c r="B5947" s="218"/>
    </row>
    <row r="5948" spans="2:2">
      <c r="B5948" s="218"/>
    </row>
    <row r="5949" spans="2:2">
      <c r="B5949" s="218"/>
    </row>
    <row r="5950" spans="2:2">
      <c r="B5950" s="218"/>
    </row>
    <row r="5951" spans="2:2">
      <c r="B5951" s="218"/>
    </row>
    <row r="5952" spans="2:2">
      <c r="B5952" s="218"/>
    </row>
    <row r="5953" spans="2:2">
      <c r="B5953" s="218"/>
    </row>
    <row r="5954" spans="2:2">
      <c r="B5954" s="218"/>
    </row>
    <row r="5955" spans="2:2">
      <c r="B5955" s="218"/>
    </row>
    <row r="5956" spans="2:2">
      <c r="B5956" s="218"/>
    </row>
    <row r="5957" spans="2:2">
      <c r="B5957" s="218"/>
    </row>
    <row r="5958" spans="2:2">
      <c r="B5958" s="218"/>
    </row>
    <row r="5959" spans="2:2">
      <c r="B5959" s="218"/>
    </row>
    <row r="5960" spans="2:2">
      <c r="B5960" s="218"/>
    </row>
    <row r="5961" spans="2:2">
      <c r="B5961" s="218"/>
    </row>
    <row r="5962" spans="2:2">
      <c r="B5962" s="218"/>
    </row>
    <row r="5963" spans="2:2">
      <c r="B5963" s="218"/>
    </row>
    <row r="5964" spans="2:2">
      <c r="B5964" s="218"/>
    </row>
    <row r="5965" spans="2:2">
      <c r="B5965" s="218"/>
    </row>
    <row r="5966" spans="2:2">
      <c r="B5966" s="218"/>
    </row>
    <row r="5967" spans="2:2">
      <c r="B5967" s="218"/>
    </row>
    <row r="5968" spans="2:2">
      <c r="B5968" s="218"/>
    </row>
    <row r="5969" spans="2:2">
      <c r="B5969" s="218"/>
    </row>
    <row r="5970" spans="2:2">
      <c r="B5970" s="218"/>
    </row>
    <row r="5971" spans="2:2">
      <c r="B5971" s="218"/>
    </row>
    <row r="5972" spans="2:2">
      <c r="B5972" s="218"/>
    </row>
    <row r="5973" spans="2:2">
      <c r="B5973" s="218"/>
    </row>
    <row r="5974" spans="2:2">
      <c r="B5974" s="218"/>
    </row>
    <row r="5975" spans="2:2">
      <c r="B5975" s="218"/>
    </row>
    <row r="5976" spans="2:2">
      <c r="B5976" s="218"/>
    </row>
    <row r="5977" spans="2:2">
      <c r="B5977" s="218"/>
    </row>
    <row r="5978" spans="2:2">
      <c r="B5978" s="218"/>
    </row>
    <row r="5979" spans="2:2">
      <c r="B5979" s="218"/>
    </row>
    <row r="5980" spans="2:2">
      <c r="B5980" s="218"/>
    </row>
    <row r="5981" spans="2:2">
      <c r="B5981" s="218"/>
    </row>
    <row r="5982" spans="2:2">
      <c r="B5982" s="218"/>
    </row>
    <row r="5983" spans="2:2">
      <c r="B5983" s="218"/>
    </row>
    <row r="5984" spans="2:2">
      <c r="B5984" s="218"/>
    </row>
    <row r="5985" spans="2:2">
      <c r="B5985" s="218"/>
    </row>
    <row r="5986" spans="2:2">
      <c r="B5986" s="218"/>
    </row>
    <row r="5987" spans="2:2">
      <c r="B5987" s="218"/>
    </row>
    <row r="5988" spans="2:2">
      <c r="B5988" s="218"/>
    </row>
    <row r="5989" spans="2:2">
      <c r="B5989" s="218"/>
    </row>
    <row r="5990" spans="2:2">
      <c r="B5990" s="218"/>
    </row>
    <row r="5991" spans="2:2">
      <c r="B5991" s="218"/>
    </row>
    <row r="5992" spans="2:2">
      <c r="B5992" s="218"/>
    </row>
    <row r="5993" spans="2:2">
      <c r="B5993" s="218"/>
    </row>
    <row r="5994" spans="2:2">
      <c r="B5994" s="218"/>
    </row>
    <row r="5995" spans="2:2">
      <c r="B5995" s="218"/>
    </row>
    <row r="5996" spans="2:2">
      <c r="B5996" s="218"/>
    </row>
    <row r="5997" spans="2:2">
      <c r="B5997" s="218"/>
    </row>
    <row r="5998" spans="2:2">
      <c r="B5998" s="218"/>
    </row>
    <row r="5999" spans="2:2">
      <c r="B5999" s="218"/>
    </row>
    <row r="6000" spans="2:2">
      <c r="B6000" s="218"/>
    </row>
    <row r="6001" spans="2:2">
      <c r="B6001" s="218"/>
    </row>
    <row r="6002" spans="2:2">
      <c r="B6002" s="218"/>
    </row>
    <row r="6003" spans="2:2">
      <c r="B6003" s="218"/>
    </row>
    <row r="6004" spans="2:2">
      <c r="B6004" s="218"/>
    </row>
    <row r="6005" spans="2:2">
      <c r="B6005" s="218"/>
    </row>
    <row r="6006" spans="2:2">
      <c r="B6006" s="218"/>
    </row>
    <row r="6007" spans="2:2">
      <c r="B6007" s="218"/>
    </row>
    <row r="6008" spans="2:2">
      <c r="B6008" s="218"/>
    </row>
    <row r="6009" spans="2:2">
      <c r="B6009" s="218"/>
    </row>
    <row r="6010" spans="2:2">
      <c r="B6010" s="218"/>
    </row>
    <row r="6011" spans="2:2">
      <c r="B6011" s="218"/>
    </row>
    <row r="6012" spans="2:2">
      <c r="B6012" s="218"/>
    </row>
    <row r="6013" spans="2:2">
      <c r="B6013" s="218"/>
    </row>
    <row r="6014" spans="2:2">
      <c r="B6014" s="218"/>
    </row>
    <row r="6015" spans="2:2">
      <c r="B6015" s="218"/>
    </row>
    <row r="6016" spans="2:2">
      <c r="B6016" s="218"/>
    </row>
    <row r="6017" spans="2:2">
      <c r="B6017" s="218"/>
    </row>
    <row r="6018" spans="2:2">
      <c r="B6018" s="218"/>
    </row>
    <row r="6019" spans="2:2">
      <c r="B6019" s="218"/>
    </row>
    <row r="6020" spans="2:2">
      <c r="B6020" s="218"/>
    </row>
    <row r="6021" spans="2:2">
      <c r="B6021" s="218"/>
    </row>
    <row r="6022" spans="2:2">
      <c r="B6022" s="218"/>
    </row>
    <row r="6023" spans="2:2">
      <c r="B6023" s="218"/>
    </row>
    <row r="6024" spans="2:2">
      <c r="B6024" s="218"/>
    </row>
    <row r="6025" spans="2:2">
      <c r="B6025" s="218"/>
    </row>
    <row r="6026" spans="2:2">
      <c r="B6026" s="218"/>
    </row>
    <row r="6027" spans="2:2">
      <c r="B6027" s="218"/>
    </row>
    <row r="6028" spans="2:2">
      <c r="B6028" s="218"/>
    </row>
    <row r="6029" spans="2:2">
      <c r="B6029" s="218"/>
    </row>
    <row r="6030" spans="2:2">
      <c r="B6030" s="218"/>
    </row>
    <row r="6031" spans="2:2">
      <c r="B6031" s="218"/>
    </row>
    <row r="6032" spans="2:2">
      <c r="B6032" s="218"/>
    </row>
    <row r="6033" spans="2:2">
      <c r="B6033" s="218"/>
    </row>
    <row r="6034" spans="2:2">
      <c r="B6034" s="218"/>
    </row>
    <row r="6035" spans="2:2">
      <c r="B6035" s="218"/>
    </row>
    <row r="6036" spans="2:2">
      <c r="B6036" s="218"/>
    </row>
    <row r="6037" spans="2:2">
      <c r="B6037" s="218"/>
    </row>
    <row r="6038" spans="2:2">
      <c r="B6038" s="218"/>
    </row>
    <row r="6039" spans="2:2">
      <c r="B6039" s="218"/>
    </row>
    <row r="6040" spans="2:2">
      <c r="B6040" s="218"/>
    </row>
    <row r="6041" spans="2:2">
      <c r="B6041" s="218"/>
    </row>
    <row r="6042" spans="2:2">
      <c r="B6042" s="218"/>
    </row>
    <row r="6043" spans="2:2">
      <c r="B6043" s="218"/>
    </row>
    <row r="6044" spans="2:2">
      <c r="B6044" s="218"/>
    </row>
    <row r="6045" spans="2:2">
      <c r="B6045" s="218"/>
    </row>
    <row r="6046" spans="2:2">
      <c r="B6046" s="218"/>
    </row>
    <row r="6047" spans="2:2">
      <c r="B6047" s="218"/>
    </row>
    <row r="6048" spans="2:2">
      <c r="B6048" s="218"/>
    </row>
    <row r="6049" spans="2:2">
      <c r="B6049" s="218"/>
    </row>
    <row r="6050" spans="2:2">
      <c r="B6050" s="218"/>
    </row>
    <row r="6051" spans="2:2">
      <c r="B6051" s="218"/>
    </row>
    <row r="6052" spans="2:2">
      <c r="B6052" s="218"/>
    </row>
    <row r="6053" spans="2:2">
      <c r="B6053" s="218"/>
    </row>
    <row r="6054" spans="2:2">
      <c r="B6054" s="218"/>
    </row>
    <row r="6055" spans="2:2">
      <c r="B6055" s="218"/>
    </row>
    <row r="6056" spans="2:2">
      <c r="B6056" s="218"/>
    </row>
    <row r="6057" spans="2:2">
      <c r="B6057" s="218"/>
    </row>
    <row r="6058" spans="2:2">
      <c r="B6058" s="218"/>
    </row>
    <row r="6059" spans="2:2">
      <c r="B6059" s="218"/>
    </row>
    <row r="6060" spans="2:2">
      <c r="B6060" s="218"/>
    </row>
    <row r="6061" spans="2:2">
      <c r="B6061" s="218"/>
    </row>
    <row r="6062" spans="2:2">
      <c r="B6062" s="218"/>
    </row>
    <row r="6063" spans="2:2">
      <c r="B6063" s="218"/>
    </row>
    <row r="6064" spans="2:2">
      <c r="B6064" s="218"/>
    </row>
    <row r="6065" spans="2:2">
      <c r="B6065" s="218"/>
    </row>
    <row r="6066" spans="2:2">
      <c r="B6066" s="218"/>
    </row>
    <row r="6067" spans="2:2">
      <c r="B6067" s="218"/>
    </row>
    <row r="6068" spans="2:2">
      <c r="B6068" s="218"/>
    </row>
    <row r="6069" spans="2:2">
      <c r="B6069" s="218"/>
    </row>
    <row r="6070" spans="2:2">
      <c r="B6070" s="218"/>
    </row>
    <row r="6071" spans="2:2">
      <c r="B6071" s="218"/>
    </row>
    <row r="6072" spans="2:2">
      <c r="B6072" s="218"/>
    </row>
    <row r="6073" spans="2:2">
      <c r="B6073" s="218"/>
    </row>
    <row r="6074" spans="2:2">
      <c r="B6074" s="218"/>
    </row>
    <row r="6075" spans="2:2">
      <c r="B6075" s="218"/>
    </row>
    <row r="6076" spans="2:2">
      <c r="B6076" s="218"/>
    </row>
    <row r="6077" spans="2:2">
      <c r="B6077" s="218"/>
    </row>
    <row r="6078" spans="2:2">
      <c r="B6078" s="218"/>
    </row>
    <row r="6079" spans="2:2">
      <c r="B6079" s="218"/>
    </row>
    <row r="6080" spans="2:2">
      <c r="B6080" s="218"/>
    </row>
    <row r="6081" spans="2:2">
      <c r="B6081" s="218"/>
    </row>
    <row r="6082" spans="2:2">
      <c r="B6082" s="218"/>
    </row>
    <row r="6083" spans="2:2">
      <c r="B6083" s="218"/>
    </row>
    <row r="6084" spans="2:2">
      <c r="B6084" s="218"/>
    </row>
    <row r="6085" spans="2:2">
      <c r="B6085" s="218"/>
    </row>
    <row r="6086" spans="2:2">
      <c r="B6086" s="218"/>
    </row>
    <row r="6087" spans="2:2">
      <c r="B6087" s="218"/>
    </row>
    <row r="6088" spans="2:2">
      <c r="B6088" s="218"/>
    </row>
    <row r="6089" spans="2:2">
      <c r="B6089" s="218"/>
    </row>
    <row r="6090" spans="2:2">
      <c r="B6090" s="218"/>
    </row>
    <row r="6091" spans="2:2">
      <c r="B6091" s="218"/>
    </row>
    <row r="6092" spans="2:2">
      <c r="B6092" s="218"/>
    </row>
    <row r="6093" spans="2:2">
      <c r="B6093" s="218"/>
    </row>
    <row r="6094" spans="2:2">
      <c r="B6094" s="218"/>
    </row>
    <row r="6095" spans="2:2">
      <c r="B6095" s="218"/>
    </row>
    <row r="6096" spans="2:2">
      <c r="B6096" s="218"/>
    </row>
    <row r="6097" spans="2:2">
      <c r="B6097" s="218"/>
    </row>
    <row r="6098" spans="2:2">
      <c r="B6098" s="218"/>
    </row>
    <row r="6099" spans="2:2">
      <c r="B6099" s="218"/>
    </row>
    <row r="6100" spans="2:2">
      <c r="B6100" s="218"/>
    </row>
    <row r="6101" spans="2:2">
      <c r="B6101" s="218"/>
    </row>
    <row r="6102" spans="2:2">
      <c r="B6102" s="218"/>
    </row>
    <row r="6103" spans="2:2">
      <c r="B6103" s="218"/>
    </row>
    <row r="6104" spans="2:2">
      <c r="B6104" s="218"/>
    </row>
    <row r="6105" spans="2:2">
      <c r="B6105" s="218"/>
    </row>
    <row r="6106" spans="2:2">
      <c r="B6106" s="218"/>
    </row>
    <row r="6107" spans="2:2">
      <c r="B6107" s="218"/>
    </row>
    <row r="6108" spans="2:2">
      <c r="B6108" s="218"/>
    </row>
    <row r="6109" spans="2:2">
      <c r="B6109" s="218"/>
    </row>
    <row r="6110" spans="2:2">
      <c r="B6110" s="218"/>
    </row>
    <row r="6111" spans="2:2">
      <c r="B6111" s="218"/>
    </row>
    <row r="6112" spans="2:2">
      <c r="B6112" s="218"/>
    </row>
    <row r="6113" spans="2:2">
      <c r="B6113" s="218"/>
    </row>
    <row r="6114" spans="2:2">
      <c r="B6114" s="218"/>
    </row>
    <row r="6115" spans="2:2">
      <c r="B6115" s="218"/>
    </row>
    <row r="6116" spans="2:2">
      <c r="B6116" s="218"/>
    </row>
    <row r="6117" spans="2:2">
      <c r="B6117" s="218"/>
    </row>
    <row r="6118" spans="2:2">
      <c r="B6118" s="218"/>
    </row>
    <row r="6119" spans="2:2">
      <c r="B6119" s="218"/>
    </row>
    <row r="6120" spans="2:2">
      <c r="B6120" s="218"/>
    </row>
    <row r="6121" spans="2:2">
      <c r="B6121" s="218"/>
    </row>
    <row r="6122" spans="2:2">
      <c r="B6122" s="218"/>
    </row>
    <row r="6123" spans="2:2">
      <c r="B6123" s="218"/>
    </row>
    <row r="6124" spans="2:2">
      <c r="B6124" s="218"/>
    </row>
    <row r="6125" spans="2:2">
      <c r="B6125" s="218"/>
    </row>
    <row r="6126" spans="2:2">
      <c r="B6126" s="218"/>
    </row>
    <row r="6127" spans="2:2">
      <c r="B6127" s="218"/>
    </row>
    <row r="6128" spans="2:2">
      <c r="B6128" s="218"/>
    </row>
    <row r="6129" spans="2:2">
      <c r="B6129" s="218"/>
    </row>
    <row r="6130" spans="2:2">
      <c r="B6130" s="218"/>
    </row>
    <row r="6131" spans="2:2">
      <c r="B6131" s="218"/>
    </row>
    <row r="6132" spans="2:2">
      <c r="B6132" s="218"/>
    </row>
    <row r="6133" spans="2:2">
      <c r="B6133" s="218"/>
    </row>
    <row r="6134" spans="2:2">
      <c r="B6134" s="218"/>
    </row>
    <row r="6135" spans="2:2">
      <c r="B6135" s="218"/>
    </row>
    <row r="6136" spans="2:2">
      <c r="B6136" s="218"/>
    </row>
    <row r="6137" spans="2:2">
      <c r="B6137" s="218"/>
    </row>
    <row r="6138" spans="2:2">
      <c r="B6138" s="218"/>
    </row>
    <row r="6139" spans="2:2">
      <c r="B6139" s="218"/>
    </row>
    <row r="6140" spans="2:2">
      <c r="B6140" s="218"/>
    </row>
    <row r="6141" spans="2:2">
      <c r="B6141" s="218"/>
    </row>
    <row r="6142" spans="2:2">
      <c r="B6142" s="218"/>
    </row>
    <row r="6143" spans="2:2">
      <c r="B6143" s="218"/>
    </row>
    <row r="6144" spans="2:2">
      <c r="B6144" s="218"/>
    </row>
    <row r="6145" spans="2:2">
      <c r="B6145" s="218"/>
    </row>
    <row r="6146" spans="2:2">
      <c r="B6146" s="218"/>
    </row>
    <row r="6147" spans="2:2">
      <c r="B6147" s="218"/>
    </row>
    <row r="6148" spans="2:2">
      <c r="B6148" s="218"/>
    </row>
    <row r="6149" spans="2:2">
      <c r="B6149" s="218"/>
    </row>
    <row r="6150" spans="2:2">
      <c r="B6150" s="218"/>
    </row>
    <row r="6151" spans="2:2">
      <c r="B6151" s="218"/>
    </row>
    <row r="6152" spans="2:2">
      <c r="B6152" s="218"/>
    </row>
    <row r="6153" spans="2:2">
      <c r="B6153" s="218"/>
    </row>
    <row r="6154" spans="2:2">
      <c r="B6154" s="218"/>
    </row>
    <row r="6155" spans="2:2">
      <c r="B6155" s="218"/>
    </row>
    <row r="6156" spans="2:2">
      <c r="B6156" s="218"/>
    </row>
    <row r="6157" spans="2:2">
      <c r="B6157" s="218"/>
    </row>
    <row r="6158" spans="2:2">
      <c r="B6158" s="218"/>
    </row>
    <row r="6159" spans="2:2">
      <c r="B6159" s="218"/>
    </row>
    <row r="6160" spans="2:2">
      <c r="B6160" s="218"/>
    </row>
    <row r="6161" spans="2:2">
      <c r="B6161" s="218"/>
    </row>
    <row r="6162" spans="2:2">
      <c r="B6162" s="218"/>
    </row>
    <row r="6163" spans="2:2">
      <c r="B6163" s="218"/>
    </row>
    <row r="6164" spans="2:2">
      <c r="B6164" s="218"/>
    </row>
    <row r="6165" spans="2:2">
      <c r="B6165" s="218"/>
    </row>
    <row r="6166" spans="2:2">
      <c r="B6166" s="218"/>
    </row>
    <row r="6167" spans="2:2">
      <c r="B6167" s="218"/>
    </row>
    <row r="6168" spans="2:2">
      <c r="B6168" s="218"/>
    </row>
    <row r="6169" spans="2:2">
      <c r="B6169" s="218"/>
    </row>
    <row r="6170" spans="2:2">
      <c r="B6170" s="218"/>
    </row>
    <row r="6171" spans="2:2">
      <c r="B6171" s="218"/>
    </row>
    <row r="6172" spans="2:2">
      <c r="B6172" s="218"/>
    </row>
    <row r="6173" spans="2:2">
      <c r="B6173" s="218"/>
    </row>
    <row r="6174" spans="2:2">
      <c r="B6174" s="218"/>
    </row>
    <row r="6175" spans="2:2">
      <c r="B6175" s="218"/>
    </row>
    <row r="6176" spans="2:2">
      <c r="B6176" s="218"/>
    </row>
    <row r="6177" spans="2:2">
      <c r="B6177" s="218"/>
    </row>
    <row r="6178" spans="2:2">
      <c r="B6178" s="218"/>
    </row>
    <row r="6179" spans="2:2">
      <c r="B6179" s="218"/>
    </row>
    <row r="6180" spans="2:2">
      <c r="B6180" s="218"/>
    </row>
    <row r="6181" spans="2:2">
      <c r="B6181" s="218"/>
    </row>
    <row r="6182" spans="2:2">
      <c r="B6182" s="218"/>
    </row>
    <row r="6183" spans="2:2">
      <c r="B6183" s="218"/>
    </row>
    <row r="6184" spans="2:2">
      <c r="B6184" s="218"/>
    </row>
    <row r="6185" spans="2:2">
      <c r="B6185" s="218"/>
    </row>
    <row r="6186" spans="2:2">
      <c r="B6186" s="218"/>
    </row>
    <row r="6187" spans="2:2">
      <c r="B6187" s="218"/>
    </row>
    <row r="6188" spans="2:2">
      <c r="B6188" s="218"/>
    </row>
    <row r="6189" spans="2:2">
      <c r="B6189" s="218"/>
    </row>
    <row r="6190" spans="2:2">
      <c r="B6190" s="218"/>
    </row>
    <row r="6191" spans="2:2">
      <c r="B6191" s="218"/>
    </row>
    <row r="6192" spans="2:2">
      <c r="B6192" s="218"/>
    </row>
    <row r="6193" spans="2:2">
      <c r="B6193" s="218"/>
    </row>
    <row r="6194" spans="2:2">
      <c r="B6194" s="218"/>
    </row>
    <row r="6195" spans="2:2">
      <c r="B6195" s="218"/>
    </row>
    <row r="6196" spans="2:2">
      <c r="B6196" s="218"/>
    </row>
    <row r="6197" spans="2:2">
      <c r="B6197" s="218"/>
    </row>
    <row r="6198" spans="2:2">
      <c r="B6198" s="218"/>
    </row>
    <row r="6199" spans="2:2">
      <c r="B6199" s="218"/>
    </row>
    <row r="6200" spans="2:2">
      <c r="B6200" s="218"/>
    </row>
    <row r="6201" spans="2:2">
      <c r="B6201" s="218"/>
    </row>
    <row r="6202" spans="2:2">
      <c r="B6202" s="218"/>
    </row>
    <row r="6203" spans="2:2">
      <c r="B6203" s="218"/>
    </row>
    <row r="6204" spans="2:2">
      <c r="B6204" s="218"/>
    </row>
    <row r="6205" spans="2:2">
      <c r="B6205" s="218"/>
    </row>
    <row r="6206" spans="2:2">
      <c r="B6206" s="218"/>
    </row>
    <row r="6207" spans="2:2">
      <c r="B6207" s="218"/>
    </row>
    <row r="6208" spans="2:2">
      <c r="B6208" s="218"/>
    </row>
    <row r="6209" spans="2:2">
      <c r="B6209" s="218"/>
    </row>
    <row r="6210" spans="2:2">
      <c r="B6210" s="218"/>
    </row>
    <row r="6211" spans="2:2">
      <c r="B6211" s="218"/>
    </row>
    <row r="6212" spans="2:2">
      <c r="B6212" s="218"/>
    </row>
    <row r="6213" spans="2:2">
      <c r="B6213" s="218"/>
    </row>
    <row r="6214" spans="2:2">
      <c r="B6214" s="218"/>
    </row>
    <row r="6215" spans="2:2">
      <c r="B6215" s="218"/>
    </row>
    <row r="6216" spans="2:2">
      <c r="B6216" s="218"/>
    </row>
    <row r="6217" spans="2:2">
      <c r="B6217" s="218"/>
    </row>
    <row r="6218" spans="2:2">
      <c r="B6218" s="218"/>
    </row>
    <row r="6219" spans="2:2">
      <c r="B6219" s="218"/>
    </row>
    <row r="6220" spans="2:2">
      <c r="B6220" s="218"/>
    </row>
    <row r="6221" spans="2:2">
      <c r="B6221" s="218"/>
    </row>
    <row r="6222" spans="2:2">
      <c r="B6222" s="218"/>
    </row>
    <row r="6223" spans="2:2">
      <c r="B6223" s="218"/>
    </row>
    <row r="6224" spans="2:2">
      <c r="B6224" s="218"/>
    </row>
    <row r="6225" spans="2:2">
      <c r="B6225" s="218"/>
    </row>
    <row r="6226" spans="2:2">
      <c r="B6226" s="218"/>
    </row>
    <row r="6227" spans="2:2">
      <c r="B6227" s="218"/>
    </row>
    <row r="6228" spans="2:2">
      <c r="B6228" s="218"/>
    </row>
    <row r="6229" spans="2:2">
      <c r="B6229" s="218"/>
    </row>
    <row r="6230" spans="2:2">
      <c r="B6230" s="218"/>
    </row>
    <row r="6231" spans="2:2">
      <c r="B6231" s="218"/>
    </row>
    <row r="6232" spans="2:2">
      <c r="B6232" s="218"/>
    </row>
    <row r="6233" spans="2:2">
      <c r="B6233" s="218"/>
    </row>
    <row r="6234" spans="2:2">
      <c r="B6234" s="218"/>
    </row>
    <row r="6235" spans="2:2">
      <c r="B6235" s="218"/>
    </row>
    <row r="6236" spans="2:2">
      <c r="B6236" s="218"/>
    </row>
    <row r="6237" spans="2:2">
      <c r="B6237" s="218"/>
    </row>
    <row r="6238" spans="2:2">
      <c r="B6238" s="218"/>
    </row>
    <row r="6239" spans="2:2">
      <c r="B6239" s="218"/>
    </row>
    <row r="6240" spans="2:2">
      <c r="B6240" s="218"/>
    </row>
    <row r="6241" spans="2:2">
      <c r="B6241" s="218"/>
    </row>
    <row r="6242" spans="2:2">
      <c r="B6242" s="218"/>
    </row>
    <row r="6243" spans="2:2">
      <c r="B6243" s="218"/>
    </row>
    <row r="6244" spans="2:2">
      <c r="B6244" s="218"/>
    </row>
    <row r="6245" spans="2:2">
      <c r="B6245" s="218"/>
    </row>
    <row r="6246" spans="2:2">
      <c r="B6246" s="218"/>
    </row>
    <row r="6247" spans="2:2">
      <c r="B6247" s="218"/>
    </row>
    <row r="6248" spans="2:2">
      <c r="B6248" s="218"/>
    </row>
    <row r="6249" spans="2:2">
      <c r="B6249" s="218"/>
    </row>
    <row r="6250" spans="2:2">
      <c r="B6250" s="218"/>
    </row>
    <row r="6251" spans="2:2">
      <c r="B6251" s="218"/>
    </row>
    <row r="6252" spans="2:2">
      <c r="B6252" s="218"/>
    </row>
    <row r="6253" spans="2:2">
      <c r="B6253" s="218"/>
    </row>
    <row r="6254" spans="2:2">
      <c r="B6254" s="218"/>
    </row>
    <row r="6255" spans="2:2">
      <c r="B6255" s="218"/>
    </row>
    <row r="6256" spans="2:2">
      <c r="B6256" s="218"/>
    </row>
    <row r="6257" spans="2:2">
      <c r="B6257" s="218"/>
    </row>
    <row r="6258" spans="2:2">
      <c r="B6258" s="218"/>
    </row>
    <row r="6259" spans="2:2">
      <c r="B6259" s="218"/>
    </row>
    <row r="6260" spans="2:2">
      <c r="B6260" s="218"/>
    </row>
    <row r="6261" spans="2:2">
      <c r="B6261" s="218"/>
    </row>
    <row r="6262" spans="2:2">
      <c r="B6262" s="218"/>
    </row>
    <row r="6263" spans="2:2">
      <c r="B6263" s="218"/>
    </row>
    <row r="6264" spans="2:2">
      <c r="B6264" s="218"/>
    </row>
    <row r="6265" spans="2:2">
      <c r="B6265" s="218"/>
    </row>
    <row r="6266" spans="2:2">
      <c r="B6266" s="218"/>
    </row>
    <row r="6267" spans="2:2">
      <c r="B6267" s="218"/>
    </row>
    <row r="6268" spans="2:2">
      <c r="B6268" s="218"/>
    </row>
    <row r="6269" spans="2:2">
      <c r="B6269" s="218"/>
    </row>
    <row r="6270" spans="2:2">
      <c r="B6270" s="218"/>
    </row>
    <row r="6271" spans="2:2">
      <c r="B6271" s="218"/>
    </row>
    <row r="6272" spans="2:2">
      <c r="B6272" s="218"/>
    </row>
    <row r="6273" spans="2:2">
      <c r="B6273" s="218"/>
    </row>
    <row r="6274" spans="2:2">
      <c r="B6274" s="218"/>
    </row>
    <row r="6275" spans="2:2">
      <c r="B6275" s="218"/>
    </row>
    <row r="6276" spans="2:2">
      <c r="B6276" s="218"/>
    </row>
    <row r="6277" spans="2:2">
      <c r="B6277" s="218"/>
    </row>
    <row r="6278" spans="2:2">
      <c r="B6278" s="218"/>
    </row>
    <row r="6279" spans="2:2">
      <c r="B6279" s="218"/>
    </row>
    <row r="6280" spans="2:2">
      <c r="B6280" s="218"/>
    </row>
    <row r="6281" spans="2:2">
      <c r="B6281" s="218"/>
    </row>
    <row r="6282" spans="2:2">
      <c r="B6282" s="218"/>
    </row>
    <row r="6283" spans="2:2">
      <c r="B6283" s="218"/>
    </row>
    <row r="6284" spans="2:2">
      <c r="B6284" s="218"/>
    </row>
    <row r="6285" spans="2:2">
      <c r="B6285" s="218"/>
    </row>
    <row r="6286" spans="2:2">
      <c r="B6286" s="218"/>
    </row>
    <row r="6287" spans="2:2">
      <c r="B6287" s="218"/>
    </row>
    <row r="6288" spans="2:2">
      <c r="B6288" s="218"/>
    </row>
    <row r="6289" spans="2:2">
      <c r="B6289" s="218"/>
    </row>
    <row r="6290" spans="2:2">
      <c r="B6290" s="218"/>
    </row>
    <row r="6291" spans="2:2">
      <c r="B6291" s="218"/>
    </row>
    <row r="6292" spans="2:2">
      <c r="B6292" s="218"/>
    </row>
    <row r="6293" spans="2:2">
      <c r="B6293" s="218"/>
    </row>
    <row r="6294" spans="2:2">
      <c r="B6294" s="218"/>
    </row>
    <row r="6295" spans="2:2">
      <c r="B6295" s="218"/>
    </row>
    <row r="6296" spans="2:2">
      <c r="B6296" s="218"/>
    </row>
    <row r="6297" spans="2:2">
      <c r="B6297" s="218"/>
    </row>
    <row r="6298" spans="2:2">
      <c r="B6298" s="218"/>
    </row>
    <row r="6299" spans="2:2">
      <c r="B6299" s="218"/>
    </row>
    <row r="6300" spans="2:2">
      <c r="B6300" s="218"/>
    </row>
    <row r="6301" spans="2:2">
      <c r="B6301" s="218"/>
    </row>
    <row r="6302" spans="2:2">
      <c r="B6302" s="218"/>
    </row>
    <row r="6303" spans="2:2">
      <c r="B6303" s="218"/>
    </row>
    <row r="6304" spans="2:2">
      <c r="B6304" s="218"/>
    </row>
    <row r="6305" spans="2:2">
      <c r="B6305" s="218"/>
    </row>
    <row r="6306" spans="2:2">
      <c r="B6306" s="218"/>
    </row>
    <row r="6307" spans="2:2">
      <c r="B6307" s="218"/>
    </row>
    <row r="6308" spans="2:2">
      <c r="B6308" s="218"/>
    </row>
    <row r="6309" spans="2:2">
      <c r="B6309" s="218"/>
    </row>
    <row r="6310" spans="2:2">
      <c r="B6310" s="218"/>
    </row>
    <row r="6311" spans="2:2">
      <c r="B6311" s="218"/>
    </row>
    <row r="6312" spans="2:2">
      <c r="B6312" s="218"/>
    </row>
    <row r="6313" spans="2:2">
      <c r="B6313" s="218"/>
    </row>
    <row r="6314" spans="2:2">
      <c r="B6314" s="218"/>
    </row>
    <row r="6315" spans="2:2">
      <c r="B6315" s="218"/>
    </row>
    <row r="6316" spans="2:2">
      <c r="B6316" s="218"/>
    </row>
    <row r="6317" spans="2:2">
      <c r="B6317" s="218"/>
    </row>
    <row r="6318" spans="2:2">
      <c r="B6318" s="218"/>
    </row>
    <row r="6319" spans="2:2">
      <c r="B6319" s="218"/>
    </row>
    <row r="6320" spans="2:2">
      <c r="B6320" s="218"/>
    </row>
    <row r="6321" spans="2:2">
      <c r="B6321" s="218"/>
    </row>
    <row r="6322" spans="2:2">
      <c r="B6322" s="218"/>
    </row>
    <row r="6323" spans="2:2">
      <c r="B6323" s="218"/>
    </row>
    <row r="6324" spans="2:2">
      <c r="B6324" s="218"/>
    </row>
    <row r="6325" spans="2:2">
      <c r="B6325" s="218"/>
    </row>
    <row r="6326" spans="2:2">
      <c r="B6326" s="218"/>
    </row>
    <row r="6327" spans="2:2">
      <c r="B6327" s="218"/>
    </row>
    <row r="6328" spans="2:2">
      <c r="B6328" s="218"/>
    </row>
    <row r="6329" spans="2:2">
      <c r="B6329" s="218"/>
    </row>
    <row r="6330" spans="2:2">
      <c r="B6330" s="218"/>
    </row>
    <row r="6331" spans="2:2">
      <c r="B6331" s="218"/>
    </row>
    <row r="6332" spans="2:2">
      <c r="B6332" s="218"/>
    </row>
    <row r="6333" spans="2:2">
      <c r="B6333" s="218"/>
    </row>
    <row r="6334" spans="2:2">
      <c r="B6334" s="218"/>
    </row>
    <row r="6335" spans="2:2">
      <c r="B6335" s="218"/>
    </row>
    <row r="6336" spans="2:2">
      <c r="B6336" s="218"/>
    </row>
    <row r="6337" spans="2:2">
      <c r="B6337" s="218"/>
    </row>
    <row r="6338" spans="2:2">
      <c r="B6338" s="218"/>
    </row>
    <row r="6339" spans="2:2">
      <c r="B6339" s="218"/>
    </row>
    <row r="6340" spans="2:2">
      <c r="B6340" s="218"/>
    </row>
    <row r="6341" spans="2:2">
      <c r="B6341" s="218"/>
    </row>
    <row r="6342" spans="2:2">
      <c r="B6342" s="218"/>
    </row>
    <row r="6343" spans="2:2">
      <c r="B6343" s="218"/>
    </row>
    <row r="6344" spans="2:2">
      <c r="B6344" s="218"/>
    </row>
    <row r="6345" spans="2:2">
      <c r="B6345" s="218"/>
    </row>
    <row r="6346" spans="2:2">
      <c r="B6346" s="218"/>
    </row>
    <row r="6347" spans="2:2">
      <c r="B6347" s="218"/>
    </row>
    <row r="6348" spans="2:2">
      <c r="B6348" s="218"/>
    </row>
    <row r="6349" spans="2:2">
      <c r="B6349" s="218"/>
    </row>
    <row r="6350" spans="2:2">
      <c r="B6350" s="218"/>
    </row>
    <row r="6351" spans="2:2">
      <c r="B6351" s="218"/>
    </row>
    <row r="6352" spans="2:2">
      <c r="B6352" s="218"/>
    </row>
    <row r="6353" spans="2:2">
      <c r="B6353" s="218"/>
    </row>
    <row r="6354" spans="2:2">
      <c r="B6354" s="218"/>
    </row>
    <row r="6355" spans="2:2">
      <c r="B6355" s="218"/>
    </row>
    <row r="6356" spans="2:2">
      <c r="B6356" s="218"/>
    </row>
    <row r="6357" spans="2:2">
      <c r="B6357" s="218"/>
    </row>
    <row r="6358" spans="2:2">
      <c r="B6358" s="218"/>
    </row>
    <row r="6359" spans="2:2">
      <c r="B6359" s="218"/>
    </row>
    <row r="6360" spans="2:2">
      <c r="B6360" s="218"/>
    </row>
    <row r="6361" spans="2:2">
      <c r="B6361" s="218"/>
    </row>
    <row r="6362" spans="2:2">
      <c r="B6362" s="218"/>
    </row>
    <row r="6363" spans="2:2">
      <c r="B6363" s="218"/>
    </row>
    <row r="6364" spans="2:2">
      <c r="B6364" s="218"/>
    </row>
    <row r="6365" spans="2:2">
      <c r="B6365" s="218"/>
    </row>
    <row r="6366" spans="2:2">
      <c r="B6366" s="218"/>
    </row>
    <row r="6367" spans="2:2">
      <c r="B6367" s="218"/>
    </row>
    <row r="6368" spans="2:2">
      <c r="B6368" s="218"/>
    </row>
    <row r="6369" spans="2:2">
      <c r="B6369" s="218"/>
    </row>
    <row r="6370" spans="2:2">
      <c r="B6370" s="218"/>
    </row>
    <row r="6371" spans="2:2">
      <c r="B6371" s="218"/>
    </row>
    <row r="6372" spans="2:2">
      <c r="B6372" s="218"/>
    </row>
    <row r="6373" spans="2:2">
      <c r="B6373" s="218"/>
    </row>
    <row r="6374" spans="2:2">
      <c r="B6374" s="218"/>
    </row>
    <row r="6375" spans="2:2">
      <c r="B6375" s="218"/>
    </row>
    <row r="6376" spans="2:2">
      <c r="B6376" s="218"/>
    </row>
    <row r="6377" spans="2:2">
      <c r="B6377" s="218"/>
    </row>
    <row r="6378" spans="2:2">
      <c r="B6378" s="218"/>
    </row>
    <row r="6379" spans="2:2">
      <c r="B6379" s="218"/>
    </row>
    <row r="6380" spans="2:2">
      <c r="B6380" s="218"/>
    </row>
    <row r="6381" spans="2:2">
      <c r="B6381" s="218"/>
    </row>
    <row r="6382" spans="2:2">
      <c r="B6382" s="218"/>
    </row>
    <row r="6383" spans="2:2">
      <c r="B6383" s="218"/>
    </row>
    <row r="6384" spans="2:2">
      <c r="B6384" s="218"/>
    </row>
    <row r="6385" spans="2:2">
      <c r="B6385" s="218"/>
    </row>
    <row r="6386" spans="2:2">
      <c r="B6386" s="218"/>
    </row>
    <row r="6387" spans="2:2">
      <c r="B6387" s="218"/>
    </row>
    <row r="6388" spans="2:2">
      <c r="B6388" s="218"/>
    </row>
    <row r="6389" spans="2:2">
      <c r="B6389" s="218"/>
    </row>
    <row r="6390" spans="2:2">
      <c r="B6390" s="218"/>
    </row>
    <row r="6391" spans="2:2">
      <c r="B6391" s="218"/>
    </row>
    <row r="6392" spans="2:2">
      <c r="B6392" s="218"/>
    </row>
    <row r="6393" spans="2:2">
      <c r="B6393" s="218"/>
    </row>
    <row r="6394" spans="2:2">
      <c r="B6394" s="218"/>
    </row>
    <row r="6395" spans="2:2">
      <c r="B6395" s="218"/>
    </row>
    <row r="6396" spans="2:2">
      <c r="B6396" s="218"/>
    </row>
    <row r="6397" spans="2:2">
      <c r="B6397" s="218"/>
    </row>
    <row r="6398" spans="2:2">
      <c r="B6398" s="218"/>
    </row>
    <row r="6399" spans="2:2">
      <c r="B6399" s="218"/>
    </row>
    <row r="6400" spans="2:2">
      <c r="B6400" s="218"/>
    </row>
    <row r="6401" spans="2:2">
      <c r="B6401" s="218"/>
    </row>
    <row r="6402" spans="2:2">
      <c r="B6402" s="218"/>
    </row>
    <row r="6403" spans="2:2">
      <c r="B6403" s="218"/>
    </row>
    <row r="6404" spans="2:2">
      <c r="B6404" s="218"/>
    </row>
    <row r="6405" spans="2:2">
      <c r="B6405" s="218"/>
    </row>
    <row r="6406" spans="2:2">
      <c r="B6406" s="218"/>
    </row>
    <row r="6407" spans="2:2">
      <c r="B6407" s="218"/>
    </row>
    <row r="6408" spans="2:2">
      <c r="B6408" s="218"/>
    </row>
    <row r="6409" spans="2:2">
      <c r="B6409" s="218"/>
    </row>
    <row r="6410" spans="2:2">
      <c r="B6410" s="218"/>
    </row>
    <row r="6411" spans="2:2">
      <c r="B6411" s="218"/>
    </row>
    <row r="6412" spans="2:2">
      <c r="B6412" s="218"/>
    </row>
    <row r="6413" spans="2:2">
      <c r="B6413" s="218"/>
    </row>
    <row r="6414" spans="2:2">
      <c r="B6414" s="218"/>
    </row>
    <row r="6415" spans="2:2">
      <c r="B6415" s="218"/>
    </row>
    <row r="6416" spans="2:2">
      <c r="B6416" s="218"/>
    </row>
    <row r="6417" spans="2:2">
      <c r="B6417" s="218"/>
    </row>
    <row r="6418" spans="2:2">
      <c r="B6418" s="218"/>
    </row>
    <row r="6419" spans="2:2">
      <c r="B6419" s="218"/>
    </row>
    <row r="6420" spans="2:2">
      <c r="B6420" s="218"/>
    </row>
    <row r="6421" spans="2:2">
      <c r="B6421" s="218"/>
    </row>
    <row r="6422" spans="2:2">
      <c r="B6422" s="218"/>
    </row>
    <row r="6423" spans="2:2">
      <c r="B6423" s="218"/>
    </row>
    <row r="6424" spans="2:2">
      <c r="B6424" s="218"/>
    </row>
    <row r="6425" spans="2:2">
      <c r="B6425" s="218"/>
    </row>
    <row r="6426" spans="2:2">
      <c r="B6426" s="218"/>
    </row>
    <row r="6427" spans="2:2">
      <c r="B6427" s="218"/>
    </row>
    <row r="6428" spans="2:2">
      <c r="B6428" s="218"/>
    </row>
    <row r="6429" spans="2:2">
      <c r="B6429" s="218"/>
    </row>
    <row r="6430" spans="2:2">
      <c r="B6430" s="218"/>
    </row>
    <row r="6431" spans="2:2">
      <c r="B6431" s="218"/>
    </row>
    <row r="6432" spans="2:2">
      <c r="B6432" s="218"/>
    </row>
    <row r="6433" spans="2:2">
      <c r="B6433" s="218"/>
    </row>
    <row r="6434" spans="2:2">
      <c r="B6434" s="218"/>
    </row>
    <row r="6435" spans="2:2">
      <c r="B6435" s="218"/>
    </row>
    <row r="6436" spans="2:2">
      <c r="B6436" s="218"/>
    </row>
    <row r="6437" spans="2:2">
      <c r="B6437" s="218"/>
    </row>
    <row r="6438" spans="2:2">
      <c r="B6438" s="218"/>
    </row>
    <row r="6439" spans="2:2">
      <c r="B6439" s="218"/>
    </row>
    <row r="6440" spans="2:2">
      <c r="B6440" s="218"/>
    </row>
    <row r="6441" spans="2:2">
      <c r="B6441" s="218"/>
    </row>
    <row r="6442" spans="2:2">
      <c r="B6442" s="218"/>
    </row>
    <row r="6443" spans="2:2">
      <c r="B6443" s="218"/>
    </row>
    <row r="6444" spans="2:2">
      <c r="B6444" s="218"/>
    </row>
    <row r="6445" spans="2:2">
      <c r="B6445" s="218"/>
    </row>
    <row r="6446" spans="2:2">
      <c r="B6446" s="218"/>
    </row>
    <row r="6447" spans="2:2">
      <c r="B6447" s="218"/>
    </row>
    <row r="6448" spans="2:2">
      <c r="B6448" s="218"/>
    </row>
    <row r="6449" spans="2:2">
      <c r="B6449" s="218"/>
    </row>
    <row r="6450" spans="2:2">
      <c r="B6450" s="218"/>
    </row>
    <row r="6451" spans="2:2">
      <c r="B6451" s="218"/>
    </row>
    <row r="6452" spans="2:2">
      <c r="B6452" s="218"/>
    </row>
    <row r="6453" spans="2:2">
      <c r="B6453" s="218"/>
    </row>
    <row r="6454" spans="2:2">
      <c r="B6454" s="218"/>
    </row>
    <row r="6455" spans="2:2">
      <c r="B6455" s="218"/>
    </row>
    <row r="6456" spans="2:2">
      <c r="B6456" s="218"/>
    </row>
    <row r="6457" spans="2:2">
      <c r="B6457" s="218"/>
    </row>
    <row r="6458" spans="2:2">
      <c r="B6458" s="218"/>
    </row>
    <row r="6459" spans="2:2">
      <c r="B6459" s="218"/>
    </row>
    <row r="6460" spans="2:2">
      <c r="B6460" s="218"/>
    </row>
    <row r="6461" spans="2:2">
      <c r="B6461" s="218"/>
    </row>
    <row r="6462" spans="2:2">
      <c r="B6462" s="218"/>
    </row>
    <row r="6463" spans="2:2">
      <c r="B6463" s="218"/>
    </row>
    <row r="6464" spans="2:2">
      <c r="B6464" s="218"/>
    </row>
    <row r="6465" spans="2:2">
      <c r="B6465" s="218"/>
    </row>
    <row r="6466" spans="2:2">
      <c r="B6466" s="218"/>
    </row>
    <row r="6467" spans="2:2">
      <c r="B6467" s="218"/>
    </row>
    <row r="6468" spans="2:2">
      <c r="B6468" s="218"/>
    </row>
    <row r="6469" spans="2:2">
      <c r="B6469" s="218"/>
    </row>
    <row r="6470" spans="2:2">
      <c r="B6470" s="218"/>
    </row>
    <row r="6471" spans="2:2">
      <c r="B6471" s="218"/>
    </row>
    <row r="6472" spans="2:2">
      <c r="B6472" s="218"/>
    </row>
    <row r="6473" spans="2:2">
      <c r="B6473" s="218"/>
    </row>
    <row r="6474" spans="2:2">
      <c r="B6474" s="218"/>
    </row>
    <row r="6475" spans="2:2">
      <c r="B6475" s="218"/>
    </row>
    <row r="6476" spans="2:2">
      <c r="B6476" s="218"/>
    </row>
    <row r="6477" spans="2:2">
      <c r="B6477" s="218"/>
    </row>
    <row r="6478" spans="2:2">
      <c r="B6478" s="218"/>
    </row>
    <row r="6479" spans="2:2">
      <c r="B6479" s="218"/>
    </row>
    <row r="6480" spans="2:2">
      <c r="B6480" s="218"/>
    </row>
    <row r="6481" spans="2:2">
      <c r="B6481" s="218"/>
    </row>
    <row r="6482" spans="2:2">
      <c r="B6482" s="218"/>
    </row>
    <row r="6483" spans="2:2">
      <c r="B6483" s="218"/>
    </row>
    <row r="6484" spans="2:2">
      <c r="B6484" s="218"/>
    </row>
    <row r="6485" spans="2:2">
      <c r="B6485" s="218"/>
    </row>
    <row r="6486" spans="2:2">
      <c r="B6486" s="218"/>
    </row>
    <row r="6487" spans="2:2">
      <c r="B6487" s="218"/>
    </row>
    <row r="6488" spans="2:2">
      <c r="B6488" s="218"/>
    </row>
    <row r="6489" spans="2:2">
      <c r="B6489" s="218"/>
    </row>
    <row r="6490" spans="2:2">
      <c r="B6490" s="218"/>
    </row>
    <row r="6491" spans="2:2">
      <c r="B6491" s="218"/>
    </row>
    <row r="6492" spans="2:2">
      <c r="B6492" s="218"/>
    </row>
    <row r="6493" spans="2:2">
      <c r="B6493" s="218"/>
    </row>
    <row r="6494" spans="2:2">
      <c r="B6494" s="218"/>
    </row>
    <row r="6495" spans="2:2">
      <c r="B6495" s="218"/>
    </row>
    <row r="6496" spans="2:2">
      <c r="B6496" s="218"/>
    </row>
    <row r="6497" spans="2:2">
      <c r="B6497" s="218"/>
    </row>
    <row r="6498" spans="2:2">
      <c r="B6498" s="218"/>
    </row>
    <row r="6499" spans="2:2">
      <c r="B6499" s="218"/>
    </row>
    <row r="6500" spans="2:2">
      <c r="B6500" s="218"/>
    </row>
    <row r="6501" spans="2:2">
      <c r="B6501" s="218"/>
    </row>
    <row r="6502" spans="2:2">
      <c r="B6502" s="218"/>
    </row>
    <row r="6503" spans="2:2">
      <c r="B6503" s="218"/>
    </row>
    <row r="6504" spans="2:2">
      <c r="B6504" s="218"/>
    </row>
    <row r="6505" spans="2:2">
      <c r="B6505" s="218"/>
    </row>
    <row r="6506" spans="2:2">
      <c r="B6506" s="218"/>
    </row>
    <row r="6507" spans="2:2">
      <c r="B6507" s="218"/>
    </row>
    <row r="6508" spans="2:2">
      <c r="B6508" s="218"/>
    </row>
    <row r="6509" spans="2:2">
      <c r="B6509" s="218"/>
    </row>
    <row r="6510" spans="2:2">
      <c r="B6510" s="218"/>
    </row>
    <row r="6511" spans="2:2">
      <c r="B6511" s="218"/>
    </row>
    <row r="6512" spans="2:2">
      <c r="B6512" s="218"/>
    </row>
    <row r="6513" spans="2:2">
      <c r="B6513" s="218"/>
    </row>
    <row r="6514" spans="2:2">
      <c r="B6514" s="218"/>
    </row>
    <row r="6515" spans="2:2">
      <c r="B6515" s="218"/>
    </row>
    <row r="6516" spans="2:2">
      <c r="B6516" s="218"/>
    </row>
    <row r="6517" spans="2:2">
      <c r="B6517" s="218"/>
    </row>
    <row r="6518" spans="2:2">
      <c r="B6518" s="218"/>
    </row>
    <row r="6519" spans="2:2">
      <c r="B6519" s="218"/>
    </row>
    <row r="6520" spans="2:2">
      <c r="B6520" s="218"/>
    </row>
    <row r="6521" spans="2:2">
      <c r="B6521" s="218"/>
    </row>
    <row r="6522" spans="2:2">
      <c r="B6522" s="218"/>
    </row>
    <row r="6523" spans="2:2">
      <c r="B6523" s="218"/>
    </row>
    <row r="6524" spans="2:2">
      <c r="B6524" s="218"/>
    </row>
    <row r="6525" spans="2:2">
      <c r="B6525" s="218"/>
    </row>
    <row r="6526" spans="2:2">
      <c r="B6526" s="218"/>
    </row>
    <row r="6527" spans="2:2">
      <c r="B6527" s="218"/>
    </row>
    <row r="6528" spans="2:2">
      <c r="B6528" s="218"/>
    </row>
    <row r="6529" spans="2:2">
      <c r="B6529" s="218"/>
    </row>
    <row r="6530" spans="2:2">
      <c r="B6530" s="218"/>
    </row>
    <row r="6531" spans="2:2">
      <c r="B6531" s="218"/>
    </row>
    <row r="6532" spans="2:2">
      <c r="B6532" s="218"/>
    </row>
    <row r="6533" spans="2:2">
      <c r="B6533" s="218"/>
    </row>
    <row r="6534" spans="2:2">
      <c r="B6534" s="218"/>
    </row>
    <row r="6535" spans="2:2">
      <c r="B6535" s="218"/>
    </row>
    <row r="6536" spans="2:2">
      <c r="B6536" s="218"/>
    </row>
    <row r="6537" spans="2:2">
      <c r="B6537" s="218"/>
    </row>
    <row r="6538" spans="2:2">
      <c r="B6538" s="218"/>
    </row>
    <row r="6539" spans="2:2">
      <c r="B6539" s="218"/>
    </row>
    <row r="6540" spans="2:2">
      <c r="B6540" s="218"/>
    </row>
    <row r="6541" spans="2:2">
      <c r="B6541" s="218"/>
    </row>
    <row r="6542" spans="2:2">
      <c r="B6542" s="218"/>
    </row>
    <row r="6543" spans="2:2">
      <c r="B6543" s="218"/>
    </row>
    <row r="6544" spans="2:2">
      <c r="B6544" s="218"/>
    </row>
    <row r="6545" spans="2:2">
      <c r="B6545" s="218"/>
    </row>
    <row r="6546" spans="2:2">
      <c r="B6546" s="218"/>
    </row>
    <row r="6547" spans="2:2">
      <c r="B6547" s="218"/>
    </row>
    <row r="6548" spans="2:2">
      <c r="B6548" s="218"/>
    </row>
    <row r="6549" spans="2:2">
      <c r="B6549" s="218"/>
    </row>
    <row r="6550" spans="2:2">
      <c r="B6550" s="218"/>
    </row>
    <row r="6551" spans="2:2">
      <c r="B6551" s="218"/>
    </row>
    <row r="6552" spans="2:2">
      <c r="B6552" s="218"/>
    </row>
    <row r="6553" spans="2:2">
      <c r="B6553" s="218"/>
    </row>
    <row r="6554" spans="2:2">
      <c r="B6554" s="218"/>
    </row>
    <row r="6555" spans="2:2">
      <c r="B6555" s="218"/>
    </row>
    <row r="6556" spans="2:2">
      <c r="B6556" s="218"/>
    </row>
    <row r="6557" spans="2:2">
      <c r="B6557" s="218"/>
    </row>
    <row r="6558" spans="2:2">
      <c r="B6558" s="218"/>
    </row>
    <row r="6559" spans="2:2">
      <c r="B6559" s="218"/>
    </row>
    <row r="6560" spans="2:2">
      <c r="B6560" s="218"/>
    </row>
    <row r="6561" spans="2:2">
      <c r="B6561" s="218"/>
    </row>
    <row r="6562" spans="2:2">
      <c r="B6562" s="218"/>
    </row>
    <row r="6563" spans="2:2">
      <c r="B6563" s="218"/>
    </row>
    <row r="6564" spans="2:2">
      <c r="B6564" s="218"/>
    </row>
    <row r="6565" spans="2:2">
      <c r="B6565" s="218"/>
    </row>
    <row r="6566" spans="2:2">
      <c r="B6566" s="218"/>
    </row>
    <row r="6567" spans="2:2">
      <c r="B6567" s="218"/>
    </row>
    <row r="6568" spans="2:2">
      <c r="B6568" s="218"/>
    </row>
    <row r="6569" spans="2:2">
      <c r="B6569" s="218"/>
    </row>
    <row r="6570" spans="2:2">
      <c r="B6570" s="218"/>
    </row>
    <row r="6571" spans="2:2">
      <c r="B6571" s="218"/>
    </row>
    <row r="6572" spans="2:2">
      <c r="B6572" s="218"/>
    </row>
    <row r="6573" spans="2:2">
      <c r="B6573" s="218"/>
    </row>
    <row r="6574" spans="2:2">
      <c r="B6574" s="218"/>
    </row>
    <row r="6575" spans="2:2">
      <c r="B6575" s="218"/>
    </row>
    <row r="6576" spans="2:2">
      <c r="B6576" s="218"/>
    </row>
    <row r="6577" spans="2:2">
      <c r="B6577" s="218"/>
    </row>
    <row r="6578" spans="2:2">
      <c r="B6578" s="218"/>
    </row>
    <row r="6579" spans="2:2">
      <c r="B6579" s="218"/>
    </row>
    <row r="6580" spans="2:2">
      <c r="B6580" s="218"/>
    </row>
    <row r="6581" spans="2:2">
      <c r="B6581" s="218"/>
    </row>
    <row r="6582" spans="2:2">
      <c r="B6582" s="218"/>
    </row>
    <row r="6583" spans="2:2">
      <c r="B6583" s="218"/>
    </row>
    <row r="6584" spans="2:2">
      <c r="B6584" s="218"/>
    </row>
    <row r="6585" spans="2:2">
      <c r="B6585" s="218"/>
    </row>
    <row r="6586" spans="2:2">
      <c r="B6586" s="218"/>
    </row>
    <row r="6587" spans="2:2">
      <c r="B6587" s="218"/>
    </row>
    <row r="6588" spans="2:2">
      <c r="B6588" s="218"/>
    </row>
    <row r="6589" spans="2:2">
      <c r="B6589" s="218"/>
    </row>
    <row r="6590" spans="2:2">
      <c r="B6590" s="218"/>
    </row>
    <row r="6591" spans="2:2">
      <c r="B6591" s="218"/>
    </row>
    <row r="6592" spans="2:2">
      <c r="B6592" s="218"/>
    </row>
    <row r="6593" spans="2:2">
      <c r="B6593" s="218"/>
    </row>
    <row r="6594" spans="2:2">
      <c r="B6594" s="218"/>
    </row>
    <row r="6595" spans="2:2">
      <c r="B6595" s="218"/>
    </row>
    <row r="6596" spans="2:2">
      <c r="B6596" s="218"/>
    </row>
    <row r="6597" spans="2:2">
      <c r="B6597" s="218"/>
    </row>
    <row r="6598" spans="2:2">
      <c r="B6598" s="218"/>
    </row>
    <row r="6599" spans="2:2">
      <c r="B6599" s="218"/>
    </row>
    <row r="6600" spans="2:2">
      <c r="B6600" s="218"/>
    </row>
    <row r="6601" spans="2:2">
      <c r="B6601" s="218"/>
    </row>
    <row r="6602" spans="2:2">
      <c r="B6602" s="218"/>
    </row>
    <row r="6603" spans="2:2">
      <c r="B6603" s="218"/>
    </row>
    <row r="6604" spans="2:2">
      <c r="B6604" s="218"/>
    </row>
    <row r="6605" spans="2:2">
      <c r="B6605" s="218"/>
    </row>
    <row r="6606" spans="2:2">
      <c r="B6606" s="218"/>
    </row>
    <row r="6607" spans="2:2">
      <c r="B6607" s="218"/>
    </row>
    <row r="6608" spans="2:2">
      <c r="B6608" s="218"/>
    </row>
    <row r="6609" spans="2:2">
      <c r="B6609" s="218"/>
    </row>
    <row r="6610" spans="2:2">
      <c r="B6610" s="218"/>
    </row>
    <row r="6611" spans="2:2">
      <c r="B6611" s="218"/>
    </row>
    <row r="6612" spans="2:2">
      <c r="B6612" s="218"/>
    </row>
    <row r="6613" spans="2:2">
      <c r="B6613" s="218"/>
    </row>
    <row r="6614" spans="2:2">
      <c r="B6614" s="218"/>
    </row>
    <row r="6615" spans="2:2">
      <c r="B6615" s="218"/>
    </row>
    <row r="6616" spans="2:2">
      <c r="B6616" s="218"/>
    </row>
    <row r="6617" spans="2:2">
      <c r="B6617" s="218"/>
    </row>
    <row r="6618" spans="2:2">
      <c r="B6618" s="218"/>
    </row>
    <row r="6619" spans="2:2">
      <c r="B6619" s="218"/>
    </row>
    <row r="6620" spans="2:2">
      <c r="B6620" s="218"/>
    </row>
    <row r="6621" spans="2:2">
      <c r="B6621" s="218"/>
    </row>
    <row r="6622" spans="2:2">
      <c r="B6622" s="218"/>
    </row>
    <row r="6623" spans="2:2">
      <c r="B6623" s="218"/>
    </row>
    <row r="6624" spans="2:2">
      <c r="B6624" s="218"/>
    </row>
    <row r="6625" spans="2:2">
      <c r="B6625" s="218"/>
    </row>
    <row r="6626" spans="2:2">
      <c r="B6626" s="218"/>
    </row>
    <row r="6627" spans="2:2">
      <c r="B6627" s="218"/>
    </row>
    <row r="6628" spans="2:2">
      <c r="B6628" s="218"/>
    </row>
    <row r="6629" spans="2:2">
      <c r="B6629" s="218"/>
    </row>
    <row r="6630" spans="2:2">
      <c r="B6630" s="218"/>
    </row>
    <row r="6631" spans="2:2">
      <c r="B6631" s="218"/>
    </row>
    <row r="6632" spans="2:2">
      <c r="B6632" s="218"/>
    </row>
    <row r="6633" spans="2:2">
      <c r="B6633" s="218"/>
    </row>
    <row r="6634" spans="2:2">
      <c r="B6634" s="218"/>
    </row>
    <row r="6635" spans="2:2">
      <c r="B6635" s="218"/>
    </row>
    <row r="6636" spans="2:2">
      <c r="B6636" s="218"/>
    </row>
    <row r="6637" spans="2:2">
      <c r="B6637" s="218"/>
    </row>
    <row r="6638" spans="2:2">
      <c r="B6638" s="218"/>
    </row>
    <row r="6639" spans="2:2">
      <c r="B6639" s="218"/>
    </row>
    <row r="6640" spans="2:2">
      <c r="B6640" s="218"/>
    </row>
    <row r="6641" spans="2:2">
      <c r="B6641" s="218"/>
    </row>
    <row r="6642" spans="2:2">
      <c r="B6642" s="218"/>
    </row>
    <row r="6643" spans="2:2">
      <c r="B6643" s="218"/>
    </row>
    <row r="6644" spans="2:2">
      <c r="B6644" s="218"/>
    </row>
    <row r="6645" spans="2:2">
      <c r="B6645" s="218"/>
    </row>
    <row r="6646" spans="2:2">
      <c r="B6646" s="218"/>
    </row>
    <row r="6647" spans="2:2">
      <c r="B6647" s="218"/>
    </row>
    <row r="6648" spans="2:2">
      <c r="B6648" s="218"/>
    </row>
    <row r="6649" spans="2:2">
      <c r="B6649" s="218"/>
    </row>
    <row r="6650" spans="2:2">
      <c r="B6650" s="218"/>
    </row>
    <row r="6651" spans="2:2">
      <c r="B6651" s="218"/>
    </row>
    <row r="6652" spans="2:2">
      <c r="B6652" s="218"/>
    </row>
    <row r="6653" spans="2:2">
      <c r="B6653" s="218"/>
    </row>
    <row r="6654" spans="2:2">
      <c r="B6654" s="218"/>
    </row>
    <row r="6655" spans="2:2">
      <c r="B6655" s="218"/>
    </row>
    <row r="6656" spans="2:2">
      <c r="B6656" s="218"/>
    </row>
    <row r="6657" spans="2:2">
      <c r="B6657" s="218"/>
    </row>
    <row r="6658" spans="2:2">
      <c r="B6658" s="218"/>
    </row>
    <row r="6659" spans="2:2">
      <c r="B6659" s="218"/>
    </row>
    <row r="6660" spans="2:2">
      <c r="B6660" s="218"/>
    </row>
    <row r="6661" spans="2:2">
      <c r="B6661" s="218"/>
    </row>
    <row r="6662" spans="2:2">
      <c r="B6662" s="218"/>
    </row>
    <row r="6663" spans="2:2">
      <c r="B6663" s="218"/>
    </row>
    <row r="6664" spans="2:2">
      <c r="B6664" s="218"/>
    </row>
    <row r="6665" spans="2:2">
      <c r="B6665" s="218"/>
    </row>
    <row r="6666" spans="2:2">
      <c r="B6666" s="218"/>
    </row>
    <row r="6667" spans="2:2">
      <c r="B6667" s="218"/>
    </row>
    <row r="6668" spans="2:2">
      <c r="B6668" s="218"/>
    </row>
    <row r="6669" spans="2:2">
      <c r="B6669" s="218"/>
    </row>
    <row r="6670" spans="2:2">
      <c r="B6670" s="218"/>
    </row>
    <row r="6671" spans="2:2">
      <c r="B6671" s="218"/>
    </row>
    <row r="6672" spans="2:2">
      <c r="B6672" s="218"/>
    </row>
    <row r="6673" spans="2:2">
      <c r="B6673" s="218"/>
    </row>
    <row r="6674" spans="2:2">
      <c r="B6674" s="218"/>
    </row>
    <row r="6675" spans="2:2">
      <c r="B6675" s="218"/>
    </row>
    <row r="6676" spans="2:2">
      <c r="B6676" s="218"/>
    </row>
    <row r="6677" spans="2:2">
      <c r="B6677" s="218"/>
    </row>
    <row r="6678" spans="2:2">
      <c r="B6678" s="218"/>
    </row>
    <row r="6679" spans="2:2">
      <c r="B6679" s="218"/>
    </row>
    <row r="6680" spans="2:2">
      <c r="B6680" s="218"/>
    </row>
    <row r="6681" spans="2:2">
      <c r="B6681" s="218"/>
    </row>
    <row r="6682" spans="2:2">
      <c r="B6682" s="218"/>
    </row>
    <row r="6683" spans="2:2">
      <c r="B6683" s="218"/>
    </row>
    <row r="6684" spans="2:2">
      <c r="B6684" s="218"/>
    </row>
    <row r="6685" spans="2:2">
      <c r="B6685" s="218"/>
    </row>
    <row r="6686" spans="2:2">
      <c r="B6686" s="218"/>
    </row>
    <row r="6687" spans="2:2">
      <c r="B6687" s="218"/>
    </row>
    <row r="6688" spans="2:2">
      <c r="B6688" s="218"/>
    </row>
    <row r="6689" spans="2:2">
      <c r="B6689" s="218"/>
    </row>
    <row r="6690" spans="2:2">
      <c r="B6690" s="218"/>
    </row>
    <row r="6691" spans="2:2">
      <c r="B6691" s="218"/>
    </row>
    <row r="6692" spans="2:2">
      <c r="B6692" s="218"/>
    </row>
    <row r="6693" spans="2:2">
      <c r="B6693" s="218"/>
    </row>
    <row r="6694" spans="2:2">
      <c r="B6694" s="218"/>
    </row>
    <row r="6695" spans="2:2">
      <c r="B6695" s="218"/>
    </row>
    <row r="6696" spans="2:2">
      <c r="B6696" s="218"/>
    </row>
    <row r="6697" spans="2:2">
      <c r="B6697" s="218"/>
    </row>
    <row r="6698" spans="2:2">
      <c r="B6698" s="218"/>
    </row>
    <row r="6699" spans="2:2">
      <c r="B6699" s="218"/>
    </row>
    <row r="6700" spans="2:2">
      <c r="B6700" s="218"/>
    </row>
    <row r="6701" spans="2:2">
      <c r="B6701" s="218"/>
    </row>
    <row r="6702" spans="2:2">
      <c r="B6702" s="218"/>
    </row>
    <row r="6703" spans="2:2">
      <c r="B6703" s="218"/>
    </row>
    <row r="6704" spans="2:2">
      <c r="B6704" s="218"/>
    </row>
    <row r="6705" spans="2:2">
      <c r="B6705" s="218"/>
    </row>
    <row r="6706" spans="2:2">
      <c r="B6706" s="218"/>
    </row>
    <row r="6707" spans="2:2">
      <c r="B6707" s="218"/>
    </row>
    <row r="6708" spans="2:2">
      <c r="B6708" s="218"/>
    </row>
    <row r="6709" spans="2:2">
      <c r="B6709" s="218"/>
    </row>
    <row r="6710" spans="2:2">
      <c r="B6710" s="218"/>
    </row>
    <row r="6711" spans="2:2">
      <c r="B6711" s="218"/>
    </row>
    <row r="6712" spans="2:2">
      <c r="B6712" s="218"/>
    </row>
    <row r="6713" spans="2:2">
      <c r="B6713" s="218"/>
    </row>
    <row r="6714" spans="2:2">
      <c r="B6714" s="218"/>
    </row>
    <row r="6715" spans="2:2">
      <c r="B6715" s="218"/>
    </row>
    <row r="6716" spans="2:2">
      <c r="B6716" s="218"/>
    </row>
    <row r="6717" spans="2:2">
      <c r="B6717" s="218"/>
    </row>
    <row r="6718" spans="2:2">
      <c r="B6718" s="218"/>
    </row>
    <row r="6719" spans="2:2">
      <c r="B6719" s="218"/>
    </row>
    <row r="6720" spans="2:2">
      <c r="B6720" s="218"/>
    </row>
    <row r="6721" spans="2:2">
      <c r="B6721" s="218"/>
    </row>
    <row r="6722" spans="2:2">
      <c r="B6722" s="218"/>
    </row>
    <row r="6723" spans="2:2">
      <c r="B6723" s="218"/>
    </row>
    <row r="6724" spans="2:2">
      <c r="B6724" s="218"/>
    </row>
    <row r="6725" spans="2:2">
      <c r="B6725" s="218"/>
    </row>
    <row r="6726" spans="2:2">
      <c r="B6726" s="218"/>
    </row>
    <row r="6727" spans="2:2">
      <c r="B6727" s="218"/>
    </row>
    <row r="6728" spans="2:2">
      <c r="B6728" s="218"/>
    </row>
    <row r="6729" spans="2:2">
      <c r="B6729" s="218"/>
    </row>
    <row r="6730" spans="2:2">
      <c r="B6730" s="218"/>
    </row>
    <row r="6731" spans="2:2">
      <c r="B6731" s="218"/>
    </row>
    <row r="6732" spans="2:2">
      <c r="B6732" s="218"/>
    </row>
    <row r="6733" spans="2:2">
      <c r="B6733" s="218"/>
    </row>
    <row r="6734" spans="2:2">
      <c r="B6734" s="218"/>
    </row>
    <row r="6735" spans="2:2">
      <c r="B6735" s="218"/>
    </row>
    <row r="6736" spans="2:2">
      <c r="B6736" s="218"/>
    </row>
    <row r="6737" spans="2:2">
      <c r="B6737" s="218"/>
    </row>
    <row r="6738" spans="2:2">
      <c r="B6738" s="218"/>
    </row>
    <row r="6739" spans="2:2">
      <c r="B6739" s="218"/>
    </row>
    <row r="6740" spans="2:2">
      <c r="B6740" s="218"/>
    </row>
    <row r="6741" spans="2:2">
      <c r="B6741" s="218"/>
    </row>
    <row r="6742" spans="2:2">
      <c r="B6742" s="218"/>
    </row>
    <row r="6743" spans="2:2">
      <c r="B6743" s="218"/>
    </row>
    <row r="6744" spans="2:2">
      <c r="B6744" s="218"/>
    </row>
    <row r="6745" spans="2:2">
      <c r="B6745" s="218"/>
    </row>
    <row r="6746" spans="2:2">
      <c r="B6746" s="218"/>
    </row>
    <row r="6747" spans="2:2">
      <c r="B6747" s="218"/>
    </row>
    <row r="6748" spans="2:2">
      <c r="B6748" s="218"/>
    </row>
    <row r="6749" spans="2:2">
      <c r="B6749" s="218"/>
    </row>
    <row r="6750" spans="2:2">
      <c r="B6750" s="218"/>
    </row>
    <row r="6751" spans="2:2">
      <c r="B6751" s="218"/>
    </row>
    <row r="6752" spans="2:2">
      <c r="B6752" s="218"/>
    </row>
    <row r="6753" spans="2:2">
      <c r="B6753" s="218"/>
    </row>
    <row r="6754" spans="2:2">
      <c r="B6754" s="218"/>
    </row>
    <row r="6755" spans="2:2">
      <c r="B6755" s="218"/>
    </row>
    <row r="6756" spans="2:2">
      <c r="B6756" s="218"/>
    </row>
    <row r="6757" spans="2:2">
      <c r="B6757" s="218"/>
    </row>
    <row r="6758" spans="2:2">
      <c r="B6758" s="218"/>
    </row>
    <row r="6759" spans="2:2">
      <c r="B6759" s="218"/>
    </row>
    <row r="6760" spans="2:2">
      <c r="B6760" s="218"/>
    </row>
    <row r="6761" spans="2:2">
      <c r="B6761" s="218"/>
    </row>
    <row r="6762" spans="2:2">
      <c r="B6762" s="218"/>
    </row>
    <row r="6763" spans="2:2">
      <c r="B6763" s="218"/>
    </row>
    <row r="6764" spans="2:2">
      <c r="B6764" s="218"/>
    </row>
    <row r="6765" spans="2:2">
      <c r="B6765" s="218"/>
    </row>
    <row r="6766" spans="2:2">
      <c r="B6766" s="218"/>
    </row>
    <row r="6767" spans="2:2">
      <c r="B6767" s="218"/>
    </row>
    <row r="6768" spans="2:2">
      <c r="B6768" s="218"/>
    </row>
    <row r="6769" spans="2:2">
      <c r="B6769" s="218"/>
    </row>
    <row r="6770" spans="2:2">
      <c r="B6770" s="218"/>
    </row>
    <row r="6771" spans="2:2">
      <c r="B6771" s="218"/>
    </row>
    <row r="6772" spans="2:2">
      <c r="B6772" s="218"/>
    </row>
    <row r="6773" spans="2:2">
      <c r="B6773" s="218"/>
    </row>
    <row r="6774" spans="2:2">
      <c r="B6774" s="218"/>
    </row>
    <row r="6775" spans="2:2">
      <c r="B6775" s="218"/>
    </row>
    <row r="6776" spans="2:2">
      <c r="B6776" s="218"/>
    </row>
    <row r="6777" spans="2:2">
      <c r="B6777" s="218"/>
    </row>
    <row r="6778" spans="2:2">
      <c r="B6778" s="218"/>
    </row>
    <row r="6779" spans="2:2">
      <c r="B6779" s="218"/>
    </row>
    <row r="6780" spans="2:2">
      <c r="B6780" s="218"/>
    </row>
    <row r="6781" spans="2:2">
      <c r="B6781" s="218"/>
    </row>
    <row r="6782" spans="2:2">
      <c r="B6782" s="218"/>
    </row>
    <row r="6783" spans="2:2">
      <c r="B6783" s="218"/>
    </row>
    <row r="6784" spans="2:2">
      <c r="B6784" s="218"/>
    </row>
    <row r="6785" spans="2:2">
      <c r="B6785" s="218"/>
    </row>
    <row r="6786" spans="2:2">
      <c r="B6786" s="218"/>
    </row>
    <row r="6787" spans="2:2">
      <c r="B6787" s="218"/>
    </row>
    <row r="6788" spans="2:2">
      <c r="B6788" s="218"/>
    </row>
    <row r="6789" spans="2:2">
      <c r="B6789" s="218"/>
    </row>
    <row r="6790" spans="2:2">
      <c r="B6790" s="218"/>
    </row>
    <row r="6791" spans="2:2">
      <c r="B6791" s="218"/>
    </row>
    <row r="6792" spans="2:2">
      <c r="B6792" s="218"/>
    </row>
    <row r="6793" spans="2:2">
      <c r="B6793" s="218"/>
    </row>
    <row r="6794" spans="2:2">
      <c r="B6794" s="218"/>
    </row>
    <row r="6795" spans="2:2">
      <c r="B6795" s="218"/>
    </row>
    <row r="6796" spans="2:2">
      <c r="B6796" s="218"/>
    </row>
    <row r="6797" spans="2:2">
      <c r="B6797" s="218"/>
    </row>
    <row r="6798" spans="2:2">
      <c r="B6798" s="218"/>
    </row>
    <row r="6799" spans="2:2">
      <c r="B6799" s="218"/>
    </row>
    <row r="6800" spans="2:2">
      <c r="B6800" s="218"/>
    </row>
    <row r="6801" spans="2:2">
      <c r="B6801" s="218"/>
    </row>
    <row r="6802" spans="2:2">
      <c r="B6802" s="218"/>
    </row>
    <row r="6803" spans="2:2">
      <c r="B6803" s="218"/>
    </row>
    <row r="6804" spans="2:2">
      <c r="B6804" s="218"/>
    </row>
    <row r="6805" spans="2:2">
      <c r="B6805" s="218"/>
    </row>
    <row r="6806" spans="2:2">
      <c r="B6806" s="218"/>
    </row>
    <row r="6807" spans="2:2">
      <c r="B6807" s="218"/>
    </row>
    <row r="6808" spans="2:2">
      <c r="B6808" s="218"/>
    </row>
    <row r="6809" spans="2:2">
      <c r="B6809" s="218"/>
    </row>
    <row r="6810" spans="2:2">
      <c r="B6810" s="218"/>
    </row>
    <row r="6811" spans="2:2">
      <c r="B6811" s="218"/>
    </row>
    <row r="6812" spans="2:2">
      <c r="B6812" s="218"/>
    </row>
    <row r="6813" spans="2:2">
      <c r="B6813" s="218"/>
    </row>
    <row r="6814" spans="2:2">
      <c r="B6814" s="218"/>
    </row>
    <row r="6815" spans="2:2">
      <c r="B6815" s="218"/>
    </row>
    <row r="6816" spans="2:2">
      <c r="B6816" s="218"/>
    </row>
    <row r="6817" spans="2:2">
      <c r="B6817" s="218"/>
    </row>
    <row r="6818" spans="2:2">
      <c r="B6818" s="218"/>
    </row>
    <row r="6819" spans="2:2">
      <c r="B6819" s="218"/>
    </row>
    <row r="6820" spans="2:2">
      <c r="B6820" s="218"/>
    </row>
    <row r="6821" spans="2:2">
      <c r="B6821" s="218"/>
    </row>
    <row r="6822" spans="2:2">
      <c r="B6822" s="218"/>
    </row>
    <row r="6823" spans="2:2">
      <c r="B6823" s="218"/>
    </row>
    <row r="6824" spans="2:2">
      <c r="B6824" s="218"/>
    </row>
    <row r="6825" spans="2:2">
      <c r="B6825" s="218"/>
    </row>
    <row r="6826" spans="2:2">
      <c r="B6826" s="218"/>
    </row>
    <row r="6827" spans="2:2">
      <c r="B6827" s="218"/>
    </row>
    <row r="6828" spans="2:2">
      <c r="B6828" s="218"/>
    </row>
    <row r="6829" spans="2:2">
      <c r="B6829" s="218"/>
    </row>
    <row r="6830" spans="2:2">
      <c r="B6830" s="218"/>
    </row>
    <row r="6831" spans="2:2">
      <c r="B6831" s="218"/>
    </row>
    <row r="6832" spans="2:2">
      <c r="B6832" s="218"/>
    </row>
    <row r="6833" spans="2:2">
      <c r="B6833" s="218"/>
    </row>
    <row r="6834" spans="2:2">
      <c r="B6834" s="218"/>
    </row>
    <row r="6835" spans="2:2">
      <c r="B6835" s="218"/>
    </row>
    <row r="6836" spans="2:2">
      <c r="B6836" s="218"/>
    </row>
    <row r="6837" spans="2:2">
      <c r="B6837" s="218"/>
    </row>
    <row r="6838" spans="2:2">
      <c r="B6838" s="218"/>
    </row>
    <row r="6839" spans="2:2">
      <c r="B6839" s="218"/>
    </row>
    <row r="6840" spans="2:2">
      <c r="B6840" s="218"/>
    </row>
    <row r="6841" spans="2:2">
      <c r="B6841" s="218"/>
    </row>
    <row r="6842" spans="2:2">
      <c r="B6842" s="218"/>
    </row>
    <row r="6843" spans="2:2">
      <c r="B6843" s="218"/>
    </row>
    <row r="6844" spans="2:2">
      <c r="B6844" s="218"/>
    </row>
    <row r="6845" spans="2:2">
      <c r="B6845" s="218"/>
    </row>
    <row r="6846" spans="2:2">
      <c r="B6846" s="218"/>
    </row>
    <row r="6847" spans="2:2">
      <c r="B6847" s="218"/>
    </row>
    <row r="6848" spans="2:2">
      <c r="B6848" s="218"/>
    </row>
    <row r="6849" spans="2:2">
      <c r="B6849" s="218"/>
    </row>
    <row r="6850" spans="2:2">
      <c r="B6850" s="218"/>
    </row>
    <row r="6851" spans="2:2">
      <c r="B6851" s="218"/>
    </row>
    <row r="6852" spans="2:2">
      <c r="B6852" s="218"/>
    </row>
    <row r="6853" spans="2:2">
      <c r="B6853" s="218"/>
    </row>
    <row r="6854" spans="2:2">
      <c r="B6854" s="218"/>
    </row>
    <row r="6855" spans="2:2">
      <c r="B6855" s="218"/>
    </row>
    <row r="6856" spans="2:2">
      <c r="B6856" s="218"/>
    </row>
    <row r="6857" spans="2:2">
      <c r="B6857" s="218"/>
    </row>
    <row r="6858" spans="2:2">
      <c r="B6858" s="218"/>
    </row>
    <row r="6859" spans="2:2">
      <c r="B6859" s="218"/>
    </row>
    <row r="6860" spans="2:2">
      <c r="B6860" s="218"/>
    </row>
    <row r="6861" spans="2:2">
      <c r="B6861" s="218"/>
    </row>
    <row r="6862" spans="2:2">
      <c r="B6862" s="218"/>
    </row>
    <row r="6863" spans="2:2">
      <c r="B6863" s="218"/>
    </row>
    <row r="6864" spans="2:2">
      <c r="B6864" s="218"/>
    </row>
    <row r="6865" spans="2:2">
      <c r="B6865" s="218"/>
    </row>
    <row r="6866" spans="2:2">
      <c r="B6866" s="218"/>
    </row>
    <row r="6867" spans="2:2">
      <c r="B6867" s="218"/>
    </row>
    <row r="6868" spans="2:2">
      <c r="B6868" s="218"/>
    </row>
    <row r="6869" spans="2:2">
      <c r="B6869" s="218"/>
    </row>
    <row r="6870" spans="2:2">
      <c r="B6870" s="218"/>
    </row>
    <row r="6871" spans="2:2">
      <c r="B6871" s="218"/>
    </row>
    <row r="6872" spans="2:2">
      <c r="B6872" s="218"/>
    </row>
    <row r="6873" spans="2:2">
      <c r="B6873" s="218"/>
    </row>
    <row r="6874" spans="2:2">
      <c r="B6874" s="218"/>
    </row>
    <row r="6875" spans="2:2">
      <c r="B6875" s="218"/>
    </row>
    <row r="6876" spans="2:2">
      <c r="B6876" s="218"/>
    </row>
    <row r="6877" spans="2:2">
      <c r="B6877" s="218"/>
    </row>
    <row r="6878" spans="2:2">
      <c r="B6878" s="218"/>
    </row>
    <row r="6879" spans="2:2">
      <c r="B6879" s="218"/>
    </row>
    <row r="6880" spans="2:2">
      <c r="B6880" s="218"/>
    </row>
    <row r="6881" spans="2:2">
      <c r="B6881" s="218"/>
    </row>
    <row r="6882" spans="2:2">
      <c r="B6882" s="218"/>
    </row>
    <row r="6883" spans="2:2">
      <c r="B6883" s="218"/>
    </row>
    <row r="6884" spans="2:2">
      <c r="B6884" s="218"/>
    </row>
    <row r="6885" spans="2:2">
      <c r="B6885" s="218"/>
    </row>
    <row r="6886" spans="2:2">
      <c r="B6886" s="218"/>
    </row>
    <row r="6887" spans="2:2">
      <c r="B6887" s="218"/>
    </row>
    <row r="6888" spans="2:2">
      <c r="B6888" s="218"/>
    </row>
    <row r="6889" spans="2:2">
      <c r="B6889" s="218"/>
    </row>
    <row r="6890" spans="2:2">
      <c r="B6890" s="218"/>
    </row>
    <row r="6891" spans="2:2">
      <c r="B6891" s="218"/>
    </row>
    <row r="6892" spans="2:2">
      <c r="B6892" s="218"/>
    </row>
    <row r="6893" spans="2:2">
      <c r="B6893" s="218"/>
    </row>
    <row r="6894" spans="2:2">
      <c r="B6894" s="218"/>
    </row>
    <row r="6895" spans="2:2">
      <c r="B6895" s="218"/>
    </row>
    <row r="6896" spans="2:2">
      <c r="B6896" s="218"/>
    </row>
    <row r="6897" spans="2:2">
      <c r="B6897" s="218"/>
    </row>
    <row r="6898" spans="2:2">
      <c r="B6898" s="218"/>
    </row>
    <row r="6899" spans="2:2">
      <c r="B6899" s="218"/>
    </row>
    <row r="6900" spans="2:2">
      <c r="B6900" s="218"/>
    </row>
    <row r="6901" spans="2:2">
      <c r="B6901" s="218"/>
    </row>
    <row r="6902" spans="2:2">
      <c r="B6902" s="218"/>
    </row>
    <row r="6903" spans="2:2">
      <c r="B6903" s="218"/>
    </row>
    <row r="6904" spans="2:2">
      <c r="B6904" s="218"/>
    </row>
    <row r="6905" spans="2:2">
      <c r="B6905" s="218"/>
    </row>
    <row r="6906" spans="2:2">
      <c r="B6906" s="218"/>
    </row>
    <row r="6907" spans="2:2">
      <c r="B6907" s="218"/>
    </row>
    <row r="6908" spans="2:2">
      <c r="B6908" s="218"/>
    </row>
    <row r="6909" spans="2:2">
      <c r="B6909" s="218"/>
    </row>
    <row r="6910" spans="2:2">
      <c r="B6910" s="218"/>
    </row>
    <row r="6911" spans="2:2">
      <c r="B6911" s="218"/>
    </row>
    <row r="6912" spans="2:2">
      <c r="B6912" s="218"/>
    </row>
    <row r="6913" spans="2:2">
      <c r="B6913" s="218"/>
    </row>
    <row r="6914" spans="2:2">
      <c r="B6914" s="218"/>
    </row>
    <row r="6915" spans="2:2">
      <c r="B6915" s="218"/>
    </row>
    <row r="6916" spans="2:2">
      <c r="B6916" s="218"/>
    </row>
    <row r="6917" spans="2:2">
      <c r="B6917" s="218"/>
    </row>
    <row r="6918" spans="2:2">
      <c r="B6918" s="218"/>
    </row>
    <row r="6919" spans="2:2">
      <c r="B6919" s="218"/>
    </row>
    <row r="6920" spans="2:2">
      <c r="B6920" s="218"/>
    </row>
    <row r="6921" spans="2:2">
      <c r="B6921" s="218"/>
    </row>
    <row r="6922" spans="2:2">
      <c r="B6922" s="218"/>
    </row>
    <row r="6923" spans="2:2">
      <c r="B6923" s="218"/>
    </row>
    <row r="6924" spans="2:2">
      <c r="B6924" s="218"/>
    </row>
    <row r="6925" spans="2:2">
      <c r="B6925" s="218"/>
    </row>
    <row r="6926" spans="2:2">
      <c r="B6926" s="218"/>
    </row>
    <row r="6927" spans="2:2">
      <c r="B6927" s="218"/>
    </row>
    <row r="6928" spans="2:2">
      <c r="B6928" s="218"/>
    </row>
    <row r="6929" spans="2:2">
      <c r="B6929" s="218"/>
    </row>
    <row r="6930" spans="2:2">
      <c r="B6930" s="218"/>
    </row>
    <row r="6931" spans="2:2">
      <c r="B6931" s="218"/>
    </row>
    <row r="6932" spans="2:2">
      <c r="B6932" s="218"/>
    </row>
    <row r="6933" spans="2:2">
      <c r="B6933" s="218"/>
    </row>
    <row r="6934" spans="2:2">
      <c r="B6934" s="218"/>
    </row>
    <row r="6935" spans="2:2">
      <c r="B6935" s="218"/>
    </row>
    <row r="6936" spans="2:2">
      <c r="B6936" s="218"/>
    </row>
    <row r="6937" spans="2:2">
      <c r="B6937" s="218"/>
    </row>
    <row r="6938" spans="2:2">
      <c r="B6938" s="218"/>
    </row>
    <row r="6939" spans="2:2">
      <c r="B6939" s="218"/>
    </row>
    <row r="6940" spans="2:2">
      <c r="B6940" s="218"/>
    </row>
    <row r="6941" spans="2:2">
      <c r="B6941" s="218"/>
    </row>
    <row r="6942" spans="2:2">
      <c r="B6942" s="218"/>
    </row>
    <row r="6943" spans="2:2">
      <c r="B6943" s="218"/>
    </row>
    <row r="6944" spans="2:2">
      <c r="B6944" s="218"/>
    </row>
    <row r="6945" spans="2:2">
      <c r="B6945" s="218"/>
    </row>
    <row r="6946" spans="2:2">
      <c r="B6946" s="218"/>
    </row>
    <row r="6947" spans="2:2">
      <c r="B6947" s="218"/>
    </row>
    <row r="6948" spans="2:2">
      <c r="B6948" s="218"/>
    </row>
    <row r="6949" spans="2:2">
      <c r="B6949" s="218"/>
    </row>
    <row r="6950" spans="2:2">
      <c r="B6950" s="218"/>
    </row>
    <row r="6951" spans="2:2">
      <c r="B6951" s="218"/>
    </row>
    <row r="6952" spans="2:2">
      <c r="B6952" s="218"/>
    </row>
    <row r="6953" spans="2:2">
      <c r="B6953" s="218"/>
    </row>
    <row r="6954" spans="2:2">
      <c r="B6954" s="218"/>
    </row>
    <row r="6955" spans="2:2">
      <c r="B6955" s="218"/>
    </row>
    <row r="6956" spans="2:2">
      <c r="B6956" s="218"/>
    </row>
    <row r="6957" spans="2:2">
      <c r="B6957" s="218"/>
    </row>
    <row r="6958" spans="2:2">
      <c r="B6958" s="218"/>
    </row>
    <row r="6959" spans="2:2">
      <c r="B6959" s="218"/>
    </row>
    <row r="6960" spans="2:2">
      <c r="B6960" s="218"/>
    </row>
    <row r="6961" spans="2:2">
      <c r="B6961" s="218"/>
    </row>
    <row r="6962" spans="2:2">
      <c r="B6962" s="218"/>
    </row>
    <row r="6963" spans="2:2">
      <c r="B6963" s="218"/>
    </row>
    <row r="6964" spans="2:2">
      <c r="B6964" s="218"/>
    </row>
    <row r="6965" spans="2:2">
      <c r="B6965" s="218"/>
    </row>
    <row r="6966" spans="2:2">
      <c r="B6966" s="218"/>
    </row>
    <row r="6967" spans="2:2">
      <c r="B6967" s="218"/>
    </row>
    <row r="6968" spans="2:2">
      <c r="B6968" s="218"/>
    </row>
    <row r="6969" spans="2:2">
      <c r="B6969" s="218"/>
    </row>
    <row r="6970" spans="2:2">
      <c r="B6970" s="218"/>
    </row>
    <row r="6971" spans="2:2">
      <c r="B6971" s="218"/>
    </row>
    <row r="6972" spans="2:2">
      <c r="B6972" s="218"/>
    </row>
    <row r="6973" spans="2:2">
      <c r="B6973" s="218"/>
    </row>
    <row r="6974" spans="2:2">
      <c r="B6974" s="218"/>
    </row>
    <row r="6975" spans="2:2">
      <c r="B6975" s="218"/>
    </row>
    <row r="6976" spans="2:2">
      <c r="B6976" s="218"/>
    </row>
    <row r="6977" spans="2:2">
      <c r="B6977" s="218"/>
    </row>
    <row r="6978" spans="2:2">
      <c r="B6978" s="218"/>
    </row>
    <row r="6979" spans="2:2">
      <c r="B6979" s="218"/>
    </row>
    <row r="6980" spans="2:2">
      <c r="B6980" s="218"/>
    </row>
    <row r="6981" spans="2:2">
      <c r="B6981" s="218"/>
    </row>
    <row r="6982" spans="2:2">
      <c r="B6982" s="218"/>
    </row>
    <row r="6983" spans="2:2">
      <c r="B6983" s="218"/>
    </row>
    <row r="6984" spans="2:2">
      <c r="B6984" s="218"/>
    </row>
    <row r="6985" spans="2:2">
      <c r="B6985" s="218"/>
    </row>
    <row r="6986" spans="2:2">
      <c r="B6986" s="218"/>
    </row>
    <row r="6987" spans="2:2">
      <c r="B6987" s="218"/>
    </row>
    <row r="6988" spans="2:2">
      <c r="B6988" s="218"/>
    </row>
    <row r="6989" spans="2:2">
      <c r="B6989" s="218"/>
    </row>
    <row r="6990" spans="2:2">
      <c r="B6990" s="218"/>
    </row>
    <row r="6991" spans="2:2">
      <c r="B6991" s="218"/>
    </row>
    <row r="6992" spans="2:2">
      <c r="B6992" s="218"/>
    </row>
    <row r="6993" spans="2:2">
      <c r="B6993" s="218"/>
    </row>
    <row r="6994" spans="2:2">
      <c r="B6994" s="218"/>
    </row>
    <row r="6995" spans="2:2">
      <c r="B6995" s="218"/>
    </row>
    <row r="6996" spans="2:2">
      <c r="B6996" s="218"/>
    </row>
    <row r="6997" spans="2:2">
      <c r="B6997" s="218"/>
    </row>
    <row r="6998" spans="2:2">
      <c r="B6998" s="218"/>
    </row>
    <row r="6999" spans="2:2">
      <c r="B6999" s="218"/>
    </row>
    <row r="7000" spans="2:2">
      <c r="B7000" s="218"/>
    </row>
    <row r="7001" spans="2:2">
      <c r="B7001" s="218"/>
    </row>
    <row r="7002" spans="2:2">
      <c r="B7002" s="218"/>
    </row>
    <row r="7003" spans="2:2">
      <c r="B7003" s="218"/>
    </row>
    <row r="7004" spans="2:2">
      <c r="B7004" s="218"/>
    </row>
    <row r="7005" spans="2:2">
      <c r="B7005" s="218"/>
    </row>
    <row r="7006" spans="2:2">
      <c r="B7006" s="218"/>
    </row>
    <row r="7007" spans="2:2">
      <c r="B7007" s="218"/>
    </row>
    <row r="7008" spans="2:2">
      <c r="B7008" s="218"/>
    </row>
    <row r="7009" spans="2:2">
      <c r="B7009" s="218"/>
    </row>
    <row r="7010" spans="2:2">
      <c r="B7010" s="218"/>
    </row>
    <row r="7011" spans="2:2">
      <c r="B7011" s="218"/>
    </row>
    <row r="7012" spans="2:2">
      <c r="B7012" s="218"/>
    </row>
    <row r="7013" spans="2:2">
      <c r="B7013" s="218"/>
    </row>
    <row r="7014" spans="2:2">
      <c r="B7014" s="218"/>
    </row>
    <row r="7015" spans="2:2">
      <c r="B7015" s="218"/>
    </row>
    <row r="7016" spans="2:2">
      <c r="B7016" s="218"/>
    </row>
    <row r="7017" spans="2:2">
      <c r="B7017" s="218"/>
    </row>
    <row r="7018" spans="2:2">
      <c r="B7018" s="218"/>
    </row>
    <row r="7019" spans="2:2">
      <c r="B7019" s="218"/>
    </row>
    <row r="7020" spans="2:2">
      <c r="B7020" s="218"/>
    </row>
    <row r="7021" spans="2:2">
      <c r="B7021" s="218"/>
    </row>
    <row r="7022" spans="2:2">
      <c r="B7022" s="218"/>
    </row>
    <row r="7023" spans="2:2">
      <c r="B7023" s="218"/>
    </row>
    <row r="7024" spans="2:2">
      <c r="B7024" s="218"/>
    </row>
    <row r="7025" spans="2:2">
      <c r="B7025" s="218"/>
    </row>
    <row r="7026" spans="2:2">
      <c r="B7026" s="218"/>
    </row>
    <row r="7027" spans="2:2">
      <c r="B7027" s="218"/>
    </row>
    <row r="7028" spans="2:2">
      <c r="B7028" s="218"/>
    </row>
    <row r="7029" spans="2:2">
      <c r="B7029" s="218"/>
    </row>
    <row r="7030" spans="2:2">
      <c r="B7030" s="218"/>
    </row>
    <row r="7031" spans="2:2">
      <c r="B7031" s="218"/>
    </row>
    <row r="7032" spans="2:2">
      <c r="B7032" s="218"/>
    </row>
    <row r="7033" spans="2:2">
      <c r="B7033" s="218"/>
    </row>
    <row r="7034" spans="2:2">
      <c r="B7034" s="218"/>
    </row>
    <row r="7035" spans="2:2">
      <c r="B7035" s="218"/>
    </row>
    <row r="7036" spans="2:2">
      <c r="B7036" s="218"/>
    </row>
    <row r="7037" spans="2:2">
      <c r="B7037" s="218"/>
    </row>
    <row r="7038" spans="2:2">
      <c r="B7038" s="218"/>
    </row>
    <row r="7039" spans="2:2">
      <c r="B7039" s="218"/>
    </row>
    <row r="7040" spans="2:2">
      <c r="B7040" s="218"/>
    </row>
    <row r="7041" spans="2:2">
      <c r="B7041" s="218"/>
    </row>
    <row r="7042" spans="2:2">
      <c r="B7042" s="218"/>
    </row>
    <row r="7043" spans="2:2">
      <c r="B7043" s="218"/>
    </row>
    <row r="7044" spans="2:2">
      <c r="B7044" s="218"/>
    </row>
    <row r="7045" spans="2:2">
      <c r="B7045" s="218"/>
    </row>
    <row r="7046" spans="2:2">
      <c r="B7046" s="218"/>
    </row>
    <row r="7047" spans="2:2">
      <c r="B7047" s="218"/>
    </row>
    <row r="7048" spans="2:2">
      <c r="B7048" s="218"/>
    </row>
    <row r="7049" spans="2:2">
      <c r="B7049" s="218"/>
    </row>
    <row r="7050" spans="2:2">
      <c r="B7050" s="218"/>
    </row>
    <row r="7051" spans="2:2">
      <c r="B7051" s="218"/>
    </row>
    <row r="7052" spans="2:2">
      <c r="B7052" s="218"/>
    </row>
    <row r="7053" spans="2:2">
      <c r="B7053" s="218"/>
    </row>
    <row r="7054" spans="2:2">
      <c r="B7054" s="218"/>
    </row>
    <row r="7055" spans="2:2">
      <c r="B7055" s="218"/>
    </row>
    <row r="7056" spans="2:2">
      <c r="B7056" s="218"/>
    </row>
    <row r="7057" spans="2:2">
      <c r="B7057" s="218"/>
    </row>
    <row r="7058" spans="2:2">
      <c r="B7058" s="218"/>
    </row>
    <row r="7059" spans="2:2">
      <c r="B7059" s="218"/>
    </row>
    <row r="7060" spans="2:2">
      <c r="B7060" s="218"/>
    </row>
    <row r="7061" spans="2:2">
      <c r="B7061" s="218"/>
    </row>
    <row r="7062" spans="2:2">
      <c r="B7062" s="218"/>
    </row>
    <row r="7063" spans="2:2">
      <c r="B7063" s="218"/>
    </row>
    <row r="7064" spans="2:2">
      <c r="B7064" s="218"/>
    </row>
    <row r="7065" spans="2:2">
      <c r="B7065" s="218"/>
    </row>
    <row r="7066" spans="2:2">
      <c r="B7066" s="218"/>
    </row>
    <row r="7067" spans="2:2">
      <c r="B7067" s="218"/>
    </row>
    <row r="7068" spans="2:2">
      <c r="B7068" s="218"/>
    </row>
    <row r="7069" spans="2:2">
      <c r="B7069" s="218"/>
    </row>
    <row r="7070" spans="2:2">
      <c r="B7070" s="218"/>
    </row>
    <row r="7071" spans="2:2">
      <c r="B7071" s="218"/>
    </row>
    <row r="7072" spans="2:2">
      <c r="B7072" s="218"/>
    </row>
    <row r="7073" spans="2:2">
      <c r="B7073" s="218"/>
    </row>
    <row r="7074" spans="2:2">
      <c r="B7074" s="218"/>
    </row>
    <row r="7075" spans="2:2">
      <c r="B7075" s="218"/>
    </row>
    <row r="7076" spans="2:2">
      <c r="B7076" s="218"/>
    </row>
    <row r="7077" spans="2:2">
      <c r="B7077" s="218"/>
    </row>
    <row r="7078" spans="2:2">
      <c r="B7078" s="218"/>
    </row>
    <row r="7079" spans="2:2">
      <c r="B7079" s="218"/>
    </row>
    <row r="7080" spans="2:2">
      <c r="B7080" s="218"/>
    </row>
    <row r="7081" spans="2:2">
      <c r="B7081" s="218"/>
    </row>
    <row r="7082" spans="2:2">
      <c r="B7082" s="218"/>
    </row>
    <row r="7083" spans="2:2">
      <c r="B7083" s="218"/>
    </row>
    <row r="7084" spans="2:2">
      <c r="B7084" s="218"/>
    </row>
    <row r="7085" spans="2:2">
      <c r="B7085" s="218"/>
    </row>
    <row r="7086" spans="2:2">
      <c r="B7086" s="218"/>
    </row>
    <row r="7087" spans="2:2">
      <c r="B7087" s="218"/>
    </row>
    <row r="7088" spans="2:2">
      <c r="B7088" s="218"/>
    </row>
    <row r="7089" spans="2:2">
      <c r="B7089" s="218"/>
    </row>
    <row r="7090" spans="2:2">
      <c r="B7090" s="218"/>
    </row>
    <row r="7091" spans="2:2">
      <c r="B7091" s="218"/>
    </row>
    <row r="7092" spans="2:2">
      <c r="B7092" s="218"/>
    </row>
    <row r="7093" spans="2:2">
      <c r="B7093" s="218"/>
    </row>
    <row r="7094" spans="2:2">
      <c r="B7094" s="218"/>
    </row>
    <row r="7095" spans="2:2">
      <c r="B7095" s="218"/>
    </row>
    <row r="7096" spans="2:2">
      <c r="B7096" s="218"/>
    </row>
    <row r="7097" spans="2:2">
      <c r="B7097" s="218"/>
    </row>
    <row r="7098" spans="2:2">
      <c r="B7098" s="218"/>
    </row>
    <row r="7099" spans="2:2">
      <c r="B7099" s="218"/>
    </row>
    <row r="7100" spans="2:2">
      <c r="B7100" s="218"/>
    </row>
    <row r="7101" spans="2:2">
      <c r="B7101" s="218"/>
    </row>
    <row r="7102" spans="2:2">
      <c r="B7102" s="218"/>
    </row>
    <row r="7103" spans="2:2">
      <c r="B7103" s="218"/>
    </row>
    <row r="7104" spans="2:2">
      <c r="B7104" s="218"/>
    </row>
    <row r="7105" spans="2:2">
      <c r="B7105" s="218"/>
    </row>
    <row r="7106" spans="2:2">
      <c r="B7106" s="218"/>
    </row>
    <row r="7107" spans="2:2">
      <c r="B7107" s="218"/>
    </row>
    <row r="7108" spans="2:2">
      <c r="B7108" s="218"/>
    </row>
    <row r="7109" spans="2:2">
      <c r="B7109" s="218"/>
    </row>
    <row r="7110" spans="2:2">
      <c r="B7110" s="218"/>
    </row>
    <row r="7111" spans="2:2">
      <c r="B7111" s="218"/>
    </row>
    <row r="7112" spans="2:2">
      <c r="B7112" s="218"/>
    </row>
    <row r="7113" spans="2:2">
      <c r="B7113" s="218"/>
    </row>
    <row r="7114" spans="2:2">
      <c r="B7114" s="218"/>
    </row>
    <row r="7115" spans="2:2">
      <c r="B7115" s="218"/>
    </row>
    <row r="7116" spans="2:2">
      <c r="B7116" s="218"/>
    </row>
    <row r="7117" spans="2:2">
      <c r="B7117" s="218"/>
    </row>
    <row r="7118" spans="2:2">
      <c r="B7118" s="218"/>
    </row>
    <row r="7119" spans="2:2">
      <c r="B7119" s="218"/>
    </row>
    <row r="7120" spans="2:2">
      <c r="B7120" s="218"/>
    </row>
    <row r="7121" spans="2:2">
      <c r="B7121" s="218"/>
    </row>
    <row r="7122" spans="2:2">
      <c r="B7122" s="218"/>
    </row>
    <row r="7123" spans="2:2">
      <c r="B7123" s="218"/>
    </row>
    <row r="7124" spans="2:2">
      <c r="B7124" s="218"/>
    </row>
    <row r="7125" spans="2:2">
      <c r="B7125" s="218"/>
    </row>
    <row r="7126" spans="2:2">
      <c r="B7126" s="218"/>
    </row>
    <row r="7127" spans="2:2">
      <c r="B7127" s="218"/>
    </row>
    <row r="7128" spans="2:2">
      <c r="B7128" s="218"/>
    </row>
    <row r="7129" spans="2:2">
      <c r="B7129" s="218"/>
    </row>
    <row r="7130" spans="2:2">
      <c r="B7130" s="218"/>
    </row>
    <row r="7131" spans="2:2">
      <c r="B7131" s="218"/>
    </row>
    <row r="7132" spans="2:2">
      <c r="B7132" s="218"/>
    </row>
    <row r="7133" spans="2:2">
      <c r="B7133" s="218"/>
    </row>
    <row r="7134" spans="2:2">
      <c r="B7134" s="218"/>
    </row>
    <row r="7135" spans="2:2">
      <c r="B7135" s="218"/>
    </row>
    <row r="7136" spans="2:2">
      <c r="B7136" s="218"/>
    </row>
    <row r="7137" spans="2:2">
      <c r="B7137" s="218"/>
    </row>
    <row r="7138" spans="2:2">
      <c r="B7138" s="218"/>
    </row>
    <row r="7139" spans="2:2">
      <c r="B7139" s="218"/>
    </row>
    <row r="7140" spans="2:2">
      <c r="B7140" s="218"/>
    </row>
    <row r="7141" spans="2:2">
      <c r="B7141" s="218"/>
    </row>
    <row r="7142" spans="2:2">
      <c r="B7142" s="218"/>
    </row>
    <row r="7143" spans="2:2">
      <c r="B7143" s="218"/>
    </row>
    <row r="7144" spans="2:2">
      <c r="B7144" s="218"/>
    </row>
    <row r="7145" spans="2:2">
      <c r="B7145" s="218"/>
    </row>
    <row r="7146" spans="2:2">
      <c r="B7146" s="218"/>
    </row>
    <row r="7147" spans="2:2">
      <c r="B7147" s="218"/>
    </row>
    <row r="7148" spans="2:2">
      <c r="B7148" s="218"/>
    </row>
    <row r="7149" spans="2:2">
      <c r="B7149" s="218"/>
    </row>
    <row r="7150" spans="2:2">
      <c r="B7150" s="218"/>
    </row>
    <row r="7151" spans="2:2">
      <c r="B7151" s="218"/>
    </row>
    <row r="7152" spans="2:2">
      <c r="B7152" s="218"/>
    </row>
    <row r="7153" spans="2:2">
      <c r="B7153" s="218"/>
    </row>
    <row r="7154" spans="2:2">
      <c r="B7154" s="218"/>
    </row>
    <row r="7155" spans="2:2">
      <c r="B7155" s="218"/>
    </row>
    <row r="7156" spans="2:2">
      <c r="B7156" s="218"/>
    </row>
    <row r="7157" spans="2:2">
      <c r="B7157" s="218"/>
    </row>
    <row r="7158" spans="2:2">
      <c r="B7158" s="218"/>
    </row>
    <row r="7159" spans="2:2">
      <c r="B7159" s="218"/>
    </row>
    <row r="7160" spans="2:2">
      <c r="B7160" s="218"/>
    </row>
    <row r="7161" spans="2:2">
      <c r="B7161" s="218"/>
    </row>
    <row r="7162" spans="2:2">
      <c r="B7162" s="218"/>
    </row>
    <row r="7163" spans="2:2">
      <c r="B7163" s="218"/>
    </row>
    <row r="7164" spans="2:2">
      <c r="B7164" s="218"/>
    </row>
    <row r="7165" spans="2:2">
      <c r="B7165" s="218"/>
    </row>
    <row r="7166" spans="2:2">
      <c r="B7166" s="218"/>
    </row>
    <row r="7167" spans="2:2">
      <c r="B7167" s="218"/>
    </row>
    <row r="7168" spans="2:2">
      <c r="B7168" s="218"/>
    </row>
    <row r="7169" spans="2:2">
      <c r="B7169" s="218"/>
    </row>
    <row r="7170" spans="2:2">
      <c r="B7170" s="218"/>
    </row>
    <row r="7171" spans="2:2">
      <c r="B7171" s="218"/>
    </row>
    <row r="7172" spans="2:2">
      <c r="B7172" s="218"/>
    </row>
    <row r="7173" spans="2:2">
      <c r="B7173" s="218"/>
    </row>
    <row r="7174" spans="2:2">
      <c r="B7174" s="218"/>
    </row>
    <row r="7175" spans="2:2">
      <c r="B7175" s="218"/>
    </row>
    <row r="7176" spans="2:2">
      <c r="B7176" s="218"/>
    </row>
    <row r="7177" spans="2:2">
      <c r="B7177" s="218"/>
    </row>
    <row r="7178" spans="2:2">
      <c r="B7178" s="218"/>
    </row>
    <row r="7179" spans="2:2">
      <c r="B7179" s="218"/>
    </row>
    <row r="7180" spans="2:2">
      <c r="B7180" s="218"/>
    </row>
    <row r="7181" spans="2:2">
      <c r="B7181" s="218"/>
    </row>
    <row r="7182" spans="2:2">
      <c r="B7182" s="218"/>
    </row>
    <row r="7183" spans="2:2">
      <c r="B7183" s="218"/>
    </row>
    <row r="7184" spans="2:2">
      <c r="B7184" s="218"/>
    </row>
    <row r="7185" spans="2:2">
      <c r="B7185" s="218"/>
    </row>
    <row r="7186" spans="2:2">
      <c r="B7186" s="218"/>
    </row>
    <row r="7187" spans="2:2">
      <c r="B7187" s="218"/>
    </row>
    <row r="7188" spans="2:2">
      <c r="B7188" s="218"/>
    </row>
    <row r="7189" spans="2:2">
      <c r="B7189" s="218"/>
    </row>
    <row r="7190" spans="2:2">
      <c r="B7190" s="218"/>
    </row>
    <row r="7191" spans="2:2">
      <c r="B7191" s="218"/>
    </row>
    <row r="7192" spans="2:2">
      <c r="B7192" s="218"/>
    </row>
    <row r="7193" spans="2:2">
      <c r="B7193" s="218"/>
    </row>
    <row r="7194" spans="2:2">
      <c r="B7194" s="218"/>
    </row>
    <row r="7195" spans="2:2">
      <c r="B7195" s="218"/>
    </row>
    <row r="7196" spans="2:2">
      <c r="B7196" s="218"/>
    </row>
    <row r="7197" spans="2:2">
      <c r="B7197" s="218"/>
    </row>
    <row r="7198" spans="2:2">
      <c r="B7198" s="218"/>
    </row>
    <row r="7199" spans="2:2">
      <c r="B7199" s="218"/>
    </row>
    <row r="7200" spans="2:2">
      <c r="B7200" s="218"/>
    </row>
    <row r="7201" spans="2:2">
      <c r="B7201" s="218"/>
    </row>
    <row r="7202" spans="2:2">
      <c r="B7202" s="218"/>
    </row>
    <row r="7203" spans="2:2">
      <c r="B7203" s="218"/>
    </row>
    <row r="7204" spans="2:2">
      <c r="B7204" s="218"/>
    </row>
    <row r="7205" spans="2:2">
      <c r="B7205" s="218"/>
    </row>
    <row r="7206" spans="2:2">
      <c r="B7206" s="218"/>
    </row>
    <row r="7207" spans="2:2">
      <c r="B7207" s="218"/>
    </row>
    <row r="7208" spans="2:2">
      <c r="B7208" s="218"/>
    </row>
    <row r="7209" spans="2:2">
      <c r="B7209" s="218"/>
    </row>
    <row r="7210" spans="2:2">
      <c r="B7210" s="218"/>
    </row>
    <row r="7211" spans="2:2">
      <c r="B7211" s="218"/>
    </row>
    <row r="7212" spans="2:2">
      <c r="B7212" s="218"/>
    </row>
    <row r="7213" spans="2:2">
      <c r="B7213" s="218"/>
    </row>
    <row r="7214" spans="2:2">
      <c r="B7214" s="218"/>
    </row>
    <row r="7215" spans="2:2">
      <c r="B7215" s="218"/>
    </row>
    <row r="7216" spans="2:2">
      <c r="B7216" s="218"/>
    </row>
    <row r="7217" spans="2:2">
      <c r="B7217" s="218"/>
    </row>
    <row r="7218" spans="2:2">
      <c r="B7218" s="218"/>
    </row>
    <row r="7219" spans="2:2">
      <c r="B7219" s="218"/>
    </row>
    <row r="7220" spans="2:2">
      <c r="B7220" s="218"/>
    </row>
    <row r="7221" spans="2:2">
      <c r="B7221" s="218"/>
    </row>
    <row r="7222" spans="2:2">
      <c r="B7222" s="218"/>
    </row>
    <row r="7223" spans="2:2">
      <c r="B7223" s="218"/>
    </row>
    <row r="7224" spans="2:2">
      <c r="B7224" s="218"/>
    </row>
    <row r="7225" spans="2:2">
      <c r="B7225" s="218"/>
    </row>
    <row r="7226" spans="2:2">
      <c r="B7226" s="218"/>
    </row>
    <row r="7227" spans="2:2">
      <c r="B7227" s="218"/>
    </row>
    <row r="7228" spans="2:2">
      <c r="B7228" s="218"/>
    </row>
    <row r="7229" spans="2:2">
      <c r="B7229" s="218"/>
    </row>
    <row r="7230" spans="2:2">
      <c r="B7230" s="218"/>
    </row>
    <row r="7231" spans="2:2">
      <c r="B7231" s="218"/>
    </row>
    <row r="7232" spans="2:2">
      <c r="B7232" s="218"/>
    </row>
    <row r="7233" spans="2:2">
      <c r="B7233" s="218"/>
    </row>
    <row r="7234" spans="2:2">
      <c r="B7234" s="218"/>
    </row>
    <row r="7235" spans="2:2">
      <c r="B7235" s="218"/>
    </row>
    <row r="7236" spans="2:2">
      <c r="B7236" s="218"/>
    </row>
    <row r="7237" spans="2:2">
      <c r="B7237" s="218"/>
    </row>
    <row r="7238" spans="2:2">
      <c r="B7238" s="218"/>
    </row>
    <row r="7239" spans="2:2">
      <c r="B7239" s="218"/>
    </row>
    <row r="7240" spans="2:2">
      <c r="B7240" s="218"/>
    </row>
    <row r="7241" spans="2:2">
      <c r="B7241" s="218"/>
    </row>
    <row r="7242" spans="2:2">
      <c r="B7242" s="218"/>
    </row>
    <row r="7243" spans="2:2">
      <c r="B7243" s="218"/>
    </row>
    <row r="7244" spans="2:2">
      <c r="B7244" s="218"/>
    </row>
    <row r="7245" spans="2:2">
      <c r="B7245" s="218"/>
    </row>
    <row r="7246" spans="2:2">
      <c r="B7246" s="218"/>
    </row>
    <row r="7247" spans="2:2">
      <c r="B7247" s="218"/>
    </row>
    <row r="7248" spans="2:2">
      <c r="B7248" s="218"/>
    </row>
    <row r="7249" spans="2:2">
      <c r="B7249" s="218"/>
    </row>
    <row r="7250" spans="2:2">
      <c r="B7250" s="218"/>
    </row>
    <row r="7251" spans="2:2">
      <c r="B7251" s="218"/>
    </row>
    <row r="7252" spans="2:2">
      <c r="B7252" s="218"/>
    </row>
    <row r="7253" spans="2:2">
      <c r="B7253" s="218"/>
    </row>
    <row r="7254" spans="2:2">
      <c r="B7254" s="218"/>
    </row>
    <row r="7255" spans="2:2">
      <c r="B7255" s="218"/>
    </row>
    <row r="7256" spans="2:2">
      <c r="B7256" s="218"/>
    </row>
    <row r="7257" spans="2:2">
      <c r="B7257" s="218"/>
    </row>
    <row r="7258" spans="2:2">
      <c r="B7258" s="218"/>
    </row>
    <row r="7259" spans="2:2">
      <c r="B7259" s="218"/>
    </row>
    <row r="7260" spans="2:2">
      <c r="B7260" s="218"/>
    </row>
    <row r="7261" spans="2:2">
      <c r="B7261" s="218"/>
    </row>
    <row r="7262" spans="2:2">
      <c r="B7262" s="218"/>
    </row>
    <row r="7263" spans="2:2">
      <c r="B7263" s="218"/>
    </row>
    <row r="7264" spans="2:2">
      <c r="B7264" s="218"/>
    </row>
    <row r="7265" spans="2:2">
      <c r="B7265" s="218"/>
    </row>
    <row r="7266" spans="2:2">
      <c r="B7266" s="218"/>
    </row>
    <row r="7267" spans="2:2">
      <c r="B7267" s="218"/>
    </row>
    <row r="7268" spans="2:2">
      <c r="B7268" s="218"/>
    </row>
    <row r="7269" spans="2:2">
      <c r="B7269" s="218"/>
    </row>
    <row r="7270" spans="2:2">
      <c r="B7270" s="218"/>
    </row>
    <row r="7271" spans="2:2">
      <c r="B7271" s="218"/>
    </row>
    <row r="7272" spans="2:2">
      <c r="B7272" s="218"/>
    </row>
    <row r="7273" spans="2:2">
      <c r="B7273" s="218"/>
    </row>
    <row r="7274" spans="2:2">
      <c r="B7274" s="218"/>
    </row>
    <row r="7275" spans="2:2">
      <c r="B7275" s="218"/>
    </row>
    <row r="7276" spans="2:2">
      <c r="B7276" s="218"/>
    </row>
    <row r="7277" spans="2:2">
      <c r="B7277" s="218"/>
    </row>
    <row r="7278" spans="2:2">
      <c r="B7278" s="218"/>
    </row>
    <row r="7279" spans="2:2">
      <c r="B7279" s="218"/>
    </row>
    <row r="7280" spans="2:2">
      <c r="B7280" s="218"/>
    </row>
    <row r="7281" spans="2:2">
      <c r="B7281" s="218"/>
    </row>
    <row r="7282" spans="2:2">
      <c r="B7282" s="218"/>
    </row>
    <row r="7283" spans="2:2">
      <c r="B7283" s="218"/>
    </row>
    <row r="7284" spans="2:2">
      <c r="B7284" s="218"/>
    </row>
    <row r="7285" spans="2:2">
      <c r="B7285" s="218"/>
    </row>
    <row r="7286" spans="2:2">
      <c r="B7286" s="218"/>
    </row>
    <row r="7287" spans="2:2">
      <c r="B7287" s="218"/>
    </row>
    <row r="7288" spans="2:2">
      <c r="B7288" s="218"/>
    </row>
    <row r="7289" spans="2:2">
      <c r="B7289" s="218"/>
    </row>
    <row r="7290" spans="2:2">
      <c r="B7290" s="218"/>
    </row>
    <row r="7291" spans="2:2">
      <c r="B7291" s="218"/>
    </row>
    <row r="7292" spans="2:2">
      <c r="B7292" s="218"/>
    </row>
    <row r="7293" spans="2:2">
      <c r="B7293" s="218"/>
    </row>
    <row r="7294" spans="2:2">
      <c r="B7294" s="218"/>
    </row>
    <row r="7295" spans="2:2">
      <c r="B7295" s="218"/>
    </row>
    <row r="7296" spans="2:2">
      <c r="B7296" s="218"/>
    </row>
    <row r="7297" spans="2:2">
      <c r="B7297" s="218"/>
    </row>
    <row r="7298" spans="2:2">
      <c r="B7298" s="218"/>
    </row>
    <row r="7299" spans="2:2">
      <c r="B7299" s="218"/>
    </row>
    <row r="7300" spans="2:2">
      <c r="B7300" s="218"/>
    </row>
    <row r="7301" spans="2:2">
      <c r="B7301" s="218"/>
    </row>
    <row r="7302" spans="2:2">
      <c r="B7302" s="218"/>
    </row>
    <row r="7303" spans="2:2">
      <c r="B7303" s="218"/>
    </row>
    <row r="7304" spans="2:2">
      <c r="B7304" s="218"/>
    </row>
    <row r="7305" spans="2:2">
      <c r="B7305" s="218"/>
    </row>
    <row r="7306" spans="2:2">
      <c r="B7306" s="218"/>
    </row>
    <row r="7307" spans="2:2">
      <c r="B7307" s="218"/>
    </row>
    <row r="7308" spans="2:2">
      <c r="B7308" s="218"/>
    </row>
    <row r="7309" spans="2:2">
      <c r="B7309" s="218"/>
    </row>
    <row r="7310" spans="2:2">
      <c r="B7310" s="218"/>
    </row>
    <row r="7311" spans="2:2">
      <c r="B7311" s="218"/>
    </row>
    <row r="7312" spans="2:2">
      <c r="B7312" s="218"/>
    </row>
    <row r="7313" spans="2:2">
      <c r="B7313" s="218"/>
    </row>
    <row r="7314" spans="2:2">
      <c r="B7314" s="218"/>
    </row>
    <row r="7315" spans="2:2">
      <c r="B7315" s="218"/>
    </row>
    <row r="7316" spans="2:2">
      <c r="B7316" s="218"/>
    </row>
    <row r="7317" spans="2:2">
      <c r="B7317" s="218"/>
    </row>
    <row r="7318" spans="2:2">
      <c r="B7318" s="218"/>
    </row>
    <row r="7319" spans="2:2">
      <c r="B7319" s="218"/>
    </row>
    <row r="7320" spans="2:2">
      <c r="B7320" s="218"/>
    </row>
    <row r="7321" spans="2:2">
      <c r="B7321" s="218"/>
    </row>
    <row r="7322" spans="2:2">
      <c r="B7322" s="218"/>
    </row>
    <row r="7323" spans="2:2">
      <c r="B7323" s="218"/>
    </row>
    <row r="7324" spans="2:2">
      <c r="B7324" s="218"/>
    </row>
    <row r="7325" spans="2:2">
      <c r="B7325" s="218"/>
    </row>
    <row r="7326" spans="2:2">
      <c r="B7326" s="218"/>
    </row>
    <row r="7327" spans="2:2">
      <c r="B7327" s="218"/>
    </row>
    <row r="7328" spans="2:2">
      <c r="B7328" s="218"/>
    </row>
    <row r="7329" spans="2:2">
      <c r="B7329" s="218"/>
    </row>
    <row r="7330" spans="2:2">
      <c r="B7330" s="218"/>
    </row>
    <row r="7331" spans="2:2">
      <c r="B7331" s="218"/>
    </row>
    <row r="7332" spans="2:2">
      <c r="B7332" s="218"/>
    </row>
    <row r="7333" spans="2:2">
      <c r="B7333" s="218"/>
    </row>
    <row r="7334" spans="2:2">
      <c r="B7334" s="218"/>
    </row>
    <row r="7335" spans="2:2">
      <c r="B7335" s="218"/>
    </row>
    <row r="7336" spans="2:2">
      <c r="B7336" s="218"/>
    </row>
    <row r="7337" spans="2:2">
      <c r="B7337" s="218"/>
    </row>
    <row r="7338" spans="2:2">
      <c r="B7338" s="218"/>
    </row>
    <row r="7339" spans="2:2">
      <c r="B7339" s="218"/>
    </row>
    <row r="7340" spans="2:2">
      <c r="B7340" s="218"/>
    </row>
    <row r="7341" spans="2:2">
      <c r="B7341" s="218"/>
    </row>
    <row r="7342" spans="2:2">
      <c r="B7342" s="218"/>
    </row>
    <row r="7343" spans="2:2">
      <c r="B7343" s="218"/>
    </row>
    <row r="7344" spans="2:2">
      <c r="B7344" s="218"/>
    </row>
    <row r="7345" spans="2:2">
      <c r="B7345" s="218"/>
    </row>
    <row r="7346" spans="2:2">
      <c r="B7346" s="218"/>
    </row>
    <row r="7347" spans="2:2">
      <c r="B7347" s="218"/>
    </row>
    <row r="7348" spans="2:2">
      <c r="B7348" s="218"/>
    </row>
    <row r="7349" spans="2:2">
      <c r="B7349" s="218"/>
    </row>
    <row r="7350" spans="2:2">
      <c r="B7350" s="218"/>
    </row>
    <row r="7351" spans="2:2">
      <c r="B7351" s="218"/>
    </row>
    <row r="7352" spans="2:2">
      <c r="B7352" s="218"/>
    </row>
    <row r="7353" spans="2:2">
      <c r="B7353" s="218"/>
    </row>
    <row r="7354" spans="2:2">
      <c r="B7354" s="218"/>
    </row>
    <row r="7355" spans="2:2">
      <c r="B7355" s="218"/>
    </row>
    <row r="7356" spans="2:2">
      <c r="B7356" s="218"/>
    </row>
    <row r="7357" spans="2:2">
      <c r="B7357" s="218"/>
    </row>
    <row r="7358" spans="2:2">
      <c r="B7358" s="218"/>
    </row>
    <row r="7359" spans="2:2">
      <c r="B7359" s="218"/>
    </row>
    <row r="7360" spans="2:2">
      <c r="B7360" s="218"/>
    </row>
    <row r="7361" spans="2:2">
      <c r="B7361" s="218"/>
    </row>
    <row r="7362" spans="2:2">
      <c r="B7362" s="218"/>
    </row>
    <row r="7363" spans="2:2">
      <c r="B7363" s="218"/>
    </row>
    <row r="7364" spans="2:2">
      <c r="B7364" s="218"/>
    </row>
    <row r="7365" spans="2:2">
      <c r="B7365" s="218"/>
    </row>
    <row r="7366" spans="2:2">
      <c r="B7366" s="218"/>
    </row>
    <row r="7367" spans="2:2">
      <c r="B7367" s="218"/>
    </row>
    <row r="7368" spans="2:2">
      <c r="B7368" s="218"/>
    </row>
    <row r="7369" spans="2:2">
      <c r="B7369" s="218"/>
    </row>
    <row r="7370" spans="2:2">
      <c r="B7370" s="218"/>
    </row>
    <row r="7371" spans="2:2">
      <c r="B7371" s="218"/>
    </row>
    <row r="7372" spans="2:2">
      <c r="B7372" s="218"/>
    </row>
    <row r="7373" spans="2:2">
      <c r="B7373" s="218"/>
    </row>
    <row r="7374" spans="2:2">
      <c r="B7374" s="218"/>
    </row>
    <row r="7375" spans="2:2">
      <c r="B7375" s="218"/>
    </row>
    <row r="7376" spans="2:2">
      <c r="B7376" s="218"/>
    </row>
    <row r="7377" spans="2:2">
      <c r="B7377" s="218"/>
    </row>
    <row r="7378" spans="2:2">
      <c r="B7378" s="218"/>
    </row>
    <row r="7379" spans="2:2">
      <c r="B7379" s="218"/>
    </row>
    <row r="7380" spans="2:2">
      <c r="B7380" s="218"/>
    </row>
    <row r="7381" spans="2:2">
      <c r="B7381" s="218"/>
    </row>
    <row r="7382" spans="2:2">
      <c r="B7382" s="218"/>
    </row>
    <row r="7383" spans="2:2">
      <c r="B7383" s="218"/>
    </row>
    <row r="7384" spans="2:2">
      <c r="B7384" s="218"/>
    </row>
    <row r="7385" spans="2:2">
      <c r="B7385" s="218"/>
    </row>
    <row r="7386" spans="2:2">
      <c r="B7386" s="218"/>
    </row>
    <row r="7387" spans="2:2">
      <c r="B7387" s="218"/>
    </row>
    <row r="7388" spans="2:2">
      <c r="B7388" s="218"/>
    </row>
    <row r="7389" spans="2:2">
      <c r="B7389" s="218"/>
    </row>
    <row r="7390" spans="2:2">
      <c r="B7390" s="218"/>
    </row>
    <row r="7391" spans="2:2">
      <c r="B7391" s="218"/>
    </row>
    <row r="7392" spans="2:2">
      <c r="B7392" s="218"/>
    </row>
    <row r="7393" spans="2:2">
      <c r="B7393" s="218"/>
    </row>
    <row r="7394" spans="2:2">
      <c r="B7394" s="218"/>
    </row>
    <row r="7395" spans="2:2">
      <c r="B7395" s="218"/>
    </row>
    <row r="7396" spans="2:2">
      <c r="B7396" s="218"/>
    </row>
    <row r="7397" spans="2:2">
      <c r="B7397" s="218"/>
    </row>
    <row r="7398" spans="2:2">
      <c r="B7398" s="218"/>
    </row>
    <row r="7399" spans="2:2">
      <c r="B7399" s="218"/>
    </row>
    <row r="7400" spans="2:2">
      <c r="B7400" s="218"/>
    </row>
    <row r="7401" spans="2:2">
      <c r="B7401" s="218"/>
    </row>
    <row r="7402" spans="2:2">
      <c r="B7402" s="218"/>
    </row>
    <row r="7403" spans="2:2">
      <c r="B7403" s="218"/>
    </row>
    <row r="7404" spans="2:2">
      <c r="B7404" s="218"/>
    </row>
    <row r="7405" spans="2:2">
      <c r="B7405" s="218"/>
    </row>
    <row r="7406" spans="2:2">
      <c r="B7406" s="218"/>
    </row>
    <row r="7407" spans="2:2">
      <c r="B7407" s="218"/>
    </row>
    <row r="7408" spans="2:2">
      <c r="B7408" s="218"/>
    </row>
    <row r="7409" spans="2:2">
      <c r="B7409" s="218"/>
    </row>
    <row r="7410" spans="2:2">
      <c r="B7410" s="218"/>
    </row>
    <row r="7411" spans="2:2">
      <c r="B7411" s="218"/>
    </row>
    <row r="7412" spans="2:2">
      <c r="B7412" s="218"/>
    </row>
    <row r="7413" spans="2:2">
      <c r="B7413" s="218"/>
    </row>
    <row r="7414" spans="2:2">
      <c r="B7414" s="218"/>
    </row>
    <row r="7415" spans="2:2">
      <c r="B7415" s="218"/>
    </row>
    <row r="7416" spans="2:2">
      <c r="B7416" s="218"/>
    </row>
    <row r="7417" spans="2:2">
      <c r="B7417" s="218"/>
    </row>
    <row r="7418" spans="2:2">
      <c r="B7418" s="218"/>
    </row>
    <row r="7419" spans="2:2">
      <c r="B7419" s="218"/>
    </row>
    <row r="7420" spans="2:2">
      <c r="B7420" s="218"/>
    </row>
    <row r="7421" spans="2:2">
      <c r="B7421" s="218"/>
    </row>
    <row r="7422" spans="2:2">
      <c r="B7422" s="218"/>
    </row>
    <row r="7423" spans="2:2">
      <c r="B7423" s="218"/>
    </row>
    <row r="7424" spans="2:2">
      <c r="B7424" s="218"/>
    </row>
    <row r="7425" spans="2:2">
      <c r="B7425" s="218"/>
    </row>
    <row r="7426" spans="2:2">
      <c r="B7426" s="218"/>
    </row>
    <row r="7427" spans="2:2">
      <c r="B7427" s="218"/>
    </row>
    <row r="7428" spans="2:2">
      <c r="B7428" s="218"/>
    </row>
    <row r="7429" spans="2:2">
      <c r="B7429" s="218"/>
    </row>
    <row r="7430" spans="2:2">
      <c r="B7430" s="218"/>
    </row>
    <row r="7431" spans="2:2">
      <c r="B7431" s="218"/>
    </row>
    <row r="7432" spans="2:2">
      <c r="B7432" s="218"/>
    </row>
    <row r="7433" spans="2:2">
      <c r="B7433" s="218"/>
    </row>
    <row r="7434" spans="2:2">
      <c r="B7434" s="218"/>
    </row>
    <row r="7435" spans="2:2">
      <c r="B7435" s="218"/>
    </row>
    <row r="7436" spans="2:2">
      <c r="B7436" s="218"/>
    </row>
    <row r="7437" spans="2:2">
      <c r="B7437" s="218"/>
    </row>
    <row r="7438" spans="2:2">
      <c r="B7438" s="218"/>
    </row>
    <row r="7439" spans="2:2">
      <c r="B7439" s="218"/>
    </row>
    <row r="7440" spans="2:2">
      <c r="B7440" s="218"/>
    </row>
    <row r="7441" spans="2:2">
      <c r="B7441" s="218"/>
    </row>
    <row r="7442" spans="2:2">
      <c r="B7442" s="218"/>
    </row>
    <row r="7443" spans="2:2">
      <c r="B7443" s="218"/>
    </row>
    <row r="7444" spans="2:2">
      <c r="B7444" s="218"/>
    </row>
    <row r="7445" spans="2:2">
      <c r="B7445" s="218"/>
    </row>
    <row r="7446" spans="2:2">
      <c r="B7446" s="218"/>
    </row>
    <row r="7447" spans="2:2">
      <c r="B7447" s="218"/>
    </row>
    <row r="7448" spans="2:2">
      <c r="B7448" s="218"/>
    </row>
    <row r="7449" spans="2:2">
      <c r="B7449" s="218"/>
    </row>
    <row r="7450" spans="2:2">
      <c r="B7450" s="218"/>
    </row>
    <row r="7451" spans="2:2">
      <c r="B7451" s="218"/>
    </row>
    <row r="7452" spans="2:2">
      <c r="B7452" s="218"/>
    </row>
    <row r="7453" spans="2:2">
      <c r="B7453" s="218"/>
    </row>
    <row r="7454" spans="2:2">
      <c r="B7454" s="218"/>
    </row>
    <row r="7455" spans="2:2">
      <c r="B7455" s="218"/>
    </row>
    <row r="7456" spans="2:2">
      <c r="B7456" s="218"/>
    </row>
    <row r="7457" spans="2:2">
      <c r="B7457" s="218"/>
    </row>
    <row r="7458" spans="2:2">
      <c r="B7458" s="218"/>
    </row>
    <row r="7459" spans="2:2">
      <c r="B7459" s="218"/>
    </row>
    <row r="7460" spans="2:2">
      <c r="B7460" s="218"/>
    </row>
    <row r="7461" spans="2:2">
      <c r="B7461" s="218"/>
    </row>
    <row r="7462" spans="2:2">
      <c r="B7462" s="218"/>
    </row>
    <row r="7463" spans="2:2">
      <c r="B7463" s="218"/>
    </row>
    <row r="7464" spans="2:2">
      <c r="B7464" s="218"/>
    </row>
    <row r="7465" spans="2:2">
      <c r="B7465" s="218"/>
    </row>
    <row r="7466" spans="2:2">
      <c r="B7466" s="218"/>
    </row>
    <row r="7467" spans="2:2">
      <c r="B7467" s="218"/>
    </row>
    <row r="7468" spans="2:2">
      <c r="B7468" s="218"/>
    </row>
    <row r="7469" spans="2:2">
      <c r="B7469" s="218"/>
    </row>
    <row r="7470" spans="2:2">
      <c r="B7470" s="218"/>
    </row>
    <row r="7471" spans="2:2">
      <c r="B7471" s="218"/>
    </row>
    <row r="7472" spans="2:2">
      <c r="B7472" s="218"/>
    </row>
    <row r="7473" spans="2:2">
      <c r="B7473" s="218"/>
    </row>
    <row r="7474" spans="2:2">
      <c r="B7474" s="218"/>
    </row>
    <row r="7475" spans="2:2">
      <c r="B7475" s="218"/>
    </row>
    <row r="7476" spans="2:2">
      <c r="B7476" s="218"/>
    </row>
    <row r="7477" spans="2:2">
      <c r="B7477" s="218"/>
    </row>
    <row r="7478" spans="2:2">
      <c r="B7478" s="218"/>
    </row>
    <row r="7479" spans="2:2">
      <c r="B7479" s="218"/>
    </row>
    <row r="7480" spans="2:2">
      <c r="B7480" s="218"/>
    </row>
    <row r="7481" spans="2:2">
      <c r="B7481" s="218"/>
    </row>
    <row r="7482" spans="2:2">
      <c r="B7482" s="218"/>
    </row>
    <row r="7483" spans="2:2">
      <c r="B7483" s="218"/>
    </row>
    <row r="7484" spans="2:2">
      <c r="B7484" s="218"/>
    </row>
    <row r="7485" spans="2:2">
      <c r="B7485" s="218"/>
    </row>
    <row r="7486" spans="2:2">
      <c r="B7486" s="218"/>
    </row>
    <row r="7487" spans="2:2">
      <c r="B7487" s="218"/>
    </row>
    <row r="7488" spans="2:2">
      <c r="B7488" s="218"/>
    </row>
    <row r="7489" spans="2:2">
      <c r="B7489" s="218"/>
    </row>
    <row r="7490" spans="2:2">
      <c r="B7490" s="218"/>
    </row>
    <row r="7491" spans="2:2">
      <c r="B7491" s="218"/>
    </row>
    <row r="7492" spans="2:2">
      <c r="B7492" s="218"/>
    </row>
    <row r="7493" spans="2:2">
      <c r="B7493" s="218"/>
    </row>
    <row r="7494" spans="2:2">
      <c r="B7494" s="218"/>
    </row>
    <row r="7495" spans="2:2">
      <c r="B7495" s="218"/>
    </row>
    <row r="7496" spans="2:2">
      <c r="B7496" s="218"/>
    </row>
    <row r="7497" spans="2:2">
      <c r="B7497" s="218"/>
    </row>
    <row r="7498" spans="2:2">
      <c r="B7498" s="218"/>
    </row>
    <row r="7499" spans="2:2">
      <c r="B7499" s="218"/>
    </row>
    <row r="7500" spans="2:2">
      <c r="B7500" s="218"/>
    </row>
    <row r="7501" spans="2:2">
      <c r="B7501" s="218"/>
    </row>
    <row r="7502" spans="2:2">
      <c r="B7502" s="218"/>
    </row>
    <row r="7503" spans="2:2">
      <c r="B7503" s="218"/>
    </row>
    <row r="7504" spans="2:2">
      <c r="B7504" s="218"/>
    </row>
    <row r="7505" spans="2:2">
      <c r="B7505" s="218"/>
    </row>
    <row r="7506" spans="2:2">
      <c r="B7506" s="218"/>
    </row>
    <row r="7507" spans="2:2">
      <c r="B7507" s="218"/>
    </row>
    <row r="7508" spans="2:2">
      <c r="B7508" s="218"/>
    </row>
    <row r="7509" spans="2:2">
      <c r="B7509" s="218"/>
    </row>
    <row r="7510" spans="2:2">
      <c r="B7510" s="218"/>
    </row>
    <row r="7511" spans="2:2">
      <c r="B7511" s="218"/>
    </row>
    <row r="7512" spans="2:2">
      <c r="B7512" s="218"/>
    </row>
    <row r="7513" spans="2:2">
      <c r="B7513" s="218"/>
    </row>
    <row r="7514" spans="2:2">
      <c r="B7514" s="218"/>
    </row>
    <row r="7515" spans="2:2">
      <c r="B7515" s="218"/>
    </row>
    <row r="7516" spans="2:2">
      <c r="B7516" s="218"/>
    </row>
    <row r="7517" spans="2:2">
      <c r="B7517" s="218"/>
    </row>
    <row r="7518" spans="2:2">
      <c r="B7518" s="218"/>
    </row>
    <row r="7519" spans="2:2">
      <c r="B7519" s="218"/>
    </row>
    <row r="7520" spans="2:2">
      <c r="B7520" s="218"/>
    </row>
    <row r="7521" spans="2:2">
      <c r="B7521" s="218"/>
    </row>
    <row r="7522" spans="2:2">
      <c r="B7522" s="218"/>
    </row>
    <row r="7523" spans="2:2">
      <c r="B7523" s="218"/>
    </row>
    <row r="7524" spans="2:2">
      <c r="B7524" s="218"/>
    </row>
    <row r="7525" spans="2:2">
      <c r="B7525" s="218"/>
    </row>
    <row r="7526" spans="2:2">
      <c r="B7526" s="218"/>
    </row>
    <row r="7527" spans="2:2">
      <c r="B7527" s="218"/>
    </row>
    <row r="7528" spans="2:2">
      <c r="B7528" s="218"/>
    </row>
    <row r="7529" spans="2:2">
      <c r="B7529" s="218"/>
    </row>
    <row r="7530" spans="2:2">
      <c r="B7530" s="218"/>
    </row>
    <row r="7531" spans="2:2">
      <c r="B7531" s="218"/>
    </row>
    <row r="7532" spans="2:2">
      <c r="B7532" s="218"/>
    </row>
    <row r="7533" spans="2:2">
      <c r="B7533" s="218"/>
    </row>
    <row r="7534" spans="2:2">
      <c r="B7534" s="218"/>
    </row>
    <row r="7535" spans="2:2">
      <c r="B7535" s="218"/>
    </row>
    <row r="7536" spans="2:2">
      <c r="B7536" s="218"/>
    </row>
    <row r="7537" spans="2:2">
      <c r="B7537" s="218"/>
    </row>
    <row r="7538" spans="2:2">
      <c r="B7538" s="218"/>
    </row>
    <row r="7539" spans="2:2">
      <c r="B7539" s="218"/>
    </row>
    <row r="7540" spans="2:2">
      <c r="B7540" s="218"/>
    </row>
    <row r="7541" spans="2:2">
      <c r="B7541" s="218"/>
    </row>
    <row r="7542" spans="2:2">
      <c r="B7542" s="218"/>
    </row>
    <row r="7543" spans="2:2">
      <c r="B7543" s="218"/>
    </row>
    <row r="7544" spans="2:2">
      <c r="B7544" s="218"/>
    </row>
    <row r="7545" spans="2:2">
      <c r="B7545" s="218"/>
    </row>
    <row r="7546" spans="2:2">
      <c r="B7546" s="218"/>
    </row>
    <row r="7547" spans="2:2">
      <c r="B7547" s="218"/>
    </row>
    <row r="7548" spans="2:2">
      <c r="B7548" s="218"/>
    </row>
    <row r="7549" spans="2:2">
      <c r="B7549" s="218"/>
    </row>
    <row r="7550" spans="2:2">
      <c r="B7550" s="218"/>
    </row>
    <row r="7551" spans="2:2">
      <c r="B7551" s="218"/>
    </row>
    <row r="7552" spans="2:2">
      <c r="B7552" s="218"/>
    </row>
    <row r="7553" spans="2:2">
      <c r="B7553" s="218"/>
    </row>
    <row r="7554" spans="2:2">
      <c r="B7554" s="218"/>
    </row>
    <row r="7555" spans="2:2">
      <c r="B7555" s="218"/>
    </row>
    <row r="7556" spans="2:2">
      <c r="B7556" s="218"/>
    </row>
    <row r="7557" spans="2:2">
      <c r="B7557" s="218"/>
    </row>
    <row r="7558" spans="2:2">
      <c r="B7558" s="218"/>
    </row>
    <row r="7559" spans="2:2">
      <c r="B7559" s="218"/>
    </row>
    <row r="7560" spans="2:2">
      <c r="B7560" s="218"/>
    </row>
    <row r="7561" spans="2:2">
      <c r="B7561" s="218"/>
    </row>
    <row r="7562" spans="2:2">
      <c r="B7562" s="218"/>
    </row>
    <row r="7563" spans="2:2">
      <c r="B7563" s="218"/>
    </row>
    <row r="7564" spans="2:2">
      <c r="B7564" s="218"/>
    </row>
    <row r="7565" spans="2:2">
      <c r="B7565" s="218"/>
    </row>
    <row r="7566" spans="2:2">
      <c r="B7566" s="218"/>
    </row>
    <row r="7567" spans="2:2">
      <c r="B7567" s="218"/>
    </row>
    <row r="7568" spans="2:2">
      <c r="B7568" s="218"/>
    </row>
    <row r="7569" spans="2:2">
      <c r="B7569" s="218"/>
    </row>
    <row r="7570" spans="2:2">
      <c r="B7570" s="218"/>
    </row>
    <row r="7571" spans="2:2">
      <c r="B7571" s="218"/>
    </row>
    <row r="7572" spans="2:2">
      <c r="B7572" s="218"/>
    </row>
    <row r="7573" spans="2:2">
      <c r="B7573" s="218"/>
    </row>
    <row r="7574" spans="2:2">
      <c r="B7574" s="218"/>
    </row>
    <row r="7575" spans="2:2">
      <c r="B7575" s="218"/>
    </row>
    <row r="7576" spans="2:2">
      <c r="B7576" s="218"/>
    </row>
    <row r="7577" spans="2:2">
      <c r="B7577" s="218"/>
    </row>
    <row r="7578" spans="2:2">
      <c r="B7578" s="218"/>
    </row>
    <row r="7579" spans="2:2">
      <c r="B7579" s="218"/>
    </row>
    <row r="7580" spans="2:2">
      <c r="B7580" s="218"/>
    </row>
    <row r="7581" spans="2:2">
      <c r="B7581" s="218"/>
    </row>
    <row r="7582" spans="2:2">
      <c r="B7582" s="218"/>
    </row>
    <row r="7583" spans="2:2">
      <c r="B7583" s="218"/>
    </row>
    <row r="7584" spans="2:2">
      <c r="B7584" s="218"/>
    </row>
    <row r="7585" spans="2:2">
      <c r="B7585" s="218"/>
    </row>
    <row r="7586" spans="2:2">
      <c r="B7586" s="218"/>
    </row>
    <row r="7587" spans="2:2">
      <c r="B7587" s="218"/>
    </row>
    <row r="7588" spans="2:2">
      <c r="B7588" s="218"/>
    </row>
    <row r="7589" spans="2:2">
      <c r="B7589" s="218"/>
    </row>
    <row r="7590" spans="2:2">
      <c r="B7590" s="218"/>
    </row>
    <row r="7591" spans="2:2">
      <c r="B7591" s="218"/>
    </row>
    <row r="7592" spans="2:2">
      <c r="B7592" s="218"/>
    </row>
    <row r="7593" spans="2:2">
      <c r="B7593" s="218"/>
    </row>
    <row r="7594" spans="2:2">
      <c r="B7594" s="218"/>
    </row>
    <row r="7595" spans="2:2">
      <c r="B7595" s="218"/>
    </row>
    <row r="7596" spans="2:2">
      <c r="B7596" s="218"/>
    </row>
    <row r="7597" spans="2:2">
      <c r="B7597" s="218"/>
    </row>
    <row r="7598" spans="2:2">
      <c r="B7598" s="218"/>
    </row>
    <row r="7599" spans="2:2">
      <c r="B7599" s="218"/>
    </row>
    <row r="7600" spans="2:2">
      <c r="B7600" s="218"/>
    </row>
    <row r="7601" spans="2:2">
      <c r="B7601" s="218"/>
    </row>
    <row r="7602" spans="2:2">
      <c r="B7602" s="218"/>
    </row>
    <row r="7603" spans="2:2">
      <c r="B7603" s="218"/>
    </row>
    <row r="7604" spans="2:2">
      <c r="B7604" s="218"/>
    </row>
    <row r="7605" spans="2:2">
      <c r="B7605" s="218"/>
    </row>
    <row r="7606" spans="2:2">
      <c r="B7606" s="218"/>
    </row>
    <row r="7607" spans="2:2">
      <c r="B7607" s="218"/>
    </row>
    <row r="7608" spans="2:2">
      <c r="B7608" s="218"/>
    </row>
    <row r="7609" spans="2:2">
      <c r="B7609" s="218"/>
    </row>
    <row r="7610" spans="2:2">
      <c r="B7610" s="218"/>
    </row>
    <row r="7611" spans="2:2">
      <c r="B7611" s="218"/>
    </row>
    <row r="7612" spans="2:2">
      <c r="B7612" s="218"/>
    </row>
    <row r="7613" spans="2:2">
      <c r="B7613" s="218"/>
    </row>
    <row r="7614" spans="2:2">
      <c r="B7614" s="218"/>
    </row>
    <row r="7615" spans="2:2">
      <c r="B7615" s="218"/>
    </row>
    <row r="7616" spans="2:2">
      <c r="B7616" s="218"/>
    </row>
    <row r="7617" spans="2:2">
      <c r="B7617" s="218"/>
    </row>
    <row r="7618" spans="2:2">
      <c r="B7618" s="218"/>
    </row>
    <row r="7619" spans="2:2">
      <c r="B7619" s="218"/>
    </row>
    <row r="7620" spans="2:2">
      <c r="B7620" s="218"/>
    </row>
    <row r="7621" spans="2:2">
      <c r="B7621" s="218"/>
    </row>
    <row r="7622" spans="2:2">
      <c r="B7622" s="218"/>
    </row>
    <row r="7623" spans="2:2">
      <c r="B7623" s="218"/>
    </row>
    <row r="7624" spans="2:2">
      <c r="B7624" s="218"/>
    </row>
    <row r="7625" spans="2:2">
      <c r="B7625" s="218"/>
    </row>
    <row r="7626" spans="2:2">
      <c r="B7626" s="218"/>
    </row>
    <row r="7627" spans="2:2">
      <c r="B7627" s="218"/>
    </row>
    <row r="7628" spans="2:2">
      <c r="B7628" s="218"/>
    </row>
    <row r="7629" spans="2:2">
      <c r="B7629" s="218"/>
    </row>
    <row r="7630" spans="2:2">
      <c r="B7630" s="218"/>
    </row>
    <row r="7631" spans="2:2">
      <c r="B7631" s="218"/>
    </row>
    <row r="7632" spans="2:2">
      <c r="B7632" s="218"/>
    </row>
    <row r="7633" spans="2:2">
      <c r="B7633" s="218"/>
    </row>
    <row r="7634" spans="2:2">
      <c r="B7634" s="218"/>
    </row>
    <row r="7635" spans="2:2">
      <c r="B7635" s="218"/>
    </row>
    <row r="7636" spans="2:2">
      <c r="B7636" s="218"/>
    </row>
    <row r="7637" spans="2:2">
      <c r="B7637" s="218"/>
    </row>
    <row r="7638" spans="2:2">
      <c r="B7638" s="218"/>
    </row>
    <row r="7639" spans="2:2">
      <c r="B7639" s="218"/>
    </row>
    <row r="7640" spans="2:2">
      <c r="B7640" s="218"/>
    </row>
    <row r="7641" spans="2:2">
      <c r="B7641" s="218"/>
    </row>
    <row r="7642" spans="2:2">
      <c r="B7642" s="218"/>
    </row>
    <row r="7643" spans="2:2">
      <c r="B7643" s="218"/>
    </row>
    <row r="7644" spans="2:2">
      <c r="B7644" s="218"/>
    </row>
    <row r="7645" spans="2:2">
      <c r="B7645" s="218"/>
    </row>
    <row r="7646" spans="2:2">
      <c r="B7646" s="218"/>
    </row>
    <row r="7647" spans="2:2">
      <c r="B7647" s="218"/>
    </row>
    <row r="7648" spans="2:2">
      <c r="B7648" s="218"/>
    </row>
    <row r="7649" spans="2:2">
      <c r="B7649" s="218"/>
    </row>
    <row r="7650" spans="2:2">
      <c r="B7650" s="218"/>
    </row>
    <row r="7651" spans="2:2">
      <c r="B7651" s="218"/>
    </row>
    <row r="7652" spans="2:2">
      <c r="B7652" s="218"/>
    </row>
    <row r="7653" spans="2:2">
      <c r="B7653" s="218"/>
    </row>
    <row r="7654" spans="2:2">
      <c r="B7654" s="218"/>
    </row>
    <row r="7655" spans="2:2">
      <c r="B7655" s="218"/>
    </row>
    <row r="7656" spans="2:2">
      <c r="B7656" s="218"/>
    </row>
    <row r="7657" spans="2:2">
      <c r="B7657" s="218"/>
    </row>
    <row r="7658" spans="2:2">
      <c r="B7658" s="218"/>
    </row>
    <row r="7659" spans="2:2">
      <c r="B7659" s="218"/>
    </row>
    <row r="7660" spans="2:2">
      <c r="B7660" s="218"/>
    </row>
    <row r="7661" spans="2:2">
      <c r="B7661" s="218"/>
    </row>
    <row r="7662" spans="2:2">
      <c r="B7662" s="218"/>
    </row>
    <row r="7663" spans="2:2">
      <c r="B7663" s="218"/>
    </row>
    <row r="7664" spans="2:2">
      <c r="B7664" s="218"/>
    </row>
    <row r="7665" spans="2:2">
      <c r="B7665" s="218"/>
    </row>
    <row r="7666" spans="2:2">
      <c r="B7666" s="218"/>
    </row>
    <row r="7667" spans="2:2">
      <c r="B7667" s="218"/>
    </row>
    <row r="7668" spans="2:2">
      <c r="B7668" s="218"/>
    </row>
    <row r="7669" spans="2:2">
      <c r="B7669" s="218"/>
    </row>
    <row r="7670" spans="2:2">
      <c r="B7670" s="218"/>
    </row>
    <row r="7671" spans="2:2">
      <c r="B7671" s="218"/>
    </row>
    <row r="7672" spans="2:2">
      <c r="B7672" s="218"/>
    </row>
    <row r="7673" spans="2:2">
      <c r="B7673" s="218"/>
    </row>
    <row r="7674" spans="2:2">
      <c r="B7674" s="218"/>
    </row>
    <row r="7675" spans="2:2">
      <c r="B7675" s="218"/>
    </row>
    <row r="7676" spans="2:2">
      <c r="B7676" s="218"/>
    </row>
    <row r="7677" spans="2:2">
      <c r="B7677" s="218"/>
    </row>
    <row r="7678" spans="2:2">
      <c r="B7678" s="218"/>
    </row>
    <row r="7679" spans="2:2">
      <c r="B7679" s="218"/>
    </row>
    <row r="7680" spans="2:2">
      <c r="B7680" s="218"/>
    </row>
    <row r="7681" spans="2:2">
      <c r="B7681" s="218"/>
    </row>
    <row r="7682" spans="2:2">
      <c r="B7682" s="218"/>
    </row>
    <row r="7683" spans="2:2">
      <c r="B7683" s="218"/>
    </row>
    <row r="7684" spans="2:2">
      <c r="B7684" s="218"/>
    </row>
    <row r="7685" spans="2:2">
      <c r="B7685" s="218"/>
    </row>
    <row r="7686" spans="2:2">
      <c r="B7686" s="218"/>
    </row>
    <row r="7687" spans="2:2">
      <c r="B7687" s="218"/>
    </row>
    <row r="7688" spans="2:2">
      <c r="B7688" s="218"/>
    </row>
    <row r="7689" spans="2:2">
      <c r="B7689" s="218"/>
    </row>
    <row r="7690" spans="2:2">
      <c r="B7690" s="218"/>
    </row>
    <row r="7691" spans="2:2">
      <c r="B7691" s="218"/>
    </row>
    <row r="7692" spans="2:2">
      <c r="B7692" s="218"/>
    </row>
    <row r="7693" spans="2:2">
      <c r="B7693" s="218"/>
    </row>
    <row r="7694" spans="2:2">
      <c r="B7694" s="218"/>
    </row>
    <row r="7695" spans="2:2">
      <c r="B7695" s="218"/>
    </row>
    <row r="7696" spans="2:2">
      <c r="B7696" s="218"/>
    </row>
    <row r="7697" spans="2:2">
      <c r="B7697" s="218"/>
    </row>
    <row r="7698" spans="2:2">
      <c r="B7698" s="218"/>
    </row>
    <row r="7699" spans="2:2">
      <c r="B7699" s="218"/>
    </row>
    <row r="7700" spans="2:2">
      <c r="B7700" s="218"/>
    </row>
    <row r="7701" spans="2:2">
      <c r="B7701" s="218"/>
    </row>
    <row r="7702" spans="2:2">
      <c r="B7702" s="218"/>
    </row>
    <row r="7703" spans="2:2">
      <c r="B7703" s="218"/>
    </row>
    <row r="7704" spans="2:2">
      <c r="B7704" s="218"/>
    </row>
    <row r="7705" spans="2:2">
      <c r="B7705" s="218"/>
    </row>
    <row r="7706" spans="2:2">
      <c r="B7706" s="218"/>
    </row>
    <row r="7707" spans="2:2">
      <c r="B7707" s="218"/>
    </row>
    <row r="7708" spans="2:2">
      <c r="B7708" s="218"/>
    </row>
    <row r="7709" spans="2:2">
      <c r="B7709" s="218"/>
    </row>
    <row r="7710" spans="2:2">
      <c r="B7710" s="218"/>
    </row>
    <row r="7711" spans="2:2">
      <c r="B7711" s="218"/>
    </row>
    <row r="7712" spans="2:2">
      <c r="B7712" s="218"/>
    </row>
    <row r="7713" spans="2:2">
      <c r="B7713" s="218"/>
    </row>
    <row r="7714" spans="2:2">
      <c r="B7714" s="218"/>
    </row>
    <row r="7715" spans="2:2">
      <c r="B7715" s="218"/>
    </row>
    <row r="7716" spans="2:2">
      <c r="B7716" s="218"/>
    </row>
    <row r="7717" spans="2:2">
      <c r="B7717" s="218"/>
    </row>
    <row r="7718" spans="2:2">
      <c r="B7718" s="218"/>
    </row>
    <row r="7719" spans="2:2">
      <c r="B7719" s="218"/>
    </row>
    <row r="7720" spans="2:2">
      <c r="B7720" s="218"/>
    </row>
    <row r="7721" spans="2:2">
      <c r="B7721" s="218"/>
    </row>
    <row r="7722" spans="2:2">
      <c r="B7722" s="218"/>
    </row>
    <row r="7723" spans="2:2">
      <c r="B7723" s="218"/>
    </row>
    <row r="7724" spans="2:2">
      <c r="B7724" s="218"/>
    </row>
    <row r="7725" spans="2:2">
      <c r="B7725" s="218"/>
    </row>
    <row r="7726" spans="2:2">
      <c r="B7726" s="218"/>
    </row>
    <row r="7727" spans="2:2">
      <c r="B7727" s="218"/>
    </row>
    <row r="7728" spans="2:2">
      <c r="B7728" s="218"/>
    </row>
    <row r="7729" spans="2:2">
      <c r="B7729" s="218"/>
    </row>
    <row r="7730" spans="2:2">
      <c r="B7730" s="218"/>
    </row>
    <row r="7731" spans="2:2">
      <c r="B7731" s="218"/>
    </row>
    <row r="7732" spans="2:2">
      <c r="B7732" s="218"/>
    </row>
    <row r="7733" spans="2:2">
      <c r="B7733" s="218"/>
    </row>
    <row r="7734" spans="2:2">
      <c r="B7734" s="218"/>
    </row>
    <row r="7735" spans="2:2">
      <c r="B7735" s="218"/>
    </row>
    <row r="7736" spans="2:2">
      <c r="B7736" s="218"/>
    </row>
    <row r="7737" spans="2:2">
      <c r="B7737" s="218"/>
    </row>
    <row r="7738" spans="2:2">
      <c r="B7738" s="218"/>
    </row>
    <row r="7739" spans="2:2">
      <c r="B7739" s="218"/>
    </row>
    <row r="7740" spans="2:2">
      <c r="B7740" s="218"/>
    </row>
    <row r="7741" spans="2:2">
      <c r="B7741" s="218"/>
    </row>
    <row r="7742" spans="2:2">
      <c r="B7742" s="218"/>
    </row>
    <row r="7743" spans="2:2">
      <c r="B7743" s="218"/>
    </row>
    <row r="7744" spans="2:2">
      <c r="B7744" s="218"/>
    </row>
    <row r="7745" spans="2:2">
      <c r="B7745" s="218"/>
    </row>
    <row r="7746" spans="2:2">
      <c r="B7746" s="218"/>
    </row>
    <row r="7747" spans="2:2">
      <c r="B7747" s="218"/>
    </row>
    <row r="7748" spans="2:2">
      <c r="B7748" s="218"/>
    </row>
    <row r="7749" spans="2:2">
      <c r="B7749" s="218"/>
    </row>
    <row r="7750" spans="2:2">
      <c r="B7750" s="218"/>
    </row>
    <row r="7751" spans="2:2">
      <c r="B7751" s="218"/>
    </row>
    <row r="7752" spans="2:2">
      <c r="B7752" s="218"/>
    </row>
    <row r="7753" spans="2:2">
      <c r="B7753" s="218"/>
    </row>
    <row r="7754" spans="2:2">
      <c r="B7754" s="218"/>
    </row>
    <row r="7755" spans="2:2">
      <c r="B7755" s="218"/>
    </row>
    <row r="7756" spans="2:2">
      <c r="B7756" s="218"/>
    </row>
    <row r="7757" spans="2:2">
      <c r="B7757" s="218"/>
    </row>
    <row r="7758" spans="2:2">
      <c r="B7758" s="218"/>
    </row>
    <row r="7759" spans="2:2">
      <c r="B7759" s="218"/>
    </row>
    <row r="7760" spans="2:2">
      <c r="B7760" s="218"/>
    </row>
    <row r="7761" spans="2:2">
      <c r="B7761" s="218"/>
    </row>
    <row r="7762" spans="2:2">
      <c r="B7762" s="218"/>
    </row>
    <row r="7763" spans="2:2">
      <c r="B7763" s="218"/>
    </row>
    <row r="7764" spans="2:2">
      <c r="B7764" s="218"/>
    </row>
    <row r="7765" spans="2:2">
      <c r="B7765" s="218"/>
    </row>
    <row r="7766" spans="2:2">
      <c r="B7766" s="218"/>
    </row>
    <row r="7767" spans="2:2">
      <c r="B7767" s="218"/>
    </row>
    <row r="7768" spans="2:2">
      <c r="B7768" s="218"/>
    </row>
    <row r="7769" spans="2:2">
      <c r="B7769" s="218"/>
    </row>
    <row r="7770" spans="2:2">
      <c r="B7770" s="218"/>
    </row>
    <row r="7771" spans="2:2">
      <c r="B7771" s="218"/>
    </row>
    <row r="7772" spans="2:2">
      <c r="B7772" s="218"/>
    </row>
    <row r="7773" spans="2:2">
      <c r="B7773" s="218"/>
    </row>
    <row r="7774" spans="2:2">
      <c r="B7774" s="218"/>
    </row>
    <row r="7775" spans="2:2">
      <c r="B7775" s="218"/>
    </row>
    <row r="7776" spans="2:2">
      <c r="B7776" s="218"/>
    </row>
    <row r="7777" spans="2:2">
      <c r="B7777" s="218"/>
    </row>
    <row r="7778" spans="2:2">
      <c r="B7778" s="218"/>
    </row>
    <row r="7779" spans="2:2">
      <c r="B7779" s="218"/>
    </row>
    <row r="7780" spans="2:2">
      <c r="B7780" s="218"/>
    </row>
    <row r="7781" spans="2:2">
      <c r="B7781" s="218"/>
    </row>
    <row r="7782" spans="2:2">
      <c r="B7782" s="218"/>
    </row>
    <row r="7783" spans="2:2">
      <c r="B7783" s="218"/>
    </row>
    <row r="7784" spans="2:2">
      <c r="B7784" s="218"/>
    </row>
    <row r="7785" spans="2:2">
      <c r="B7785" s="218"/>
    </row>
    <row r="7786" spans="2:2">
      <c r="B7786" s="218"/>
    </row>
    <row r="7787" spans="2:2">
      <c r="B7787" s="218"/>
    </row>
    <row r="7788" spans="2:2">
      <c r="B7788" s="218"/>
    </row>
    <row r="7789" spans="2:2">
      <c r="B7789" s="218"/>
    </row>
    <row r="7790" spans="2:2">
      <c r="B7790" s="218"/>
    </row>
    <row r="7791" spans="2:2">
      <c r="B7791" s="218"/>
    </row>
    <row r="7792" spans="2:2">
      <c r="B7792" s="218"/>
    </row>
    <row r="7793" spans="2:2">
      <c r="B7793" s="218"/>
    </row>
    <row r="7794" spans="2:2">
      <c r="B7794" s="218"/>
    </row>
    <row r="7795" spans="2:2">
      <c r="B7795" s="218"/>
    </row>
    <row r="7796" spans="2:2">
      <c r="B7796" s="218"/>
    </row>
    <row r="7797" spans="2:2">
      <c r="B7797" s="218"/>
    </row>
    <row r="7798" spans="2:2">
      <c r="B7798" s="218"/>
    </row>
    <row r="7799" spans="2:2">
      <c r="B7799" s="218"/>
    </row>
    <row r="7800" spans="2:2">
      <c r="B7800" s="218"/>
    </row>
    <row r="7801" spans="2:2">
      <c r="B7801" s="218"/>
    </row>
    <row r="7802" spans="2:2">
      <c r="B7802" s="218"/>
    </row>
    <row r="7803" spans="2:2">
      <c r="B7803" s="218"/>
    </row>
    <row r="7804" spans="2:2">
      <c r="B7804" s="218"/>
    </row>
    <row r="7805" spans="2:2">
      <c r="B7805" s="218"/>
    </row>
    <row r="7806" spans="2:2">
      <c r="B7806" s="218"/>
    </row>
    <row r="7807" spans="2:2">
      <c r="B7807" s="218"/>
    </row>
    <row r="7808" spans="2:2">
      <c r="B7808" s="218"/>
    </row>
    <row r="7809" spans="2:2">
      <c r="B7809" s="218"/>
    </row>
    <row r="7810" spans="2:2">
      <c r="B7810" s="218"/>
    </row>
    <row r="7811" spans="2:2">
      <c r="B7811" s="218"/>
    </row>
    <row r="7812" spans="2:2">
      <c r="B7812" s="218"/>
    </row>
    <row r="7813" spans="2:2">
      <c r="B7813" s="218"/>
    </row>
    <row r="7814" spans="2:2">
      <c r="B7814" s="218"/>
    </row>
    <row r="7815" spans="2:2">
      <c r="B7815" s="218"/>
    </row>
    <row r="7816" spans="2:2">
      <c r="B7816" s="218"/>
    </row>
    <row r="7817" spans="2:2">
      <c r="B7817" s="218"/>
    </row>
    <row r="7818" spans="2:2">
      <c r="B7818" s="218"/>
    </row>
    <row r="7819" spans="2:2">
      <c r="B7819" s="218"/>
    </row>
    <row r="7820" spans="2:2">
      <c r="B7820" s="218"/>
    </row>
    <row r="7821" spans="2:2">
      <c r="B7821" s="218"/>
    </row>
    <row r="7822" spans="2:2">
      <c r="B7822" s="218"/>
    </row>
    <row r="7823" spans="2:2">
      <c r="B7823" s="218"/>
    </row>
    <row r="7824" spans="2:2">
      <c r="B7824" s="218"/>
    </row>
    <row r="7825" spans="2:2">
      <c r="B7825" s="218"/>
    </row>
    <row r="7826" spans="2:2">
      <c r="B7826" s="218"/>
    </row>
    <row r="7827" spans="2:2">
      <c r="B7827" s="218"/>
    </row>
    <row r="7828" spans="2:2">
      <c r="B7828" s="218"/>
    </row>
    <row r="7829" spans="2:2">
      <c r="B7829" s="218"/>
    </row>
    <row r="7830" spans="2:2">
      <c r="B7830" s="218"/>
    </row>
    <row r="7831" spans="2:2">
      <c r="B7831" s="218"/>
    </row>
    <row r="7832" spans="2:2">
      <c r="B7832" s="218"/>
    </row>
    <row r="7833" spans="2:2">
      <c r="B7833" s="218"/>
    </row>
    <row r="7834" spans="2:2">
      <c r="B7834" s="218"/>
    </row>
    <row r="7835" spans="2:2">
      <c r="B7835" s="218"/>
    </row>
    <row r="7836" spans="2:2">
      <c r="B7836" s="218"/>
    </row>
    <row r="7837" spans="2:2">
      <c r="B7837" s="218"/>
    </row>
    <row r="7838" spans="2:2">
      <c r="B7838" s="218"/>
    </row>
    <row r="7839" spans="2:2">
      <c r="B7839" s="218"/>
    </row>
    <row r="7840" spans="2:2">
      <c r="B7840" s="218"/>
    </row>
    <row r="7841" spans="2:2">
      <c r="B7841" s="218"/>
    </row>
    <row r="7842" spans="2:2">
      <c r="B7842" s="218"/>
    </row>
    <row r="7843" spans="2:2">
      <c r="B7843" s="218"/>
    </row>
    <row r="7844" spans="2:2">
      <c r="B7844" s="218"/>
    </row>
    <row r="7845" spans="2:2">
      <c r="B7845" s="218"/>
    </row>
    <row r="7846" spans="2:2">
      <c r="B7846" s="218"/>
    </row>
    <row r="7847" spans="2:2">
      <c r="B7847" s="218"/>
    </row>
    <row r="7848" spans="2:2">
      <c r="B7848" s="218"/>
    </row>
    <row r="7849" spans="2:2">
      <c r="B7849" s="218"/>
    </row>
    <row r="7850" spans="2:2">
      <c r="B7850" s="218"/>
    </row>
    <row r="7851" spans="2:2">
      <c r="B7851" s="218"/>
    </row>
    <row r="7852" spans="2:2">
      <c r="B7852" s="218"/>
    </row>
    <row r="7853" spans="2:2">
      <c r="B7853" s="218"/>
    </row>
    <row r="7854" spans="2:2">
      <c r="B7854" s="218"/>
    </row>
    <row r="7855" spans="2:2">
      <c r="B7855" s="218"/>
    </row>
    <row r="7856" spans="2:2">
      <c r="B7856" s="218"/>
    </row>
    <row r="7857" spans="2:2">
      <c r="B7857" s="218"/>
    </row>
    <row r="7858" spans="2:2">
      <c r="B7858" s="218"/>
    </row>
    <row r="7859" spans="2:2">
      <c r="B7859" s="218"/>
    </row>
    <row r="7860" spans="2:2">
      <c r="B7860" s="218"/>
    </row>
    <row r="7861" spans="2:2">
      <c r="B7861" s="218"/>
    </row>
    <row r="7862" spans="2:2">
      <c r="B7862" s="218"/>
    </row>
    <row r="7863" spans="2:2">
      <c r="B7863" s="218"/>
    </row>
    <row r="7864" spans="2:2">
      <c r="B7864" s="218"/>
    </row>
    <row r="7865" spans="2:2">
      <c r="B7865" s="218"/>
    </row>
    <row r="7866" spans="2:2">
      <c r="B7866" s="218"/>
    </row>
    <row r="7867" spans="2:2">
      <c r="B7867" s="218"/>
    </row>
    <row r="7868" spans="2:2">
      <c r="B7868" s="218"/>
    </row>
    <row r="7869" spans="2:2">
      <c r="B7869" s="218"/>
    </row>
    <row r="7870" spans="2:2">
      <c r="B7870" s="218"/>
    </row>
    <row r="7871" spans="2:2">
      <c r="B7871" s="218"/>
    </row>
    <row r="7872" spans="2:2">
      <c r="B7872" s="218"/>
    </row>
    <row r="7873" spans="2:2">
      <c r="B7873" s="218"/>
    </row>
    <row r="7874" spans="2:2">
      <c r="B7874" s="218"/>
    </row>
    <row r="7875" spans="2:2">
      <c r="B7875" s="218"/>
    </row>
    <row r="7876" spans="2:2">
      <c r="B7876" s="218"/>
    </row>
    <row r="7877" spans="2:2">
      <c r="B7877" s="218"/>
    </row>
    <row r="7878" spans="2:2">
      <c r="B7878" s="218"/>
    </row>
    <row r="7879" spans="2:2">
      <c r="B7879" s="218"/>
    </row>
    <row r="7880" spans="2:2">
      <c r="B7880" s="218"/>
    </row>
    <row r="7881" spans="2:2">
      <c r="B7881" s="218"/>
    </row>
    <row r="7882" spans="2:2">
      <c r="B7882" s="218"/>
    </row>
    <row r="7883" spans="2:2">
      <c r="B7883" s="218"/>
    </row>
    <row r="7884" spans="2:2">
      <c r="B7884" s="218"/>
    </row>
    <row r="7885" spans="2:2">
      <c r="B7885" s="218"/>
    </row>
    <row r="7886" spans="2:2">
      <c r="B7886" s="218"/>
    </row>
    <row r="7887" spans="2:2">
      <c r="B7887" s="218"/>
    </row>
    <row r="7888" spans="2:2">
      <c r="B7888" s="218"/>
    </row>
    <row r="7889" spans="2:2">
      <c r="B7889" s="218"/>
    </row>
    <row r="7890" spans="2:2">
      <c r="B7890" s="218"/>
    </row>
    <row r="7891" spans="2:2">
      <c r="B7891" s="218"/>
    </row>
    <row r="7892" spans="2:2">
      <c r="B7892" s="218"/>
    </row>
    <row r="7893" spans="2:2">
      <c r="B7893" s="218"/>
    </row>
    <row r="7894" spans="2:2">
      <c r="B7894" s="218"/>
    </row>
    <row r="7895" spans="2:2">
      <c r="B7895" s="218"/>
    </row>
    <row r="7896" spans="2:2">
      <c r="B7896" s="218"/>
    </row>
    <row r="7897" spans="2:2">
      <c r="B7897" s="218"/>
    </row>
    <row r="7898" spans="2:2">
      <c r="B7898" s="218"/>
    </row>
    <row r="7899" spans="2:2">
      <c r="B7899" s="218"/>
    </row>
    <row r="7900" spans="2:2">
      <c r="B7900" s="218"/>
    </row>
    <row r="7901" spans="2:2">
      <c r="B7901" s="218"/>
    </row>
    <row r="7902" spans="2:2">
      <c r="B7902" s="218"/>
    </row>
    <row r="7903" spans="2:2">
      <c r="B7903" s="218"/>
    </row>
    <row r="7904" spans="2:2">
      <c r="B7904" s="218"/>
    </row>
    <row r="7905" spans="2:2">
      <c r="B7905" s="218"/>
    </row>
    <row r="7906" spans="2:2">
      <c r="B7906" s="218"/>
    </row>
    <row r="7907" spans="2:2">
      <c r="B7907" s="218"/>
    </row>
    <row r="7908" spans="2:2">
      <c r="B7908" s="218"/>
    </row>
    <row r="7909" spans="2:2">
      <c r="B7909" s="218"/>
    </row>
    <row r="7910" spans="2:2">
      <c r="B7910" s="218"/>
    </row>
    <row r="7911" spans="2:2">
      <c r="B7911" s="218"/>
    </row>
    <row r="7912" spans="2:2">
      <c r="B7912" s="218"/>
    </row>
    <row r="7913" spans="2:2">
      <c r="B7913" s="218"/>
    </row>
    <row r="7914" spans="2:2">
      <c r="B7914" s="218"/>
    </row>
    <row r="7915" spans="2:2">
      <c r="B7915" s="218"/>
    </row>
    <row r="7916" spans="2:2">
      <c r="B7916" s="218"/>
    </row>
    <row r="7917" spans="2:2">
      <c r="B7917" s="218"/>
    </row>
    <row r="7918" spans="2:2">
      <c r="B7918" s="218"/>
    </row>
    <row r="7919" spans="2:2">
      <c r="B7919" s="218"/>
    </row>
    <row r="7920" spans="2:2">
      <c r="B7920" s="218"/>
    </row>
    <row r="7921" spans="2:2">
      <c r="B7921" s="218"/>
    </row>
    <row r="7922" spans="2:2">
      <c r="B7922" s="218"/>
    </row>
    <row r="7923" spans="2:2">
      <c r="B7923" s="218"/>
    </row>
    <row r="7924" spans="2:2">
      <c r="B7924" s="218"/>
    </row>
    <row r="7925" spans="2:2">
      <c r="B7925" s="218"/>
    </row>
    <row r="7926" spans="2:2">
      <c r="B7926" s="218"/>
    </row>
    <row r="7927" spans="2:2">
      <c r="B7927" s="218"/>
    </row>
    <row r="7928" spans="2:2">
      <c r="B7928" s="218"/>
    </row>
    <row r="7929" spans="2:2">
      <c r="B7929" s="218"/>
    </row>
    <row r="7930" spans="2:2">
      <c r="B7930" s="218"/>
    </row>
    <row r="7931" spans="2:2">
      <c r="B7931" s="218"/>
    </row>
    <row r="7932" spans="2:2">
      <c r="B7932" s="218"/>
    </row>
    <row r="7933" spans="2:2">
      <c r="B7933" s="218"/>
    </row>
    <row r="7934" spans="2:2">
      <c r="B7934" s="218"/>
    </row>
    <row r="7935" spans="2:2">
      <c r="B7935" s="218"/>
    </row>
    <row r="7936" spans="2:2">
      <c r="B7936" s="218"/>
    </row>
    <row r="7937" spans="2:2">
      <c r="B7937" s="218"/>
    </row>
    <row r="7938" spans="2:2">
      <c r="B7938" s="218"/>
    </row>
    <row r="7939" spans="2:2">
      <c r="B7939" s="218"/>
    </row>
    <row r="7940" spans="2:2">
      <c r="B7940" s="218"/>
    </row>
    <row r="7941" spans="2:2">
      <c r="B7941" s="218"/>
    </row>
    <row r="7942" spans="2:2">
      <c r="B7942" s="218"/>
    </row>
    <row r="7943" spans="2:2">
      <c r="B7943" s="218"/>
    </row>
    <row r="7944" spans="2:2">
      <c r="B7944" s="218"/>
    </row>
    <row r="7945" spans="2:2">
      <c r="B7945" s="218"/>
    </row>
    <row r="7946" spans="2:2">
      <c r="B7946" s="218"/>
    </row>
    <row r="7947" spans="2:2">
      <c r="B7947" s="218"/>
    </row>
    <row r="7948" spans="2:2">
      <c r="B7948" s="218"/>
    </row>
    <row r="7949" spans="2:2">
      <c r="B7949" s="218"/>
    </row>
    <row r="7950" spans="2:2">
      <c r="B7950" s="218"/>
    </row>
    <row r="7951" spans="2:2">
      <c r="B7951" s="218"/>
    </row>
    <row r="7952" spans="2:2">
      <c r="B7952" s="218"/>
    </row>
    <row r="7953" spans="2:2">
      <c r="B7953" s="218"/>
    </row>
    <row r="7954" spans="2:2">
      <c r="B7954" s="218"/>
    </row>
    <row r="7955" spans="2:2">
      <c r="B7955" s="218"/>
    </row>
    <row r="7956" spans="2:2">
      <c r="B7956" s="218"/>
    </row>
    <row r="7957" spans="2:2">
      <c r="B7957" s="218"/>
    </row>
    <row r="7958" spans="2:2">
      <c r="B7958" s="218"/>
    </row>
    <row r="7959" spans="2:2">
      <c r="B7959" s="218"/>
    </row>
    <row r="7960" spans="2:2">
      <c r="B7960" s="218"/>
    </row>
    <row r="7961" spans="2:2">
      <c r="B7961" s="218"/>
    </row>
    <row r="7962" spans="2:2">
      <c r="B7962" s="218"/>
    </row>
    <row r="7963" spans="2:2">
      <c r="B7963" s="218"/>
    </row>
    <row r="7964" spans="2:2">
      <c r="B7964" s="218"/>
    </row>
    <row r="7965" spans="2:2">
      <c r="B7965" s="218"/>
    </row>
    <row r="7966" spans="2:2">
      <c r="B7966" s="218"/>
    </row>
    <row r="7967" spans="2:2">
      <c r="B7967" s="218"/>
    </row>
    <row r="7968" spans="2:2">
      <c r="B7968" s="218"/>
    </row>
    <row r="7969" spans="2:2">
      <c r="B7969" s="218"/>
    </row>
    <row r="7970" spans="2:2">
      <c r="B7970" s="218"/>
    </row>
    <row r="7971" spans="2:2">
      <c r="B7971" s="218"/>
    </row>
    <row r="7972" spans="2:2">
      <c r="B7972" s="218"/>
    </row>
    <row r="7973" spans="2:2">
      <c r="B7973" s="218"/>
    </row>
    <row r="7974" spans="2:2">
      <c r="B7974" s="218"/>
    </row>
    <row r="7975" spans="2:2">
      <c r="B7975" s="218"/>
    </row>
    <row r="7976" spans="2:2">
      <c r="B7976" s="218"/>
    </row>
    <row r="7977" spans="2:2">
      <c r="B7977" s="218"/>
    </row>
    <row r="7978" spans="2:2">
      <c r="B7978" s="218"/>
    </row>
    <row r="7979" spans="2:2">
      <c r="B7979" s="218"/>
    </row>
    <row r="7980" spans="2:2">
      <c r="B7980" s="218"/>
    </row>
    <row r="7981" spans="2:2">
      <c r="B7981" s="218"/>
    </row>
    <row r="7982" spans="2:2">
      <c r="B7982" s="218"/>
    </row>
    <row r="7983" spans="2:2">
      <c r="B7983" s="218"/>
    </row>
    <row r="7984" spans="2:2">
      <c r="B7984" s="218"/>
    </row>
    <row r="7985" spans="2:2">
      <c r="B7985" s="218"/>
    </row>
    <row r="7986" spans="2:2">
      <c r="B7986" s="218"/>
    </row>
    <row r="7987" spans="2:2">
      <c r="B7987" s="218"/>
    </row>
    <row r="7988" spans="2:2">
      <c r="B7988" s="218"/>
    </row>
    <row r="7989" spans="2:2">
      <c r="B7989" s="218"/>
    </row>
    <row r="7990" spans="2:2">
      <c r="B7990" s="218"/>
    </row>
    <row r="7991" spans="2:2">
      <c r="B7991" s="218"/>
    </row>
    <row r="7992" spans="2:2">
      <c r="B7992" s="218"/>
    </row>
    <row r="7993" spans="2:2">
      <c r="B7993" s="218"/>
    </row>
    <row r="7994" spans="2:2">
      <c r="B7994" s="218"/>
    </row>
    <row r="7995" spans="2:2">
      <c r="B7995" s="218"/>
    </row>
    <row r="7996" spans="2:2">
      <c r="B7996" s="218"/>
    </row>
    <row r="7997" spans="2:2">
      <c r="B7997" s="218"/>
    </row>
    <row r="7998" spans="2:2">
      <c r="B7998" s="218"/>
    </row>
    <row r="7999" spans="2:2">
      <c r="B7999" s="218"/>
    </row>
    <row r="8000" spans="2:2">
      <c r="B8000" s="218"/>
    </row>
    <row r="8001" spans="2:2">
      <c r="B8001" s="218"/>
    </row>
    <row r="8002" spans="2:2">
      <c r="B8002" s="218"/>
    </row>
    <row r="8003" spans="2:2">
      <c r="B8003" s="218"/>
    </row>
    <row r="8004" spans="2:2">
      <c r="B8004" s="218"/>
    </row>
    <row r="8005" spans="2:2">
      <c r="B8005" s="218"/>
    </row>
    <row r="8006" spans="2:2">
      <c r="B8006" s="218"/>
    </row>
    <row r="8007" spans="2:2">
      <c r="B8007" s="218"/>
    </row>
    <row r="8008" spans="2:2">
      <c r="B8008" s="218"/>
    </row>
    <row r="8009" spans="2:2">
      <c r="B8009" s="218"/>
    </row>
    <row r="8010" spans="2:2">
      <c r="B8010" s="218"/>
    </row>
    <row r="8011" spans="2:2">
      <c r="B8011" s="218"/>
    </row>
    <row r="8012" spans="2:2">
      <c r="B8012" s="218"/>
    </row>
    <row r="8013" spans="2:2">
      <c r="B8013" s="218"/>
    </row>
    <row r="8014" spans="2:2">
      <c r="B8014" s="218"/>
    </row>
    <row r="8015" spans="2:2">
      <c r="B8015" s="218"/>
    </row>
    <row r="8016" spans="2:2">
      <c r="B8016" s="218"/>
    </row>
    <row r="8017" spans="2:2">
      <c r="B8017" s="218"/>
    </row>
    <row r="8018" spans="2:2">
      <c r="B8018" s="218"/>
    </row>
    <row r="8019" spans="2:2">
      <c r="B8019" s="218"/>
    </row>
    <row r="8020" spans="2:2">
      <c r="B8020" s="218"/>
    </row>
    <row r="8021" spans="2:2">
      <c r="B8021" s="218"/>
    </row>
    <row r="8022" spans="2:2">
      <c r="B8022" s="218"/>
    </row>
    <row r="8023" spans="2:2">
      <c r="B8023" s="218"/>
    </row>
    <row r="8024" spans="2:2">
      <c r="B8024" s="218"/>
    </row>
    <row r="8025" spans="2:2">
      <c r="B8025" s="218"/>
    </row>
    <row r="8026" spans="2:2">
      <c r="B8026" s="218"/>
    </row>
    <row r="8027" spans="2:2">
      <c r="B8027" s="218"/>
    </row>
    <row r="8028" spans="2:2">
      <c r="B8028" s="218"/>
    </row>
    <row r="8029" spans="2:2">
      <c r="B8029" s="218"/>
    </row>
    <row r="8030" spans="2:2">
      <c r="B8030" s="218"/>
    </row>
    <row r="8031" spans="2:2">
      <c r="B8031" s="218"/>
    </row>
    <row r="8032" spans="2:2">
      <c r="B8032" s="218"/>
    </row>
    <row r="8033" spans="2:2">
      <c r="B8033" s="218"/>
    </row>
    <row r="8034" spans="2:2">
      <c r="B8034" s="218"/>
    </row>
    <row r="8035" spans="2:2">
      <c r="B8035" s="218"/>
    </row>
    <row r="8036" spans="2:2">
      <c r="B8036" s="218"/>
    </row>
    <row r="8037" spans="2:2">
      <c r="B8037" s="218"/>
    </row>
    <row r="8038" spans="2:2">
      <c r="B8038" s="218"/>
    </row>
    <row r="8039" spans="2:2">
      <c r="B8039" s="218"/>
    </row>
    <row r="8040" spans="2:2">
      <c r="B8040" s="218"/>
    </row>
    <row r="8041" spans="2:2">
      <c r="B8041" s="218"/>
    </row>
    <row r="8042" spans="2:2">
      <c r="B8042" s="218"/>
    </row>
    <row r="8043" spans="2:2">
      <c r="B8043" s="218"/>
    </row>
    <row r="8044" spans="2:2">
      <c r="B8044" s="218"/>
    </row>
    <row r="8045" spans="2:2">
      <c r="B8045" s="218"/>
    </row>
    <row r="8046" spans="2:2">
      <c r="B8046" s="218"/>
    </row>
    <row r="8047" spans="2:2">
      <c r="B8047" s="218"/>
    </row>
    <row r="8048" spans="2:2">
      <c r="B8048" s="218"/>
    </row>
    <row r="8049" spans="2:2">
      <c r="B8049" s="218"/>
    </row>
    <row r="8050" spans="2:2">
      <c r="B8050" s="218"/>
    </row>
    <row r="8051" spans="2:2">
      <c r="B8051" s="218"/>
    </row>
    <row r="8052" spans="2:2">
      <c r="B8052" s="218"/>
    </row>
    <row r="8053" spans="2:2">
      <c r="B8053" s="218"/>
    </row>
    <row r="8054" spans="2:2">
      <c r="B8054" s="218"/>
    </row>
    <row r="8055" spans="2:2">
      <c r="B8055" s="218"/>
    </row>
    <row r="8056" spans="2:2">
      <c r="B8056" s="218"/>
    </row>
    <row r="8057" spans="2:2">
      <c r="B8057" s="218"/>
    </row>
    <row r="8058" spans="2:2">
      <c r="B8058" s="218"/>
    </row>
    <row r="8059" spans="2:2">
      <c r="B8059" s="218"/>
    </row>
    <row r="8060" spans="2:2">
      <c r="B8060" s="218"/>
    </row>
    <row r="8061" spans="2:2">
      <c r="B8061" s="218"/>
    </row>
    <row r="8062" spans="2:2">
      <c r="B8062" s="218"/>
    </row>
    <row r="8063" spans="2:2">
      <c r="B8063" s="218"/>
    </row>
    <row r="8064" spans="2:2">
      <c r="B8064" s="218"/>
    </row>
    <row r="8065" spans="2:2">
      <c r="B8065" s="218"/>
    </row>
    <row r="8066" spans="2:2">
      <c r="B8066" s="218"/>
    </row>
    <row r="8067" spans="2:2">
      <c r="B8067" s="218"/>
    </row>
    <row r="8068" spans="2:2">
      <c r="B8068" s="218"/>
    </row>
    <row r="8069" spans="2:2">
      <c r="B8069" s="218"/>
    </row>
    <row r="8070" spans="2:2">
      <c r="B8070" s="218"/>
    </row>
    <row r="8071" spans="2:2">
      <c r="B8071" s="218"/>
    </row>
    <row r="8072" spans="2:2">
      <c r="B8072" s="218"/>
    </row>
    <row r="8073" spans="2:2">
      <c r="B8073" s="218"/>
    </row>
    <row r="8074" spans="2:2">
      <c r="B8074" s="218"/>
    </row>
    <row r="8075" spans="2:2">
      <c r="B8075" s="218"/>
    </row>
    <row r="8076" spans="2:2">
      <c r="B8076" s="218"/>
    </row>
    <row r="8077" spans="2:2">
      <c r="B8077" s="218"/>
    </row>
    <row r="8078" spans="2:2">
      <c r="B8078" s="218"/>
    </row>
    <row r="8079" spans="2:2">
      <c r="B8079" s="218"/>
    </row>
    <row r="8080" spans="2:2">
      <c r="B8080" s="218"/>
    </row>
    <row r="8081" spans="2:2">
      <c r="B8081" s="218"/>
    </row>
    <row r="8082" spans="2:2">
      <c r="B8082" s="218"/>
    </row>
    <row r="8083" spans="2:2">
      <c r="B8083" s="218"/>
    </row>
    <row r="8084" spans="2:2">
      <c r="B8084" s="218"/>
    </row>
    <row r="8085" spans="2:2">
      <c r="B8085" s="218"/>
    </row>
    <row r="8086" spans="2:2">
      <c r="B8086" s="218"/>
    </row>
    <row r="8087" spans="2:2">
      <c r="B8087" s="218"/>
    </row>
    <row r="8088" spans="2:2">
      <c r="B8088" s="218"/>
    </row>
    <row r="8089" spans="2:2">
      <c r="B8089" s="218"/>
    </row>
    <row r="8090" spans="2:2">
      <c r="B8090" s="218"/>
    </row>
    <row r="8091" spans="2:2">
      <c r="B8091" s="218"/>
    </row>
    <row r="8092" spans="2:2">
      <c r="B8092" s="218"/>
    </row>
    <row r="8093" spans="2:2">
      <c r="B8093" s="218"/>
    </row>
    <row r="8094" spans="2:2">
      <c r="B8094" s="218"/>
    </row>
    <row r="8095" spans="2:2">
      <c r="B8095" s="218"/>
    </row>
    <row r="8096" spans="2:2">
      <c r="B8096" s="218"/>
    </row>
    <row r="8097" spans="2:2">
      <c r="B8097" s="218"/>
    </row>
    <row r="8098" spans="2:2">
      <c r="B8098" s="218"/>
    </row>
    <row r="8099" spans="2:2">
      <c r="B8099" s="218"/>
    </row>
    <row r="8100" spans="2:2">
      <c r="B8100" s="218"/>
    </row>
    <row r="8101" spans="2:2">
      <c r="B8101" s="218"/>
    </row>
    <row r="8102" spans="2:2">
      <c r="B8102" s="218"/>
    </row>
    <row r="8103" spans="2:2">
      <c r="B8103" s="218"/>
    </row>
    <row r="8104" spans="2:2">
      <c r="B8104" s="218"/>
    </row>
    <row r="8105" spans="2:2">
      <c r="B8105" s="218"/>
    </row>
    <row r="8106" spans="2:2">
      <c r="B8106" s="218"/>
    </row>
    <row r="8107" spans="2:2">
      <c r="B8107" s="218"/>
    </row>
    <row r="8108" spans="2:2">
      <c r="B8108" s="218"/>
    </row>
    <row r="8109" spans="2:2">
      <c r="B8109" s="218"/>
    </row>
    <row r="8110" spans="2:2">
      <c r="B8110" s="218"/>
    </row>
    <row r="8111" spans="2:2">
      <c r="B8111" s="218"/>
    </row>
    <row r="8112" spans="2:2">
      <c r="B8112" s="218"/>
    </row>
    <row r="8113" spans="2:2">
      <c r="B8113" s="218"/>
    </row>
    <row r="8114" spans="2:2">
      <c r="B8114" s="218"/>
    </row>
    <row r="8115" spans="2:2">
      <c r="B8115" s="218"/>
    </row>
    <row r="8116" spans="2:2">
      <c r="B8116" s="218"/>
    </row>
    <row r="8117" spans="2:2">
      <c r="B8117" s="218"/>
    </row>
    <row r="8118" spans="2:2">
      <c r="B8118" s="218"/>
    </row>
    <row r="8119" spans="2:2">
      <c r="B8119" s="218"/>
    </row>
    <row r="8120" spans="2:2">
      <c r="B8120" s="218"/>
    </row>
    <row r="8121" spans="2:2">
      <c r="B8121" s="218"/>
    </row>
    <row r="8122" spans="2:2">
      <c r="B8122" s="218"/>
    </row>
    <row r="8123" spans="2:2">
      <c r="B8123" s="218"/>
    </row>
    <row r="8124" spans="2:2">
      <c r="B8124" s="218"/>
    </row>
    <row r="8125" spans="2:2">
      <c r="B8125" s="218"/>
    </row>
    <row r="8126" spans="2:2">
      <c r="B8126" s="218"/>
    </row>
    <row r="8127" spans="2:2">
      <c r="B8127" s="218"/>
    </row>
    <row r="8128" spans="2:2">
      <c r="B8128" s="218"/>
    </row>
    <row r="8129" spans="2:2">
      <c r="B8129" s="218"/>
    </row>
    <row r="8130" spans="2:2">
      <c r="B8130" s="218"/>
    </row>
    <row r="8131" spans="2:2">
      <c r="B8131" s="218"/>
    </row>
    <row r="8132" spans="2:2">
      <c r="B8132" s="218"/>
    </row>
    <row r="8133" spans="2:2">
      <c r="B8133" s="218"/>
    </row>
    <row r="8134" spans="2:2">
      <c r="B8134" s="218"/>
    </row>
    <row r="8135" spans="2:2">
      <c r="B8135" s="218"/>
    </row>
    <row r="8136" spans="2:2">
      <c r="B8136" s="218"/>
    </row>
    <row r="8137" spans="2:2">
      <c r="B8137" s="218"/>
    </row>
    <row r="8138" spans="2:2">
      <c r="B8138" s="218"/>
    </row>
    <row r="8139" spans="2:2">
      <c r="B8139" s="218"/>
    </row>
    <row r="8140" spans="2:2">
      <c r="B8140" s="218"/>
    </row>
    <row r="8141" spans="2:2">
      <c r="B8141" s="218"/>
    </row>
    <row r="8142" spans="2:2">
      <c r="B8142" s="218"/>
    </row>
    <row r="8143" spans="2:2">
      <c r="B8143" s="218"/>
    </row>
    <row r="8144" spans="2:2">
      <c r="B8144" s="218"/>
    </row>
    <row r="8145" spans="2:2">
      <c r="B8145" s="218"/>
    </row>
    <row r="8146" spans="2:2">
      <c r="B8146" s="218"/>
    </row>
    <row r="8147" spans="2:2">
      <c r="B8147" s="218"/>
    </row>
    <row r="8148" spans="2:2">
      <c r="B8148" s="218"/>
    </row>
    <row r="8149" spans="2:2">
      <c r="B8149" s="218"/>
    </row>
    <row r="8150" spans="2:2">
      <c r="B8150" s="218"/>
    </row>
    <row r="8151" spans="2:2">
      <c r="B8151" s="218"/>
    </row>
    <row r="8152" spans="2:2">
      <c r="B8152" s="218"/>
    </row>
    <row r="8153" spans="2:2">
      <c r="B8153" s="218"/>
    </row>
    <row r="8154" spans="2:2">
      <c r="B8154" s="218"/>
    </row>
    <row r="8155" spans="2:2">
      <c r="B8155" s="218"/>
    </row>
    <row r="8156" spans="2:2">
      <c r="B8156" s="218"/>
    </row>
    <row r="8157" spans="2:2">
      <c r="B8157" s="218"/>
    </row>
    <row r="8158" spans="2:2">
      <c r="B8158" s="218"/>
    </row>
    <row r="8159" spans="2:2">
      <c r="B8159" s="218"/>
    </row>
    <row r="8160" spans="2:2">
      <c r="B8160" s="218"/>
    </row>
    <row r="8161" spans="2:2">
      <c r="B8161" s="218"/>
    </row>
    <row r="8162" spans="2:2">
      <c r="B8162" s="218"/>
    </row>
    <row r="8163" spans="2:2">
      <c r="B8163" s="218"/>
    </row>
    <row r="8164" spans="2:2">
      <c r="B8164" s="218"/>
    </row>
    <row r="8165" spans="2:2">
      <c r="B8165" s="218"/>
    </row>
    <row r="8166" spans="2:2">
      <c r="B8166" s="218"/>
    </row>
    <row r="8167" spans="2:2">
      <c r="B8167" s="218"/>
    </row>
    <row r="8168" spans="2:2">
      <c r="B8168" s="218"/>
    </row>
    <row r="8169" spans="2:2">
      <c r="B8169" s="218"/>
    </row>
    <row r="8170" spans="2:2">
      <c r="B8170" s="218"/>
    </row>
    <row r="8171" spans="2:2">
      <c r="B8171" s="218"/>
    </row>
    <row r="8172" spans="2:2">
      <c r="B8172" s="218"/>
    </row>
    <row r="8173" spans="2:2">
      <c r="B8173" s="218"/>
    </row>
    <row r="8174" spans="2:2">
      <c r="B8174" s="218"/>
    </row>
    <row r="8175" spans="2:2">
      <c r="B8175" s="218"/>
    </row>
    <row r="8176" spans="2:2">
      <c r="B8176" s="218"/>
    </row>
    <row r="8177" spans="2:2">
      <c r="B8177" s="218"/>
    </row>
    <row r="8178" spans="2:2">
      <c r="B8178" s="218"/>
    </row>
    <row r="8179" spans="2:2">
      <c r="B8179" s="218"/>
    </row>
    <row r="8180" spans="2:2">
      <c r="B8180" s="218"/>
    </row>
    <row r="8181" spans="2:2">
      <c r="B8181" s="218"/>
    </row>
    <row r="8182" spans="2:2">
      <c r="B8182" s="218"/>
    </row>
    <row r="8183" spans="2:2">
      <c r="B8183" s="218"/>
    </row>
    <row r="8184" spans="2:2">
      <c r="B8184" s="218"/>
    </row>
    <row r="8185" spans="2:2">
      <c r="B8185" s="218"/>
    </row>
    <row r="8186" spans="2:2">
      <c r="B8186" s="218"/>
    </row>
    <row r="8187" spans="2:2">
      <c r="B8187" s="218"/>
    </row>
    <row r="8188" spans="2:2">
      <c r="B8188" s="218"/>
    </row>
    <row r="8189" spans="2:2">
      <c r="B8189" s="218"/>
    </row>
    <row r="8190" spans="2:2">
      <c r="B8190" s="218"/>
    </row>
    <row r="8191" spans="2:2">
      <c r="B8191" s="218"/>
    </row>
    <row r="8192" spans="2:2">
      <c r="B8192" s="218"/>
    </row>
    <row r="8193" spans="2:2">
      <c r="B8193" s="218"/>
    </row>
    <row r="8194" spans="2:2">
      <c r="B8194" s="218"/>
    </row>
    <row r="8195" spans="2:2">
      <c r="B8195" s="218"/>
    </row>
    <row r="8196" spans="2:2">
      <c r="B8196" s="218"/>
    </row>
    <row r="8197" spans="2:2">
      <c r="B8197" s="218"/>
    </row>
    <row r="8198" spans="2:2">
      <c r="B8198" s="218"/>
    </row>
    <row r="8199" spans="2:2">
      <c r="B8199" s="218"/>
    </row>
    <row r="8200" spans="2:2">
      <c r="B8200" s="218"/>
    </row>
    <row r="8201" spans="2:2">
      <c r="B8201" s="218"/>
    </row>
    <row r="8202" spans="2:2">
      <c r="B8202" s="218"/>
    </row>
    <row r="8203" spans="2:2">
      <c r="B8203" s="218"/>
    </row>
    <row r="8204" spans="2:2">
      <c r="B8204" s="218"/>
    </row>
    <row r="8205" spans="2:2">
      <c r="B8205" s="218"/>
    </row>
    <row r="8206" spans="2:2">
      <c r="B8206" s="218"/>
    </row>
    <row r="8207" spans="2:2">
      <c r="B8207" s="218"/>
    </row>
    <row r="8208" spans="2:2">
      <c r="B8208" s="218"/>
    </row>
    <row r="8209" spans="2:2">
      <c r="B8209" s="218"/>
    </row>
    <row r="8210" spans="2:2">
      <c r="B8210" s="218"/>
    </row>
    <row r="8211" spans="2:2">
      <c r="B8211" s="218"/>
    </row>
    <row r="8212" spans="2:2">
      <c r="B8212" s="218"/>
    </row>
    <row r="8213" spans="2:2">
      <c r="B8213" s="218"/>
    </row>
    <row r="8214" spans="2:2">
      <c r="B8214" s="218"/>
    </row>
    <row r="8215" spans="2:2">
      <c r="B8215" s="218"/>
    </row>
    <row r="8216" spans="2:2">
      <c r="B8216" s="218"/>
    </row>
    <row r="8217" spans="2:2">
      <c r="B8217" s="218"/>
    </row>
    <row r="8218" spans="2:2">
      <c r="B8218" s="218"/>
    </row>
    <row r="8219" spans="2:2">
      <c r="B8219" s="218"/>
    </row>
    <row r="8220" spans="2:2">
      <c r="B8220" s="218"/>
    </row>
    <row r="8221" spans="2:2">
      <c r="B8221" s="218"/>
    </row>
    <row r="8222" spans="2:2">
      <c r="B8222" s="218"/>
    </row>
    <row r="8223" spans="2:2">
      <c r="B8223" s="218"/>
    </row>
    <row r="8224" spans="2:2">
      <c r="B8224" s="218"/>
    </row>
    <row r="8225" spans="2:2">
      <c r="B8225" s="218"/>
    </row>
    <row r="8226" spans="2:2">
      <c r="B8226" s="218"/>
    </row>
    <row r="8227" spans="2:2">
      <c r="B8227" s="218"/>
    </row>
    <row r="8228" spans="2:2">
      <c r="B8228" s="218"/>
    </row>
    <row r="8229" spans="2:2">
      <c r="B8229" s="218"/>
    </row>
    <row r="8230" spans="2:2">
      <c r="B8230" s="218"/>
    </row>
    <row r="8231" spans="2:2">
      <c r="B8231" s="218"/>
    </row>
    <row r="8232" spans="2:2">
      <c r="B8232" s="218"/>
    </row>
    <row r="8233" spans="2:2">
      <c r="B8233" s="218"/>
    </row>
    <row r="8234" spans="2:2">
      <c r="B8234" s="218"/>
    </row>
    <row r="8235" spans="2:2">
      <c r="B8235" s="218"/>
    </row>
    <row r="8236" spans="2:2">
      <c r="B8236" s="218"/>
    </row>
    <row r="8237" spans="2:2">
      <c r="B8237" s="218"/>
    </row>
    <row r="8238" spans="2:2">
      <c r="B8238" s="218"/>
    </row>
    <row r="8239" spans="2:2">
      <c r="B8239" s="218"/>
    </row>
    <row r="8240" spans="2:2">
      <c r="B8240" s="218"/>
    </row>
    <row r="8241" spans="2:2">
      <c r="B8241" s="218"/>
    </row>
    <row r="8242" spans="2:2">
      <c r="B8242" s="218"/>
    </row>
    <row r="8243" spans="2:2">
      <c r="B8243" s="218"/>
    </row>
    <row r="8244" spans="2:2">
      <c r="B8244" s="218"/>
    </row>
    <row r="8245" spans="2:2">
      <c r="B8245" s="218"/>
    </row>
    <row r="8246" spans="2:2">
      <c r="B8246" s="218"/>
    </row>
    <row r="8247" spans="2:2">
      <c r="B8247" s="218"/>
    </row>
    <row r="8248" spans="2:2">
      <c r="B8248" s="218"/>
    </row>
    <row r="8249" spans="2:2">
      <c r="B8249" s="218"/>
    </row>
    <row r="8250" spans="2:2">
      <c r="B8250" s="218"/>
    </row>
    <row r="8251" spans="2:2">
      <c r="B8251" s="218"/>
    </row>
    <row r="8252" spans="2:2">
      <c r="B8252" s="218"/>
    </row>
    <row r="8253" spans="2:2">
      <c r="B8253" s="218"/>
    </row>
    <row r="8254" spans="2:2">
      <c r="B8254" s="218"/>
    </row>
    <row r="8255" spans="2:2">
      <c r="B8255" s="218"/>
    </row>
    <row r="8256" spans="2:2">
      <c r="B8256" s="218"/>
    </row>
    <row r="8257" spans="2:2">
      <c r="B8257" s="218"/>
    </row>
    <row r="8258" spans="2:2">
      <c r="B8258" s="218"/>
    </row>
    <row r="8259" spans="2:2">
      <c r="B8259" s="218"/>
    </row>
    <row r="8260" spans="2:2">
      <c r="B8260" s="218"/>
    </row>
    <row r="8261" spans="2:2">
      <c r="B8261" s="218"/>
    </row>
    <row r="8262" spans="2:2">
      <c r="B8262" s="218"/>
    </row>
    <row r="8263" spans="2:2">
      <c r="B8263" s="218"/>
    </row>
    <row r="8264" spans="2:2">
      <c r="B8264" s="218"/>
    </row>
    <row r="8265" spans="2:2">
      <c r="B8265" s="218"/>
    </row>
    <row r="8266" spans="2:2">
      <c r="B8266" s="218"/>
    </row>
    <row r="8267" spans="2:2">
      <c r="B8267" s="218"/>
    </row>
    <row r="8268" spans="2:2">
      <c r="B8268" s="218"/>
    </row>
    <row r="8269" spans="2:2">
      <c r="B8269" s="218"/>
    </row>
    <row r="8270" spans="2:2">
      <c r="B8270" s="218"/>
    </row>
    <row r="8271" spans="2:2">
      <c r="B8271" s="218"/>
    </row>
    <row r="8272" spans="2:2">
      <c r="B8272" s="218"/>
    </row>
    <row r="8273" spans="2:2">
      <c r="B8273" s="218"/>
    </row>
    <row r="8274" spans="2:2">
      <c r="B8274" s="218"/>
    </row>
    <row r="8275" spans="2:2">
      <c r="B8275" s="218"/>
    </row>
    <row r="8276" spans="2:2">
      <c r="B8276" s="218"/>
    </row>
    <row r="8277" spans="2:2">
      <c r="B8277" s="218"/>
    </row>
    <row r="8278" spans="2:2">
      <c r="B8278" s="218"/>
    </row>
    <row r="8279" spans="2:2">
      <c r="B8279" s="218"/>
    </row>
    <row r="8280" spans="2:2">
      <c r="B8280" s="218"/>
    </row>
    <row r="8281" spans="2:2">
      <c r="B8281" s="218"/>
    </row>
    <row r="8282" spans="2:2">
      <c r="B8282" s="218"/>
    </row>
    <row r="8283" spans="2:2">
      <c r="B8283" s="218"/>
    </row>
    <row r="8284" spans="2:2">
      <c r="B8284" s="218"/>
    </row>
    <row r="8285" spans="2:2">
      <c r="B8285" s="218"/>
    </row>
    <row r="8286" spans="2:2">
      <c r="B8286" s="218"/>
    </row>
    <row r="8287" spans="2:2">
      <c r="B8287" s="218"/>
    </row>
    <row r="8288" spans="2:2">
      <c r="B8288" s="218"/>
    </row>
    <row r="8289" spans="2:2">
      <c r="B8289" s="218"/>
    </row>
    <row r="8290" spans="2:2">
      <c r="B8290" s="218"/>
    </row>
    <row r="8291" spans="2:2">
      <c r="B8291" s="218"/>
    </row>
    <row r="8292" spans="2:2">
      <c r="B8292" s="218"/>
    </row>
    <row r="8293" spans="2:2">
      <c r="B8293" s="218"/>
    </row>
    <row r="8294" spans="2:2">
      <c r="B8294" s="218"/>
    </row>
    <row r="8295" spans="2:2">
      <c r="B8295" s="218"/>
    </row>
    <row r="8296" spans="2:2">
      <c r="B8296" s="218"/>
    </row>
    <row r="8297" spans="2:2">
      <c r="B8297" s="218"/>
    </row>
    <row r="8298" spans="2:2">
      <c r="B8298" s="218"/>
    </row>
    <row r="8299" spans="2:2">
      <c r="B8299" s="218"/>
    </row>
    <row r="8300" spans="2:2">
      <c r="B8300" s="218"/>
    </row>
    <row r="8301" spans="2:2">
      <c r="B8301" s="218"/>
    </row>
    <row r="8302" spans="2:2">
      <c r="B8302" s="218"/>
    </row>
    <row r="8303" spans="2:2">
      <c r="B8303" s="218"/>
    </row>
    <row r="8304" spans="2:2">
      <c r="B8304" s="218"/>
    </row>
    <row r="8305" spans="2:2">
      <c r="B8305" s="218"/>
    </row>
    <row r="8306" spans="2:2">
      <c r="B8306" s="218"/>
    </row>
    <row r="8307" spans="2:2">
      <c r="B8307" s="218"/>
    </row>
    <row r="8308" spans="2:2">
      <c r="B8308" s="218"/>
    </row>
    <row r="8309" spans="2:2">
      <c r="B8309" s="218"/>
    </row>
    <row r="8310" spans="2:2">
      <c r="B8310" s="218"/>
    </row>
    <row r="8311" spans="2:2">
      <c r="B8311" s="218"/>
    </row>
    <row r="8312" spans="2:2">
      <c r="B8312" s="218"/>
    </row>
    <row r="8313" spans="2:2">
      <c r="B8313" s="218"/>
    </row>
    <row r="8314" spans="2:2">
      <c r="B8314" s="218"/>
    </row>
    <row r="8315" spans="2:2">
      <c r="B8315" s="218"/>
    </row>
    <row r="8316" spans="2:2">
      <c r="B8316" s="218"/>
    </row>
    <row r="8317" spans="2:2">
      <c r="B8317" s="218"/>
    </row>
    <row r="8318" spans="2:2">
      <c r="B8318" s="218"/>
    </row>
    <row r="8319" spans="2:2">
      <c r="B8319" s="218"/>
    </row>
    <row r="8320" spans="2:2">
      <c r="B8320" s="218"/>
    </row>
    <row r="8321" spans="2:2">
      <c r="B8321" s="218"/>
    </row>
    <row r="8322" spans="2:2">
      <c r="B8322" s="218"/>
    </row>
    <row r="8323" spans="2:2">
      <c r="B8323" s="218"/>
    </row>
    <row r="8324" spans="2:2">
      <c r="B8324" s="218"/>
    </row>
    <row r="8325" spans="2:2">
      <c r="B8325" s="218"/>
    </row>
    <row r="8326" spans="2:2">
      <c r="B8326" s="218"/>
    </row>
    <row r="8327" spans="2:2">
      <c r="B8327" s="218"/>
    </row>
    <row r="8328" spans="2:2">
      <c r="B8328" s="218"/>
    </row>
    <row r="8329" spans="2:2">
      <c r="B8329" s="218"/>
    </row>
    <row r="8330" spans="2:2">
      <c r="B8330" s="218"/>
    </row>
    <row r="8331" spans="2:2">
      <c r="B8331" s="218"/>
    </row>
    <row r="8332" spans="2:2">
      <c r="B8332" s="218"/>
    </row>
    <row r="8333" spans="2:2">
      <c r="B8333" s="218"/>
    </row>
    <row r="8334" spans="2:2">
      <c r="B8334" s="218"/>
    </row>
    <row r="8335" spans="2:2">
      <c r="B8335" s="218"/>
    </row>
    <row r="8336" spans="2:2">
      <c r="B8336" s="218"/>
    </row>
    <row r="8337" spans="2:2">
      <c r="B8337" s="218"/>
    </row>
    <row r="8338" spans="2:2">
      <c r="B8338" s="218"/>
    </row>
    <row r="8339" spans="2:2">
      <c r="B8339" s="218"/>
    </row>
    <row r="8340" spans="2:2">
      <c r="B8340" s="218"/>
    </row>
    <row r="8341" spans="2:2">
      <c r="B8341" s="218"/>
    </row>
    <row r="8342" spans="2:2">
      <c r="B8342" s="218"/>
    </row>
    <row r="8343" spans="2:2">
      <c r="B8343" s="218"/>
    </row>
    <row r="8344" spans="2:2">
      <c r="B8344" s="218"/>
    </row>
    <row r="8345" spans="2:2">
      <c r="B8345" s="218"/>
    </row>
    <row r="8346" spans="2:2">
      <c r="B8346" s="218"/>
    </row>
    <row r="8347" spans="2:2">
      <c r="B8347" s="218"/>
    </row>
    <row r="8348" spans="2:2">
      <c r="B8348" s="218"/>
    </row>
    <row r="8349" spans="2:2">
      <c r="B8349" s="218"/>
    </row>
    <row r="8350" spans="2:2">
      <c r="B8350" s="218"/>
    </row>
    <row r="8351" spans="2:2">
      <c r="B8351" s="218"/>
    </row>
    <row r="8352" spans="2:2">
      <c r="B8352" s="218"/>
    </row>
    <row r="8353" spans="2:2">
      <c r="B8353" s="218"/>
    </row>
    <row r="8354" spans="2:2">
      <c r="B8354" s="218"/>
    </row>
    <row r="8355" spans="2:2">
      <c r="B8355" s="218"/>
    </row>
    <row r="8356" spans="2:2">
      <c r="B8356" s="218"/>
    </row>
    <row r="8357" spans="2:2">
      <c r="B8357" s="218"/>
    </row>
    <row r="8358" spans="2:2">
      <c r="B8358" s="218"/>
    </row>
    <row r="8359" spans="2:2">
      <c r="B8359" s="218"/>
    </row>
    <row r="8360" spans="2:2">
      <c r="B8360" s="218"/>
    </row>
    <row r="8361" spans="2:2">
      <c r="B8361" s="218"/>
    </row>
    <row r="8362" spans="2:2">
      <c r="B8362" s="218"/>
    </row>
    <row r="8363" spans="2:2">
      <c r="B8363" s="218"/>
    </row>
    <row r="8364" spans="2:2">
      <c r="B8364" s="218"/>
    </row>
    <row r="8365" spans="2:2">
      <c r="B8365" s="218"/>
    </row>
    <row r="8366" spans="2:2">
      <c r="B8366" s="218"/>
    </row>
    <row r="8367" spans="2:2">
      <c r="B8367" s="218"/>
    </row>
    <row r="8368" spans="2:2">
      <c r="B8368" s="218"/>
    </row>
    <row r="8369" spans="2:2">
      <c r="B8369" s="218"/>
    </row>
    <row r="8370" spans="2:2">
      <c r="B8370" s="218"/>
    </row>
    <row r="8371" spans="2:2">
      <c r="B8371" s="218"/>
    </row>
    <row r="8372" spans="2:2">
      <c r="B8372" s="218"/>
    </row>
    <row r="8373" spans="2:2">
      <c r="B8373" s="218"/>
    </row>
    <row r="8374" spans="2:2">
      <c r="B8374" s="218"/>
    </row>
    <row r="8375" spans="2:2">
      <c r="B8375" s="218"/>
    </row>
    <row r="8376" spans="2:2">
      <c r="B8376" s="218"/>
    </row>
    <row r="8377" spans="2:2">
      <c r="B8377" s="218"/>
    </row>
    <row r="8378" spans="2:2">
      <c r="B8378" s="218"/>
    </row>
    <row r="8379" spans="2:2">
      <c r="B8379" s="218"/>
    </row>
    <row r="8380" spans="2:2">
      <c r="B8380" s="218"/>
    </row>
    <row r="8381" spans="2:2">
      <c r="B8381" s="218"/>
    </row>
    <row r="8382" spans="2:2">
      <c r="B8382" s="218"/>
    </row>
    <row r="8383" spans="2:2">
      <c r="B8383" s="218"/>
    </row>
    <row r="8384" spans="2:2">
      <c r="B8384" s="218"/>
    </row>
    <row r="8385" spans="2:2">
      <c r="B8385" s="218"/>
    </row>
    <row r="8386" spans="2:2">
      <c r="B8386" s="218"/>
    </row>
    <row r="8387" spans="2:2">
      <c r="B8387" s="218"/>
    </row>
    <row r="8388" spans="2:2">
      <c r="B8388" s="218"/>
    </row>
    <row r="8389" spans="2:2">
      <c r="B8389" s="218"/>
    </row>
    <row r="8390" spans="2:2">
      <c r="B8390" s="218"/>
    </row>
    <row r="8391" spans="2:2">
      <c r="B8391" s="218"/>
    </row>
    <row r="8392" spans="2:2">
      <c r="B8392" s="218"/>
    </row>
    <row r="8393" spans="2:2">
      <c r="B8393" s="218"/>
    </row>
    <row r="8394" spans="2:2">
      <c r="B8394" s="218"/>
    </row>
    <row r="8395" spans="2:2">
      <c r="B8395" s="218"/>
    </row>
    <row r="8396" spans="2:2">
      <c r="B8396" s="218"/>
    </row>
    <row r="8397" spans="2:2">
      <c r="B8397" s="218"/>
    </row>
    <row r="8398" spans="2:2">
      <c r="B8398" s="218"/>
    </row>
    <row r="8399" spans="2:2">
      <c r="B8399" s="218"/>
    </row>
    <row r="8400" spans="2:2">
      <c r="B8400" s="218"/>
    </row>
    <row r="8401" spans="2:2">
      <c r="B8401" s="218"/>
    </row>
    <row r="8402" spans="2:2">
      <c r="B8402" s="218"/>
    </row>
    <row r="8403" spans="2:2">
      <c r="B8403" s="218"/>
    </row>
    <row r="8404" spans="2:2">
      <c r="B8404" s="218"/>
    </row>
    <row r="8405" spans="2:2">
      <c r="B8405" s="218"/>
    </row>
    <row r="8406" spans="2:2">
      <c r="B8406" s="218"/>
    </row>
    <row r="8407" spans="2:2">
      <c r="B8407" s="218"/>
    </row>
    <row r="8408" spans="2:2">
      <c r="B8408" s="218"/>
    </row>
    <row r="8409" spans="2:2">
      <c r="B8409" s="218"/>
    </row>
    <row r="8410" spans="2:2">
      <c r="B8410" s="218"/>
    </row>
    <row r="8411" spans="2:2">
      <c r="B8411" s="218"/>
    </row>
    <row r="8412" spans="2:2">
      <c r="B8412" s="218"/>
    </row>
    <row r="8413" spans="2:2">
      <c r="B8413" s="218"/>
    </row>
    <row r="8414" spans="2:2">
      <c r="B8414" s="218"/>
    </row>
    <row r="8415" spans="2:2">
      <c r="B8415" s="218"/>
    </row>
    <row r="8416" spans="2:2">
      <c r="B8416" s="218"/>
    </row>
    <row r="8417" spans="2:2">
      <c r="B8417" s="218"/>
    </row>
    <row r="8418" spans="2:2">
      <c r="B8418" s="218"/>
    </row>
    <row r="8419" spans="2:2">
      <c r="B8419" s="218"/>
    </row>
    <row r="8420" spans="2:2">
      <c r="B8420" s="218"/>
    </row>
    <row r="8421" spans="2:2">
      <c r="B8421" s="218"/>
    </row>
    <row r="8422" spans="2:2">
      <c r="B8422" s="218"/>
    </row>
    <row r="8423" spans="2:2">
      <c r="B8423" s="218"/>
    </row>
    <row r="8424" spans="2:2">
      <c r="B8424" s="218"/>
    </row>
    <row r="8425" spans="2:2">
      <c r="B8425" s="218"/>
    </row>
    <row r="8426" spans="2:2">
      <c r="B8426" s="218"/>
    </row>
    <row r="8427" spans="2:2">
      <c r="B8427" s="218"/>
    </row>
    <row r="8428" spans="2:2">
      <c r="B8428" s="218"/>
    </row>
    <row r="8429" spans="2:2">
      <c r="B8429" s="218"/>
    </row>
    <row r="8430" spans="2:2">
      <c r="B8430" s="218"/>
    </row>
    <row r="8431" spans="2:2">
      <c r="B8431" s="218"/>
    </row>
    <row r="8432" spans="2:2">
      <c r="B8432" s="218"/>
    </row>
    <row r="8433" spans="2:2">
      <c r="B8433" s="218"/>
    </row>
    <row r="8434" spans="2:2">
      <c r="B8434" s="218"/>
    </row>
    <row r="8435" spans="2:2">
      <c r="B8435" s="218"/>
    </row>
    <row r="8436" spans="2:2">
      <c r="B8436" s="218"/>
    </row>
    <row r="8437" spans="2:2">
      <c r="B8437" s="218"/>
    </row>
    <row r="8438" spans="2:2">
      <c r="B8438" s="218"/>
    </row>
    <row r="8439" spans="2:2">
      <c r="B8439" s="218"/>
    </row>
    <row r="8440" spans="2:2">
      <c r="B8440" s="218"/>
    </row>
    <row r="8441" spans="2:2">
      <c r="B8441" s="218"/>
    </row>
    <row r="8442" spans="2:2">
      <c r="B8442" s="218"/>
    </row>
    <row r="8443" spans="2:2">
      <c r="B8443" s="218"/>
    </row>
    <row r="8444" spans="2:2">
      <c r="B8444" s="218"/>
    </row>
    <row r="8445" spans="2:2">
      <c r="B8445" s="218"/>
    </row>
    <row r="8446" spans="2:2">
      <c r="B8446" s="218"/>
    </row>
    <row r="8447" spans="2:2">
      <c r="B8447" s="218"/>
    </row>
    <row r="8448" spans="2:2">
      <c r="B8448" s="218"/>
    </row>
    <row r="8449" spans="2:2">
      <c r="B8449" s="218"/>
    </row>
    <row r="8450" spans="2:2">
      <c r="B8450" s="218"/>
    </row>
    <row r="8451" spans="2:2">
      <c r="B8451" s="218"/>
    </row>
    <row r="8452" spans="2:2">
      <c r="B8452" s="218"/>
    </row>
    <row r="8453" spans="2:2">
      <c r="B8453" s="218"/>
    </row>
    <row r="8454" spans="2:2">
      <c r="B8454" s="218"/>
    </row>
    <row r="8455" spans="2:2">
      <c r="B8455" s="218"/>
    </row>
    <row r="8456" spans="2:2">
      <c r="B8456" s="218"/>
    </row>
    <row r="8457" spans="2:2">
      <c r="B8457" s="218"/>
    </row>
    <row r="8458" spans="2:2">
      <c r="B8458" s="218"/>
    </row>
    <row r="8459" spans="2:2">
      <c r="B8459" s="218"/>
    </row>
    <row r="8460" spans="2:2">
      <c r="B8460" s="218"/>
    </row>
    <row r="8461" spans="2:2">
      <c r="B8461" s="218"/>
    </row>
    <row r="8462" spans="2:2">
      <c r="B8462" s="218"/>
    </row>
    <row r="8463" spans="2:2">
      <c r="B8463" s="218"/>
    </row>
    <row r="8464" spans="2:2">
      <c r="B8464" s="218"/>
    </row>
    <row r="8465" spans="2:2">
      <c r="B8465" s="218"/>
    </row>
    <row r="8466" spans="2:2">
      <c r="B8466" s="218"/>
    </row>
    <row r="8467" spans="2:2">
      <c r="B8467" s="218"/>
    </row>
    <row r="8468" spans="2:2">
      <c r="B8468" s="218"/>
    </row>
    <row r="8469" spans="2:2">
      <c r="B8469" s="218"/>
    </row>
    <row r="8470" spans="2:2">
      <c r="B8470" s="218"/>
    </row>
    <row r="8471" spans="2:2">
      <c r="B8471" s="218"/>
    </row>
    <row r="8472" spans="2:2">
      <c r="B8472" s="218"/>
    </row>
    <row r="8473" spans="2:2">
      <c r="B8473" s="218"/>
    </row>
    <row r="8474" spans="2:2">
      <c r="B8474" s="218"/>
    </row>
    <row r="8475" spans="2:2">
      <c r="B8475" s="218"/>
    </row>
    <row r="8476" spans="2:2">
      <c r="B8476" s="218"/>
    </row>
    <row r="8477" spans="2:2">
      <c r="B8477" s="218"/>
    </row>
    <row r="8478" spans="2:2">
      <c r="B8478" s="218"/>
    </row>
    <row r="8479" spans="2:2">
      <c r="B8479" s="218"/>
    </row>
    <row r="8480" spans="2:2">
      <c r="B8480" s="218"/>
    </row>
    <row r="8481" spans="2:2">
      <c r="B8481" s="218"/>
    </row>
    <row r="8482" spans="2:2">
      <c r="B8482" s="218"/>
    </row>
    <row r="8483" spans="2:2">
      <c r="B8483" s="218"/>
    </row>
    <row r="8484" spans="2:2">
      <c r="B8484" s="218"/>
    </row>
    <row r="8485" spans="2:2">
      <c r="B8485" s="218"/>
    </row>
    <row r="8486" spans="2:2">
      <c r="B8486" s="218"/>
    </row>
    <row r="8487" spans="2:2">
      <c r="B8487" s="218"/>
    </row>
    <row r="8488" spans="2:2">
      <c r="B8488" s="218"/>
    </row>
    <row r="8489" spans="2:2">
      <c r="B8489" s="218"/>
    </row>
    <row r="8490" spans="2:2">
      <c r="B8490" s="218"/>
    </row>
    <row r="8491" spans="2:2">
      <c r="B8491" s="218"/>
    </row>
    <row r="8492" spans="2:2">
      <c r="B8492" s="218"/>
    </row>
    <row r="8493" spans="2:2">
      <c r="B8493" s="218"/>
    </row>
    <row r="8494" spans="2:2">
      <c r="B8494" s="218"/>
    </row>
    <row r="8495" spans="2:2">
      <c r="B8495" s="218"/>
    </row>
    <row r="8496" spans="2:2">
      <c r="B8496" s="218"/>
    </row>
    <row r="8497" spans="2:2">
      <c r="B8497" s="218"/>
    </row>
    <row r="8498" spans="2:2">
      <c r="B8498" s="218"/>
    </row>
    <row r="8499" spans="2:2">
      <c r="B8499" s="218"/>
    </row>
    <row r="8500" spans="2:2">
      <c r="B8500" s="218"/>
    </row>
    <row r="8501" spans="2:2">
      <c r="B8501" s="218"/>
    </row>
    <row r="8502" spans="2:2">
      <c r="B8502" s="218"/>
    </row>
    <row r="8503" spans="2:2">
      <c r="B8503" s="218"/>
    </row>
    <row r="8504" spans="2:2">
      <c r="B8504" s="218"/>
    </row>
    <row r="8505" spans="2:2">
      <c r="B8505" s="218"/>
    </row>
    <row r="8506" spans="2:2">
      <c r="B8506" s="218"/>
    </row>
    <row r="8507" spans="2:2">
      <c r="B8507" s="218"/>
    </row>
    <row r="8508" spans="2:2">
      <c r="B8508" s="218"/>
    </row>
    <row r="8509" spans="2:2">
      <c r="B8509" s="218"/>
    </row>
    <row r="8510" spans="2:2">
      <c r="B8510" s="218"/>
    </row>
    <row r="8511" spans="2:2">
      <c r="B8511" s="218"/>
    </row>
    <row r="8512" spans="2:2">
      <c r="B8512" s="218"/>
    </row>
    <row r="8513" spans="2:2">
      <c r="B8513" s="218"/>
    </row>
    <row r="8514" spans="2:2">
      <c r="B8514" s="218"/>
    </row>
    <row r="8515" spans="2:2">
      <c r="B8515" s="218"/>
    </row>
    <row r="8516" spans="2:2">
      <c r="B8516" s="218"/>
    </row>
    <row r="8517" spans="2:2">
      <c r="B8517" s="218"/>
    </row>
    <row r="8518" spans="2:2">
      <c r="B8518" s="218"/>
    </row>
    <row r="8519" spans="2:2">
      <c r="B8519" s="218"/>
    </row>
    <row r="8520" spans="2:2">
      <c r="B8520" s="218"/>
    </row>
    <row r="8521" spans="2:2">
      <c r="B8521" s="218"/>
    </row>
    <row r="8522" spans="2:2">
      <c r="B8522" s="218"/>
    </row>
    <row r="8523" spans="2:2">
      <c r="B8523" s="218"/>
    </row>
    <row r="8524" spans="2:2">
      <c r="B8524" s="218"/>
    </row>
    <row r="8525" spans="2:2">
      <c r="B8525" s="218"/>
    </row>
    <row r="8526" spans="2:2">
      <c r="B8526" s="218"/>
    </row>
    <row r="8527" spans="2:2">
      <c r="B8527" s="218"/>
    </row>
    <row r="8528" spans="2:2">
      <c r="B8528" s="218"/>
    </row>
    <row r="8529" spans="2:2">
      <c r="B8529" s="218"/>
    </row>
    <row r="8530" spans="2:2">
      <c r="B8530" s="218"/>
    </row>
    <row r="8531" spans="2:2">
      <c r="B8531" s="218"/>
    </row>
    <row r="8532" spans="2:2">
      <c r="B8532" s="218"/>
    </row>
    <row r="8533" spans="2:2">
      <c r="B8533" s="218"/>
    </row>
    <row r="8534" spans="2:2">
      <c r="B8534" s="218"/>
    </row>
    <row r="8535" spans="2:2">
      <c r="B8535" s="218"/>
    </row>
    <row r="8536" spans="2:2">
      <c r="B8536" s="218"/>
    </row>
    <row r="8537" spans="2:2">
      <c r="B8537" s="218"/>
    </row>
    <row r="8538" spans="2:2">
      <c r="B8538" s="218"/>
    </row>
    <row r="8539" spans="2:2">
      <c r="B8539" s="218"/>
    </row>
    <row r="8540" spans="2:2">
      <c r="B8540" s="218"/>
    </row>
    <row r="8541" spans="2:2">
      <c r="B8541" s="218"/>
    </row>
    <row r="8542" spans="2:2">
      <c r="B8542" s="218"/>
    </row>
    <row r="8543" spans="2:2">
      <c r="B8543" s="218"/>
    </row>
    <row r="8544" spans="2:2">
      <c r="B8544" s="218"/>
    </row>
    <row r="8545" spans="2:2">
      <c r="B8545" s="218"/>
    </row>
    <row r="8546" spans="2:2">
      <c r="B8546" s="218"/>
    </row>
    <row r="8547" spans="2:2">
      <c r="B8547" s="218"/>
    </row>
    <row r="8548" spans="2:2">
      <c r="B8548" s="218"/>
    </row>
    <row r="8549" spans="2:2">
      <c r="B8549" s="218"/>
    </row>
    <row r="8550" spans="2:2">
      <c r="B8550" s="218"/>
    </row>
    <row r="8551" spans="2:2">
      <c r="B8551" s="218"/>
    </row>
    <row r="8552" spans="2:2">
      <c r="B8552" s="218"/>
    </row>
    <row r="8553" spans="2:2">
      <c r="B8553" s="218"/>
    </row>
    <row r="8554" spans="2:2">
      <c r="B8554" s="218"/>
    </row>
    <row r="8555" spans="2:2">
      <c r="B8555" s="218"/>
    </row>
    <row r="8556" spans="2:2">
      <c r="B8556" s="218"/>
    </row>
    <row r="8557" spans="2:2">
      <c r="B8557" s="218"/>
    </row>
    <row r="8558" spans="2:2">
      <c r="B8558" s="218"/>
    </row>
    <row r="8559" spans="2:2">
      <c r="B8559" s="218"/>
    </row>
    <row r="8560" spans="2:2">
      <c r="B8560" s="218"/>
    </row>
    <row r="8561" spans="2:2">
      <c r="B8561" s="218"/>
    </row>
    <row r="8562" spans="2:2">
      <c r="B8562" s="218"/>
    </row>
    <row r="8563" spans="2:2">
      <c r="B8563" s="218"/>
    </row>
    <row r="8564" spans="2:2">
      <c r="B8564" s="218"/>
    </row>
    <row r="8565" spans="2:2">
      <c r="B8565" s="218"/>
    </row>
    <row r="8566" spans="2:2">
      <c r="B8566" s="218"/>
    </row>
    <row r="8567" spans="2:2">
      <c r="B8567" s="218"/>
    </row>
    <row r="8568" spans="2:2">
      <c r="B8568" s="218"/>
    </row>
    <row r="8569" spans="2:2">
      <c r="B8569" s="218"/>
    </row>
    <row r="8570" spans="2:2">
      <c r="B8570" s="218"/>
    </row>
    <row r="8571" spans="2:2">
      <c r="B8571" s="218"/>
    </row>
    <row r="8572" spans="2:2">
      <c r="B8572" s="218"/>
    </row>
    <row r="8573" spans="2:2">
      <c r="B8573" s="218"/>
    </row>
    <row r="8574" spans="2:2">
      <c r="B8574" s="218"/>
    </row>
    <row r="8575" spans="2:2">
      <c r="B8575" s="218"/>
    </row>
    <row r="8576" spans="2:2">
      <c r="B8576" s="218"/>
    </row>
    <row r="8577" spans="2:2">
      <c r="B8577" s="218"/>
    </row>
    <row r="8578" spans="2:2">
      <c r="B8578" s="218"/>
    </row>
    <row r="8579" spans="2:2">
      <c r="B8579" s="218"/>
    </row>
    <row r="8580" spans="2:2">
      <c r="B8580" s="218"/>
    </row>
    <row r="8581" spans="2:2">
      <c r="B8581" s="218"/>
    </row>
    <row r="8582" spans="2:2">
      <c r="B8582" s="218"/>
    </row>
    <row r="8583" spans="2:2">
      <c r="B8583" s="218"/>
    </row>
    <row r="8584" spans="2:2">
      <c r="B8584" s="218"/>
    </row>
    <row r="8585" spans="2:2">
      <c r="B8585" s="218"/>
    </row>
    <row r="8586" spans="2:2">
      <c r="B8586" s="218"/>
    </row>
    <row r="8587" spans="2:2">
      <c r="B8587" s="218"/>
    </row>
    <row r="8588" spans="2:2">
      <c r="B8588" s="218"/>
    </row>
    <row r="8589" spans="2:2">
      <c r="B8589" s="218"/>
    </row>
    <row r="8590" spans="2:2">
      <c r="B8590" s="218"/>
    </row>
    <row r="8591" spans="2:2">
      <c r="B8591" s="218"/>
    </row>
    <row r="8592" spans="2:2">
      <c r="B8592" s="218"/>
    </row>
    <row r="8593" spans="2:2">
      <c r="B8593" s="218"/>
    </row>
    <row r="8594" spans="2:2">
      <c r="B8594" s="218"/>
    </row>
    <row r="8595" spans="2:2">
      <c r="B8595" s="218"/>
    </row>
    <row r="8596" spans="2:2">
      <c r="B8596" s="218"/>
    </row>
    <row r="8597" spans="2:2">
      <c r="B8597" s="218"/>
    </row>
    <row r="8598" spans="2:2">
      <c r="B8598" s="218"/>
    </row>
    <row r="8599" spans="2:2">
      <c r="B8599" s="218"/>
    </row>
    <row r="8600" spans="2:2">
      <c r="B8600" s="218"/>
    </row>
    <row r="8601" spans="2:2">
      <c r="B8601" s="218"/>
    </row>
    <row r="8602" spans="2:2">
      <c r="B8602" s="218"/>
    </row>
    <row r="8603" spans="2:2">
      <c r="B8603" s="218"/>
    </row>
    <row r="8604" spans="2:2">
      <c r="B8604" s="218"/>
    </row>
    <row r="8605" spans="2:2">
      <c r="B8605" s="218"/>
    </row>
    <row r="8606" spans="2:2">
      <c r="B8606" s="218"/>
    </row>
    <row r="8607" spans="2:2">
      <c r="B8607" s="218"/>
    </row>
    <row r="8608" spans="2:2">
      <c r="B8608" s="218"/>
    </row>
    <row r="8609" spans="2:2">
      <c r="B8609" s="218"/>
    </row>
    <row r="8610" spans="2:2">
      <c r="B8610" s="218"/>
    </row>
    <row r="8611" spans="2:2">
      <c r="B8611" s="218"/>
    </row>
    <row r="8612" spans="2:2">
      <c r="B8612" s="218"/>
    </row>
    <row r="8613" spans="2:2">
      <c r="B8613" s="218"/>
    </row>
    <row r="8614" spans="2:2">
      <c r="B8614" s="218"/>
    </row>
    <row r="8615" spans="2:2">
      <c r="B8615" s="218"/>
    </row>
    <row r="8616" spans="2:2">
      <c r="B8616" s="218"/>
    </row>
    <row r="8617" spans="2:2">
      <c r="B8617" s="218"/>
    </row>
    <row r="8618" spans="2:2">
      <c r="B8618" s="218"/>
    </row>
    <row r="8619" spans="2:2">
      <c r="B8619" s="218"/>
    </row>
    <row r="8620" spans="2:2">
      <c r="B8620" s="218"/>
    </row>
    <row r="8621" spans="2:2">
      <c r="B8621" s="218"/>
    </row>
    <row r="8622" spans="2:2">
      <c r="B8622" s="218"/>
    </row>
    <row r="8623" spans="2:2">
      <c r="B8623" s="218"/>
    </row>
    <row r="8624" spans="2:2">
      <c r="B8624" s="218"/>
    </row>
    <row r="8625" spans="2:2">
      <c r="B8625" s="218"/>
    </row>
    <row r="8626" spans="2:2">
      <c r="B8626" s="218"/>
    </row>
    <row r="8627" spans="2:2">
      <c r="B8627" s="218"/>
    </row>
    <row r="8628" spans="2:2">
      <c r="B8628" s="218"/>
    </row>
    <row r="8629" spans="2:2">
      <c r="B8629" s="218"/>
    </row>
    <row r="8630" spans="2:2">
      <c r="B8630" s="218"/>
    </row>
    <row r="8631" spans="2:2">
      <c r="B8631" s="218"/>
    </row>
    <row r="8632" spans="2:2">
      <c r="B8632" s="218"/>
    </row>
    <row r="8633" spans="2:2">
      <c r="B8633" s="218"/>
    </row>
    <row r="8634" spans="2:2">
      <c r="B8634" s="218"/>
    </row>
    <row r="8635" spans="2:2">
      <c r="B8635" s="218"/>
    </row>
    <row r="8636" spans="2:2">
      <c r="B8636" s="218"/>
    </row>
    <row r="8637" spans="2:2">
      <c r="B8637" s="218"/>
    </row>
    <row r="8638" spans="2:2">
      <c r="B8638" s="218"/>
    </row>
    <row r="8639" spans="2:2">
      <c r="B8639" s="218"/>
    </row>
    <row r="8640" spans="2:2">
      <c r="B8640" s="218"/>
    </row>
    <row r="8641" spans="2:2">
      <c r="B8641" s="218"/>
    </row>
    <row r="8642" spans="2:2">
      <c r="B8642" s="218"/>
    </row>
    <row r="8643" spans="2:2">
      <c r="B8643" s="218"/>
    </row>
    <row r="8644" spans="2:2">
      <c r="B8644" s="218"/>
    </row>
    <row r="8645" spans="2:2">
      <c r="B8645" s="218"/>
    </row>
    <row r="8646" spans="2:2">
      <c r="B8646" s="218"/>
    </row>
    <row r="8647" spans="2:2">
      <c r="B8647" s="218"/>
    </row>
    <row r="8648" spans="2:2">
      <c r="B8648" s="218"/>
    </row>
    <row r="8649" spans="2:2">
      <c r="B8649" s="218"/>
    </row>
    <row r="8650" spans="2:2">
      <c r="B8650" s="218"/>
    </row>
    <row r="8651" spans="2:2">
      <c r="B8651" s="218"/>
    </row>
    <row r="8652" spans="2:2">
      <c r="B8652" s="218"/>
    </row>
    <row r="8653" spans="2:2">
      <c r="B8653" s="218"/>
    </row>
    <row r="8654" spans="2:2">
      <c r="B8654" s="218"/>
    </row>
    <row r="8655" spans="2:2">
      <c r="B8655" s="218"/>
    </row>
    <row r="8656" spans="2:2">
      <c r="B8656" s="218"/>
    </row>
    <row r="8657" spans="2:2">
      <c r="B8657" s="218"/>
    </row>
    <row r="8658" spans="2:2">
      <c r="B8658" s="218"/>
    </row>
    <row r="8659" spans="2:2">
      <c r="B8659" s="218"/>
    </row>
    <row r="8660" spans="2:2">
      <c r="B8660" s="218"/>
    </row>
    <row r="8661" spans="2:2">
      <c r="B8661" s="218"/>
    </row>
    <row r="8662" spans="2:2">
      <c r="B8662" s="218"/>
    </row>
    <row r="8663" spans="2:2">
      <c r="B8663" s="218"/>
    </row>
    <row r="8664" spans="2:2">
      <c r="B8664" s="218"/>
    </row>
    <row r="8665" spans="2:2">
      <c r="B8665" s="218"/>
    </row>
    <row r="8666" spans="2:2">
      <c r="B8666" s="218"/>
    </row>
    <row r="8667" spans="2:2">
      <c r="B8667" s="218"/>
    </row>
    <row r="8668" spans="2:2">
      <c r="B8668" s="218"/>
    </row>
    <row r="8669" spans="2:2">
      <c r="B8669" s="218"/>
    </row>
    <row r="8670" spans="2:2">
      <c r="B8670" s="218"/>
    </row>
    <row r="8671" spans="2:2">
      <c r="B8671" s="218"/>
    </row>
    <row r="8672" spans="2:2">
      <c r="B8672" s="218"/>
    </row>
    <row r="8673" spans="2:2">
      <c r="B8673" s="218"/>
    </row>
    <row r="8674" spans="2:2">
      <c r="B8674" s="218"/>
    </row>
    <row r="8675" spans="2:2">
      <c r="B8675" s="218"/>
    </row>
    <row r="8676" spans="2:2">
      <c r="B8676" s="218"/>
    </row>
    <row r="8677" spans="2:2">
      <c r="B8677" s="218"/>
    </row>
    <row r="8678" spans="2:2">
      <c r="B8678" s="218"/>
    </row>
    <row r="8679" spans="2:2">
      <c r="B8679" s="218"/>
    </row>
    <row r="8680" spans="2:2">
      <c r="B8680" s="218"/>
    </row>
    <row r="8681" spans="2:2">
      <c r="B8681" s="218"/>
    </row>
    <row r="8682" spans="2:2">
      <c r="B8682" s="218"/>
    </row>
    <row r="8683" spans="2:2">
      <c r="B8683" s="218"/>
    </row>
    <row r="8684" spans="2:2">
      <c r="B8684" s="218"/>
    </row>
    <row r="8685" spans="2:2">
      <c r="B8685" s="218"/>
    </row>
    <row r="8686" spans="2:2">
      <c r="B8686" s="218"/>
    </row>
    <row r="8687" spans="2:2">
      <c r="B8687" s="218"/>
    </row>
    <row r="8688" spans="2:2">
      <c r="B8688" s="218"/>
    </row>
    <row r="8689" spans="2:2">
      <c r="B8689" s="218"/>
    </row>
    <row r="8690" spans="2:2">
      <c r="B8690" s="218"/>
    </row>
    <row r="8691" spans="2:2">
      <c r="B8691" s="218"/>
    </row>
    <row r="8692" spans="2:2">
      <c r="B8692" s="218"/>
    </row>
    <row r="8693" spans="2:2">
      <c r="B8693" s="218"/>
    </row>
    <row r="8694" spans="2:2">
      <c r="B8694" s="218"/>
    </row>
    <row r="8695" spans="2:2">
      <c r="B8695" s="218"/>
    </row>
    <row r="8696" spans="2:2">
      <c r="B8696" s="218"/>
    </row>
    <row r="8697" spans="2:2">
      <c r="B8697" s="218"/>
    </row>
    <row r="8698" spans="2:2">
      <c r="B8698" s="218"/>
    </row>
    <row r="8699" spans="2:2">
      <c r="B8699" s="218"/>
    </row>
    <row r="8700" spans="2:2">
      <c r="B8700" s="218"/>
    </row>
    <row r="8701" spans="2:2">
      <c r="B8701" s="218"/>
    </row>
    <row r="8702" spans="2:2">
      <c r="B8702" s="218"/>
    </row>
    <row r="8703" spans="2:2">
      <c r="B8703" s="218"/>
    </row>
    <row r="8704" spans="2:2">
      <c r="B8704" s="218"/>
    </row>
    <row r="8705" spans="2:2">
      <c r="B8705" s="218"/>
    </row>
    <row r="8706" spans="2:2">
      <c r="B8706" s="218"/>
    </row>
    <row r="8707" spans="2:2">
      <c r="B8707" s="218"/>
    </row>
    <row r="8708" spans="2:2">
      <c r="B8708" s="218"/>
    </row>
    <row r="8709" spans="2:2">
      <c r="B8709" s="218"/>
    </row>
    <row r="8710" spans="2:2">
      <c r="B8710" s="218"/>
    </row>
    <row r="8711" spans="2:2">
      <c r="B8711" s="218"/>
    </row>
    <row r="8712" spans="2:2">
      <c r="B8712" s="218"/>
    </row>
    <row r="8713" spans="2:2">
      <c r="B8713" s="218"/>
    </row>
    <row r="8714" spans="2:2">
      <c r="B8714" s="218"/>
    </row>
    <row r="8715" spans="2:2">
      <c r="B8715" s="218"/>
    </row>
    <row r="8716" spans="2:2">
      <c r="B8716" s="218"/>
    </row>
    <row r="8717" spans="2:2">
      <c r="B8717" s="218"/>
    </row>
    <row r="8718" spans="2:2">
      <c r="B8718" s="218"/>
    </row>
    <row r="8719" spans="2:2">
      <c r="B8719" s="218"/>
    </row>
    <row r="8720" spans="2:2">
      <c r="B8720" s="218"/>
    </row>
    <row r="8721" spans="2:2">
      <c r="B8721" s="218"/>
    </row>
    <row r="8722" spans="2:2">
      <c r="B8722" s="218"/>
    </row>
    <row r="8723" spans="2:2">
      <c r="B8723" s="218"/>
    </row>
    <row r="8724" spans="2:2">
      <c r="B8724" s="218"/>
    </row>
    <row r="8725" spans="2:2">
      <c r="B8725" s="218"/>
    </row>
    <row r="8726" spans="2:2">
      <c r="B8726" s="218"/>
    </row>
    <row r="8727" spans="2:2">
      <c r="B8727" s="218"/>
    </row>
    <row r="8728" spans="2:2">
      <c r="B8728" s="218"/>
    </row>
    <row r="8729" spans="2:2">
      <c r="B8729" s="218"/>
    </row>
    <row r="8730" spans="2:2">
      <c r="B8730" s="218"/>
    </row>
    <row r="8731" spans="2:2">
      <c r="B8731" s="218"/>
    </row>
    <row r="8732" spans="2:2">
      <c r="B8732" s="218"/>
    </row>
    <row r="8733" spans="2:2">
      <c r="B8733" s="218"/>
    </row>
    <row r="8734" spans="2:2">
      <c r="B8734" s="218"/>
    </row>
    <row r="8735" spans="2:2">
      <c r="B8735" s="218"/>
    </row>
    <row r="8736" spans="2:2">
      <c r="B8736" s="218"/>
    </row>
    <row r="8737" spans="2:2">
      <c r="B8737" s="218"/>
    </row>
    <row r="8738" spans="2:2">
      <c r="B8738" s="218"/>
    </row>
    <row r="8739" spans="2:2">
      <c r="B8739" s="218"/>
    </row>
    <row r="8740" spans="2:2">
      <c r="B8740" s="218"/>
    </row>
    <row r="8741" spans="2:2">
      <c r="B8741" s="218"/>
    </row>
    <row r="8742" spans="2:2">
      <c r="B8742" s="218"/>
    </row>
    <row r="8743" spans="2:2">
      <c r="B8743" s="218"/>
    </row>
    <row r="8744" spans="2:2">
      <c r="B8744" s="218"/>
    </row>
    <row r="8745" spans="2:2">
      <c r="B8745" s="218"/>
    </row>
    <row r="8746" spans="2:2">
      <c r="B8746" s="218"/>
    </row>
    <row r="8747" spans="2:2">
      <c r="B8747" s="218"/>
    </row>
    <row r="8748" spans="2:2">
      <c r="B8748" s="218"/>
    </row>
    <row r="8749" spans="2:2">
      <c r="B8749" s="218"/>
    </row>
    <row r="8750" spans="2:2">
      <c r="B8750" s="218"/>
    </row>
    <row r="8751" spans="2:2">
      <c r="B8751" s="218"/>
    </row>
    <row r="8752" spans="2:2">
      <c r="B8752" s="218"/>
    </row>
    <row r="8753" spans="2:2">
      <c r="B8753" s="218"/>
    </row>
    <row r="8754" spans="2:2">
      <c r="B8754" s="218"/>
    </row>
    <row r="8755" spans="2:2">
      <c r="B8755" s="218"/>
    </row>
    <row r="8756" spans="2:2">
      <c r="B8756" s="218"/>
    </row>
    <row r="8757" spans="2:2">
      <c r="B8757" s="218"/>
    </row>
    <row r="8758" spans="2:2">
      <c r="B8758" s="218"/>
    </row>
    <row r="8759" spans="2:2">
      <c r="B8759" s="218"/>
    </row>
    <row r="8760" spans="2:2">
      <c r="B8760" s="218"/>
    </row>
    <row r="8761" spans="2:2">
      <c r="B8761" s="218"/>
    </row>
    <row r="8762" spans="2:2">
      <c r="B8762" s="218"/>
    </row>
    <row r="8763" spans="2:2">
      <c r="B8763" s="218"/>
    </row>
    <row r="8764" spans="2:2">
      <c r="B8764" s="218"/>
    </row>
    <row r="8765" spans="2:2">
      <c r="B8765" s="218"/>
    </row>
    <row r="8766" spans="2:2">
      <c r="B8766" s="218"/>
    </row>
    <row r="8767" spans="2:2">
      <c r="B8767" s="218"/>
    </row>
    <row r="8768" spans="2:2">
      <c r="B8768" s="218"/>
    </row>
    <row r="8769" spans="2:2">
      <c r="B8769" s="218"/>
    </row>
    <row r="8770" spans="2:2">
      <c r="B8770" s="218"/>
    </row>
    <row r="8771" spans="2:2">
      <c r="B8771" s="218"/>
    </row>
    <row r="8772" spans="2:2">
      <c r="B8772" s="218"/>
    </row>
    <row r="8773" spans="2:2">
      <c r="B8773" s="218"/>
    </row>
    <row r="8774" spans="2:2">
      <c r="B8774" s="218"/>
    </row>
    <row r="8775" spans="2:2">
      <c r="B8775" s="218"/>
    </row>
    <row r="8776" spans="2:2">
      <c r="B8776" s="218"/>
    </row>
    <row r="8777" spans="2:2">
      <c r="B8777" s="218"/>
    </row>
    <row r="8778" spans="2:2">
      <c r="B8778" s="218"/>
    </row>
    <row r="8779" spans="2:2">
      <c r="B8779" s="218"/>
    </row>
    <row r="8780" spans="2:2">
      <c r="B8780" s="218"/>
    </row>
    <row r="8781" spans="2:2">
      <c r="B8781" s="218"/>
    </row>
    <row r="8782" spans="2:2">
      <c r="B8782" s="218"/>
    </row>
    <row r="8783" spans="2:2">
      <c r="B8783" s="218"/>
    </row>
    <row r="8784" spans="2:2">
      <c r="B8784" s="218"/>
    </row>
    <row r="8785" spans="2:2">
      <c r="B8785" s="218"/>
    </row>
    <row r="8786" spans="2:2">
      <c r="B8786" s="218"/>
    </row>
    <row r="8787" spans="2:2">
      <c r="B8787" s="218"/>
    </row>
    <row r="8788" spans="2:2">
      <c r="B8788" s="218"/>
    </row>
    <row r="8789" spans="2:2">
      <c r="B8789" s="218"/>
    </row>
    <row r="8790" spans="2:2">
      <c r="B8790" s="218"/>
    </row>
    <row r="8791" spans="2:2">
      <c r="B8791" s="218"/>
    </row>
    <row r="8792" spans="2:2">
      <c r="B8792" s="218"/>
    </row>
    <row r="8793" spans="2:2">
      <c r="B8793" s="218"/>
    </row>
    <row r="8794" spans="2:2">
      <c r="B8794" s="218"/>
    </row>
    <row r="8795" spans="2:2">
      <c r="B8795" s="218"/>
    </row>
    <row r="8796" spans="2:2">
      <c r="B8796" s="218"/>
    </row>
    <row r="8797" spans="2:2">
      <c r="B8797" s="218"/>
    </row>
    <row r="8798" spans="2:2">
      <c r="B8798" s="218"/>
    </row>
    <row r="8799" spans="2:2">
      <c r="B8799" s="218"/>
    </row>
    <row r="8800" spans="2:2">
      <c r="B8800" s="218"/>
    </row>
    <row r="8801" spans="2:2">
      <c r="B8801" s="218"/>
    </row>
    <row r="8802" spans="2:2">
      <c r="B8802" s="218"/>
    </row>
    <row r="8803" spans="2:2">
      <c r="B8803" s="218"/>
    </row>
    <row r="8804" spans="2:2">
      <c r="B8804" s="218"/>
    </row>
    <row r="8805" spans="2:2">
      <c r="B8805" s="218"/>
    </row>
    <row r="8806" spans="2:2">
      <c r="B8806" s="218"/>
    </row>
    <row r="8807" spans="2:2">
      <c r="B8807" s="218"/>
    </row>
    <row r="8808" spans="2:2">
      <c r="B8808" s="218"/>
    </row>
    <row r="8809" spans="2:2">
      <c r="B8809" s="218"/>
    </row>
    <row r="8810" spans="2:2">
      <c r="B8810" s="218"/>
    </row>
    <row r="8811" spans="2:2">
      <c r="B8811" s="218"/>
    </row>
    <row r="8812" spans="2:2">
      <c r="B8812" s="218"/>
    </row>
    <row r="8813" spans="2:2">
      <c r="B8813" s="218"/>
    </row>
    <row r="8814" spans="2:2">
      <c r="B8814" s="218"/>
    </row>
    <row r="8815" spans="2:2">
      <c r="B8815" s="218"/>
    </row>
    <row r="8816" spans="2:2">
      <c r="B8816" s="218"/>
    </row>
    <row r="8817" spans="2:2">
      <c r="B8817" s="218"/>
    </row>
    <row r="8818" spans="2:2">
      <c r="B8818" s="218"/>
    </row>
    <row r="8819" spans="2:2">
      <c r="B8819" s="218"/>
    </row>
    <row r="8820" spans="2:2">
      <c r="B8820" s="218"/>
    </row>
    <row r="8821" spans="2:2">
      <c r="B8821" s="218"/>
    </row>
    <row r="8822" spans="2:2">
      <c r="B8822" s="218"/>
    </row>
    <row r="8823" spans="2:2">
      <c r="B8823" s="218"/>
    </row>
    <row r="8824" spans="2:2">
      <c r="B8824" s="218"/>
    </row>
    <row r="8825" spans="2:2">
      <c r="B8825" s="218"/>
    </row>
    <row r="8826" spans="2:2">
      <c r="B8826" s="218"/>
    </row>
    <row r="8827" spans="2:2">
      <c r="B8827" s="218"/>
    </row>
    <row r="8828" spans="2:2">
      <c r="B8828" s="218"/>
    </row>
    <row r="8829" spans="2:2">
      <c r="B8829" s="218"/>
    </row>
    <row r="8830" spans="2:2">
      <c r="B8830" s="218"/>
    </row>
    <row r="8831" spans="2:2">
      <c r="B8831" s="218"/>
    </row>
    <row r="8832" spans="2:2">
      <c r="B8832" s="218"/>
    </row>
    <row r="8833" spans="2:2">
      <c r="B8833" s="218"/>
    </row>
    <row r="8834" spans="2:2">
      <c r="B8834" s="218"/>
    </row>
    <row r="8835" spans="2:2">
      <c r="B8835" s="218"/>
    </row>
    <row r="8836" spans="2:2">
      <c r="B8836" s="218"/>
    </row>
    <row r="8837" spans="2:2">
      <c r="B8837" s="218"/>
    </row>
    <row r="8838" spans="2:2">
      <c r="B8838" s="218"/>
    </row>
    <row r="8839" spans="2:2">
      <c r="B8839" s="218"/>
    </row>
    <row r="8840" spans="2:2">
      <c r="B8840" s="218"/>
    </row>
    <row r="8841" spans="2:2">
      <c r="B8841" s="218"/>
    </row>
    <row r="8842" spans="2:2">
      <c r="B8842" s="218"/>
    </row>
    <row r="8843" spans="2:2">
      <c r="B8843" s="218"/>
    </row>
    <row r="8844" spans="2:2">
      <c r="B8844" s="218"/>
    </row>
    <row r="8845" spans="2:2">
      <c r="B8845" s="218"/>
    </row>
    <row r="8846" spans="2:2">
      <c r="B8846" s="218"/>
    </row>
    <row r="8847" spans="2:2">
      <c r="B8847" s="218"/>
    </row>
    <row r="8848" spans="2:2">
      <c r="B8848" s="218"/>
    </row>
    <row r="8849" spans="2:2">
      <c r="B8849" s="218"/>
    </row>
    <row r="8850" spans="2:2">
      <c r="B8850" s="218"/>
    </row>
    <row r="8851" spans="2:2">
      <c r="B8851" s="218"/>
    </row>
    <row r="8852" spans="2:2">
      <c r="B8852" s="218"/>
    </row>
    <row r="8853" spans="2:2">
      <c r="B8853" s="218"/>
    </row>
    <row r="8854" spans="2:2">
      <c r="B8854" s="218"/>
    </row>
    <row r="8855" spans="2:2">
      <c r="B8855" s="218"/>
    </row>
    <row r="8856" spans="2:2">
      <c r="B8856" s="218"/>
    </row>
    <row r="8857" spans="2:2">
      <c r="B8857" s="218"/>
    </row>
    <row r="8858" spans="2:2">
      <c r="B8858" s="218"/>
    </row>
    <row r="8859" spans="2:2">
      <c r="B8859" s="218"/>
    </row>
    <row r="8860" spans="2:2">
      <c r="B8860" s="218"/>
    </row>
    <row r="8861" spans="2:2">
      <c r="B8861" s="218"/>
    </row>
    <row r="8862" spans="2:2">
      <c r="B8862" s="218"/>
    </row>
    <row r="8863" spans="2:2">
      <c r="B8863" s="218"/>
    </row>
    <row r="8864" spans="2:2">
      <c r="B8864" s="218"/>
    </row>
    <row r="8865" spans="2:2">
      <c r="B8865" s="218"/>
    </row>
    <row r="8866" spans="2:2">
      <c r="B8866" s="218"/>
    </row>
    <row r="8867" spans="2:2">
      <c r="B8867" s="218"/>
    </row>
    <row r="8868" spans="2:2">
      <c r="B8868" s="218"/>
    </row>
    <row r="8869" spans="2:2">
      <c r="B8869" s="218"/>
    </row>
    <row r="8870" spans="2:2">
      <c r="B8870" s="218"/>
    </row>
    <row r="8871" spans="2:2">
      <c r="B8871" s="218"/>
    </row>
    <row r="8872" spans="2:2">
      <c r="B8872" s="218"/>
    </row>
    <row r="8873" spans="2:2">
      <c r="B8873" s="218"/>
    </row>
    <row r="8874" spans="2:2">
      <c r="B8874" s="218"/>
    </row>
    <row r="8875" spans="2:2">
      <c r="B8875" s="218"/>
    </row>
    <row r="8876" spans="2:2">
      <c r="B8876" s="218"/>
    </row>
    <row r="8877" spans="2:2">
      <c r="B8877" s="218"/>
    </row>
    <row r="8878" spans="2:2">
      <c r="B8878" s="218"/>
    </row>
    <row r="8879" spans="2:2">
      <c r="B8879" s="218"/>
    </row>
    <row r="8880" spans="2:2">
      <c r="B8880" s="218"/>
    </row>
    <row r="8881" spans="2:2">
      <c r="B8881" s="218"/>
    </row>
    <row r="8882" spans="2:2">
      <c r="B8882" s="218"/>
    </row>
    <row r="8883" spans="2:2">
      <c r="B8883" s="218"/>
    </row>
    <row r="8884" spans="2:2">
      <c r="B8884" s="218"/>
    </row>
    <row r="8885" spans="2:2">
      <c r="B8885" s="218"/>
    </row>
    <row r="8886" spans="2:2">
      <c r="B8886" s="218"/>
    </row>
    <row r="8887" spans="2:2">
      <c r="B8887" s="218"/>
    </row>
    <row r="8888" spans="2:2">
      <c r="B8888" s="218"/>
    </row>
    <row r="8889" spans="2:2">
      <c r="B8889" s="218"/>
    </row>
    <row r="8890" spans="2:2">
      <c r="B8890" s="218"/>
    </row>
    <row r="8891" spans="2:2">
      <c r="B8891" s="218"/>
    </row>
    <row r="8892" spans="2:2">
      <c r="B8892" s="218"/>
    </row>
    <row r="8893" spans="2:2">
      <c r="B8893" s="218"/>
    </row>
    <row r="8894" spans="2:2">
      <c r="B8894" s="218"/>
    </row>
    <row r="8895" spans="2:2">
      <c r="B8895" s="218"/>
    </row>
    <row r="8896" spans="2:2">
      <c r="B8896" s="218"/>
    </row>
    <row r="8897" spans="2:2">
      <c r="B8897" s="218"/>
    </row>
    <row r="8898" spans="2:2">
      <c r="B8898" s="218"/>
    </row>
    <row r="8899" spans="2:2">
      <c r="B8899" s="218"/>
    </row>
    <row r="8900" spans="2:2">
      <c r="B8900" s="218"/>
    </row>
    <row r="8901" spans="2:2">
      <c r="B8901" s="218"/>
    </row>
    <row r="8902" spans="2:2">
      <c r="B8902" s="218"/>
    </row>
    <row r="8903" spans="2:2">
      <c r="B8903" s="218"/>
    </row>
    <row r="8904" spans="2:2">
      <c r="B8904" s="218"/>
    </row>
    <row r="8905" spans="2:2">
      <c r="B8905" s="218"/>
    </row>
    <row r="8906" spans="2:2">
      <c r="B8906" s="218"/>
    </row>
    <row r="8907" spans="2:2">
      <c r="B8907" s="218"/>
    </row>
    <row r="8908" spans="2:2">
      <c r="B8908" s="218"/>
    </row>
    <row r="8909" spans="2:2">
      <c r="B8909" s="218"/>
    </row>
    <row r="8910" spans="2:2">
      <c r="B8910" s="218"/>
    </row>
    <row r="8911" spans="2:2">
      <c r="B8911" s="218"/>
    </row>
    <row r="8912" spans="2:2">
      <c r="B8912" s="218"/>
    </row>
    <row r="8913" spans="2:2">
      <c r="B8913" s="218"/>
    </row>
    <row r="8914" spans="2:2">
      <c r="B8914" s="218"/>
    </row>
    <row r="8915" spans="2:2">
      <c r="B8915" s="218"/>
    </row>
    <row r="8916" spans="2:2">
      <c r="B8916" s="218"/>
    </row>
    <row r="8917" spans="2:2">
      <c r="B8917" s="218"/>
    </row>
    <row r="8918" spans="2:2">
      <c r="B8918" s="218"/>
    </row>
    <row r="8919" spans="2:2">
      <c r="B8919" s="218"/>
    </row>
    <row r="8920" spans="2:2">
      <c r="B8920" s="218"/>
    </row>
    <row r="8921" spans="2:2">
      <c r="B8921" s="218"/>
    </row>
    <row r="8922" spans="2:2">
      <c r="B8922" s="218"/>
    </row>
    <row r="8923" spans="2:2">
      <c r="B8923" s="218"/>
    </row>
    <row r="8924" spans="2:2">
      <c r="B8924" s="218"/>
    </row>
    <row r="8925" spans="2:2">
      <c r="B8925" s="218"/>
    </row>
    <row r="8926" spans="2:2">
      <c r="B8926" s="218"/>
    </row>
    <row r="8927" spans="2:2">
      <c r="B8927" s="218"/>
    </row>
    <row r="8928" spans="2:2">
      <c r="B8928" s="218"/>
    </row>
    <row r="8929" spans="2:2">
      <c r="B8929" s="218"/>
    </row>
    <row r="8930" spans="2:2">
      <c r="B8930" s="218"/>
    </row>
    <row r="8931" spans="2:2">
      <c r="B8931" s="218"/>
    </row>
    <row r="8932" spans="2:2">
      <c r="B8932" s="218"/>
    </row>
    <row r="8933" spans="2:2">
      <c r="B8933" s="218"/>
    </row>
    <row r="8934" spans="2:2">
      <c r="B8934" s="218"/>
    </row>
    <row r="8935" spans="2:2">
      <c r="B8935" s="218"/>
    </row>
    <row r="8936" spans="2:2">
      <c r="B8936" s="218"/>
    </row>
    <row r="8937" spans="2:2">
      <c r="B8937" s="218"/>
    </row>
    <row r="8938" spans="2:2">
      <c r="B8938" s="218"/>
    </row>
    <row r="8939" spans="2:2">
      <c r="B8939" s="218"/>
    </row>
    <row r="8940" spans="2:2">
      <c r="B8940" s="218"/>
    </row>
    <row r="8941" spans="2:2">
      <c r="B8941" s="218"/>
    </row>
    <row r="8942" spans="2:2">
      <c r="B8942" s="218"/>
    </row>
    <row r="8943" spans="2:2">
      <c r="B8943" s="218"/>
    </row>
    <row r="8944" spans="2:2">
      <c r="B8944" s="218"/>
    </row>
    <row r="8945" spans="2:2">
      <c r="B8945" s="218"/>
    </row>
    <row r="8946" spans="2:2">
      <c r="B8946" s="218"/>
    </row>
    <row r="8947" spans="2:2">
      <c r="B8947" s="218"/>
    </row>
    <row r="8948" spans="2:2">
      <c r="B8948" s="218"/>
    </row>
    <row r="8949" spans="2:2">
      <c r="B8949" s="218"/>
    </row>
    <row r="8950" spans="2:2">
      <c r="B8950" s="218"/>
    </row>
    <row r="8951" spans="2:2">
      <c r="B8951" s="218"/>
    </row>
    <row r="8952" spans="2:2">
      <c r="B8952" s="218"/>
    </row>
    <row r="8953" spans="2:2">
      <c r="B8953" s="218"/>
    </row>
    <row r="8954" spans="2:2">
      <c r="B8954" s="218"/>
    </row>
    <row r="8955" spans="2:2">
      <c r="B8955" s="218"/>
    </row>
    <row r="8956" spans="2:2">
      <c r="B8956" s="218"/>
    </row>
    <row r="8957" spans="2:2">
      <c r="B8957" s="218"/>
    </row>
    <row r="8958" spans="2:2">
      <c r="B8958" s="218"/>
    </row>
    <row r="8959" spans="2:2">
      <c r="B8959" s="218"/>
    </row>
    <row r="8960" spans="2:2">
      <c r="B8960" s="218"/>
    </row>
    <row r="8961" spans="2:2">
      <c r="B8961" s="218"/>
    </row>
    <row r="8962" spans="2:2">
      <c r="B8962" s="218"/>
    </row>
    <row r="8963" spans="2:2">
      <c r="B8963" s="218"/>
    </row>
    <row r="8964" spans="2:2">
      <c r="B8964" s="218"/>
    </row>
    <row r="8965" spans="2:2">
      <c r="B8965" s="218"/>
    </row>
    <row r="8966" spans="2:2">
      <c r="B8966" s="218"/>
    </row>
    <row r="8967" spans="2:2">
      <c r="B8967" s="218"/>
    </row>
    <row r="8968" spans="2:2">
      <c r="B8968" s="218"/>
    </row>
    <row r="8969" spans="2:2">
      <c r="B8969" s="218"/>
    </row>
    <row r="8970" spans="2:2">
      <c r="B8970" s="218"/>
    </row>
    <row r="8971" spans="2:2">
      <c r="B8971" s="218"/>
    </row>
    <row r="8972" spans="2:2">
      <c r="B8972" s="218"/>
    </row>
    <row r="8973" spans="2:2">
      <c r="B8973" s="218"/>
    </row>
    <row r="8974" spans="2:2">
      <c r="B8974" s="218"/>
    </row>
    <row r="8975" spans="2:2">
      <c r="B8975" s="218"/>
    </row>
    <row r="8976" spans="2:2">
      <c r="B8976" s="218"/>
    </row>
    <row r="8977" spans="2:2">
      <c r="B8977" s="218"/>
    </row>
    <row r="8978" spans="2:2">
      <c r="B8978" s="218"/>
    </row>
    <row r="8979" spans="2:2">
      <c r="B8979" s="218"/>
    </row>
    <row r="8980" spans="2:2">
      <c r="B8980" s="218"/>
    </row>
    <row r="8981" spans="2:2">
      <c r="B8981" s="218"/>
    </row>
    <row r="8982" spans="2:2">
      <c r="B8982" s="218"/>
    </row>
    <row r="8983" spans="2:2">
      <c r="B8983" s="218"/>
    </row>
    <row r="8984" spans="2:2">
      <c r="B8984" s="218"/>
    </row>
    <row r="8985" spans="2:2">
      <c r="B8985" s="218"/>
    </row>
    <row r="8986" spans="2:2">
      <c r="B8986" s="218"/>
    </row>
    <row r="8987" spans="2:2">
      <c r="B8987" s="218"/>
    </row>
    <row r="8988" spans="2:2">
      <c r="B8988" s="218"/>
    </row>
    <row r="8989" spans="2:2">
      <c r="B8989" s="218"/>
    </row>
    <row r="8990" spans="2:2">
      <c r="B8990" s="218"/>
    </row>
    <row r="8991" spans="2:2">
      <c r="B8991" s="218"/>
    </row>
    <row r="8992" spans="2:2">
      <c r="B8992" s="218"/>
    </row>
    <row r="8993" spans="2:2">
      <c r="B8993" s="218"/>
    </row>
    <row r="8994" spans="2:2">
      <c r="B8994" s="218"/>
    </row>
    <row r="8995" spans="2:2">
      <c r="B8995" s="218"/>
    </row>
    <row r="8996" spans="2:2">
      <c r="B8996" s="218"/>
    </row>
    <row r="8997" spans="2:2">
      <c r="B8997" s="218"/>
    </row>
    <row r="8998" spans="2:2">
      <c r="B8998" s="218"/>
    </row>
    <row r="8999" spans="2:2">
      <c r="B8999" s="218"/>
    </row>
    <row r="9000" spans="2:2">
      <c r="B9000" s="218"/>
    </row>
    <row r="9001" spans="2:2">
      <c r="B9001" s="218"/>
    </row>
    <row r="9002" spans="2:2">
      <c r="B9002" s="218"/>
    </row>
    <row r="9003" spans="2:2">
      <c r="B9003" s="218"/>
    </row>
    <row r="9004" spans="2:2">
      <c r="B9004" s="218"/>
    </row>
    <row r="9005" spans="2:2">
      <c r="B9005" s="218"/>
    </row>
    <row r="9006" spans="2:2">
      <c r="B9006" s="218"/>
    </row>
    <row r="9007" spans="2:2">
      <c r="B9007" s="218"/>
    </row>
    <row r="9008" spans="2:2">
      <c r="B9008" s="218"/>
    </row>
    <row r="9009" spans="2:2">
      <c r="B9009" s="218"/>
    </row>
    <row r="9010" spans="2:2">
      <c r="B9010" s="218"/>
    </row>
    <row r="9011" spans="2:2">
      <c r="B9011" s="218"/>
    </row>
    <row r="9012" spans="2:2">
      <c r="B9012" s="218"/>
    </row>
    <row r="9013" spans="2:2">
      <c r="B9013" s="218"/>
    </row>
    <row r="9014" spans="2:2">
      <c r="B9014" s="218"/>
    </row>
    <row r="9015" spans="2:2">
      <c r="B9015" s="218"/>
    </row>
    <row r="9016" spans="2:2">
      <c r="B9016" s="218"/>
    </row>
    <row r="9017" spans="2:2">
      <c r="B9017" s="218"/>
    </row>
    <row r="9018" spans="2:2">
      <c r="B9018" s="218"/>
    </row>
    <row r="9019" spans="2:2">
      <c r="B9019" s="218"/>
    </row>
    <row r="9020" spans="2:2">
      <c r="B9020" s="218"/>
    </row>
    <row r="9021" spans="2:2">
      <c r="B9021" s="218"/>
    </row>
    <row r="9022" spans="2:2">
      <c r="B9022" s="218"/>
    </row>
    <row r="9023" spans="2:2">
      <c r="B9023" s="218"/>
    </row>
    <row r="9024" spans="2:2">
      <c r="B9024" s="218"/>
    </row>
    <row r="9025" spans="2:2">
      <c r="B9025" s="218"/>
    </row>
    <row r="9026" spans="2:2">
      <c r="B9026" s="218"/>
    </row>
    <row r="9027" spans="2:2">
      <c r="B9027" s="218"/>
    </row>
    <row r="9028" spans="2:2">
      <c r="B9028" s="218"/>
    </row>
    <row r="9029" spans="2:2">
      <c r="B9029" s="218"/>
    </row>
    <row r="9030" spans="2:2">
      <c r="B9030" s="218"/>
    </row>
    <row r="9031" spans="2:2">
      <c r="B9031" s="218"/>
    </row>
    <row r="9032" spans="2:2">
      <c r="B9032" s="218"/>
    </row>
    <row r="9033" spans="2:2">
      <c r="B9033" s="218"/>
    </row>
    <row r="9034" spans="2:2">
      <c r="B9034" s="218"/>
    </row>
    <row r="9035" spans="2:2">
      <c r="B9035" s="218"/>
    </row>
    <row r="9036" spans="2:2">
      <c r="B9036" s="218"/>
    </row>
    <row r="9037" spans="2:2">
      <c r="B9037" s="218"/>
    </row>
    <row r="9038" spans="2:2">
      <c r="B9038" s="218"/>
    </row>
    <row r="9039" spans="2:2">
      <c r="B9039" s="218"/>
    </row>
    <row r="9040" spans="2:2">
      <c r="B9040" s="218"/>
    </row>
    <row r="9041" spans="2:2">
      <c r="B9041" s="218"/>
    </row>
    <row r="9042" spans="2:2">
      <c r="B9042" s="218"/>
    </row>
    <row r="9043" spans="2:2">
      <c r="B9043" s="218"/>
    </row>
    <row r="9044" spans="2:2">
      <c r="B9044" s="218"/>
    </row>
    <row r="9045" spans="2:2">
      <c r="B9045" s="218"/>
    </row>
    <row r="9046" spans="2:2">
      <c r="B9046" s="218"/>
    </row>
    <row r="9047" spans="2:2">
      <c r="B9047" s="218"/>
    </row>
    <row r="9048" spans="2:2">
      <c r="B9048" s="218"/>
    </row>
    <row r="9049" spans="2:2">
      <c r="B9049" s="218"/>
    </row>
    <row r="9050" spans="2:2">
      <c r="B9050" s="218"/>
    </row>
    <row r="9051" spans="2:2">
      <c r="B9051" s="218"/>
    </row>
    <row r="9052" spans="2:2">
      <c r="B9052" s="218"/>
    </row>
    <row r="9053" spans="2:2">
      <c r="B9053" s="218"/>
    </row>
    <row r="9054" spans="2:2">
      <c r="B9054" s="218"/>
    </row>
    <row r="9055" spans="2:2">
      <c r="B9055" s="218"/>
    </row>
    <row r="9056" spans="2:2">
      <c r="B9056" s="218"/>
    </row>
    <row r="9057" spans="2:2">
      <c r="B9057" s="218"/>
    </row>
    <row r="9058" spans="2:2">
      <c r="B9058" s="218"/>
    </row>
    <row r="9059" spans="2:2">
      <c r="B9059" s="218"/>
    </row>
    <row r="9060" spans="2:2">
      <c r="B9060" s="218"/>
    </row>
    <row r="9061" spans="2:2">
      <c r="B9061" s="218"/>
    </row>
    <row r="9062" spans="2:2">
      <c r="B9062" s="218"/>
    </row>
    <row r="9063" spans="2:2">
      <c r="B9063" s="218"/>
    </row>
    <row r="9064" spans="2:2">
      <c r="B9064" s="218"/>
    </row>
    <row r="9065" spans="2:2">
      <c r="B9065" s="218"/>
    </row>
    <row r="9066" spans="2:2">
      <c r="B9066" s="218"/>
    </row>
    <row r="9067" spans="2:2">
      <c r="B9067" s="218"/>
    </row>
    <row r="9068" spans="2:2">
      <c r="B9068" s="218"/>
    </row>
    <row r="9069" spans="2:2">
      <c r="B9069" s="218"/>
    </row>
    <row r="9070" spans="2:2">
      <c r="B9070" s="218"/>
    </row>
    <row r="9071" spans="2:2">
      <c r="B9071" s="218"/>
    </row>
    <row r="9072" spans="2:2">
      <c r="B9072" s="218"/>
    </row>
    <row r="9073" spans="2:2">
      <c r="B9073" s="218"/>
    </row>
    <row r="9074" spans="2:2">
      <c r="B9074" s="218"/>
    </row>
    <row r="9075" spans="2:2">
      <c r="B9075" s="218"/>
    </row>
    <row r="9076" spans="2:2">
      <c r="B9076" s="218"/>
    </row>
    <row r="9077" spans="2:2">
      <c r="B9077" s="218"/>
    </row>
    <row r="9078" spans="2:2">
      <c r="B9078" s="218"/>
    </row>
    <row r="9079" spans="2:2">
      <c r="B9079" s="218"/>
    </row>
    <row r="9080" spans="2:2">
      <c r="B9080" s="218"/>
    </row>
    <row r="9081" spans="2:2">
      <c r="B9081" s="218"/>
    </row>
    <row r="9082" spans="2:2">
      <c r="B9082" s="218"/>
    </row>
    <row r="9083" spans="2:2">
      <c r="B9083" s="218"/>
    </row>
    <row r="9084" spans="2:2">
      <c r="B9084" s="218"/>
    </row>
    <row r="9085" spans="2:2">
      <c r="B9085" s="218"/>
    </row>
    <row r="9086" spans="2:2">
      <c r="B9086" s="218"/>
    </row>
    <row r="9087" spans="2:2">
      <c r="B9087" s="218"/>
    </row>
    <row r="9088" spans="2:2">
      <c r="B9088" s="218"/>
    </row>
    <row r="9089" spans="2:2">
      <c r="B9089" s="218"/>
    </row>
    <row r="9090" spans="2:2">
      <c r="B9090" s="218"/>
    </row>
    <row r="9091" spans="2:2">
      <c r="B9091" s="218"/>
    </row>
    <row r="9092" spans="2:2">
      <c r="B9092" s="218"/>
    </row>
    <row r="9093" spans="2:2">
      <c r="B9093" s="218"/>
    </row>
    <row r="9094" spans="2:2">
      <c r="B9094" s="218"/>
    </row>
    <row r="9095" spans="2:2">
      <c r="B9095" s="218"/>
    </row>
    <row r="9096" spans="2:2">
      <c r="B9096" s="218"/>
    </row>
    <row r="9097" spans="2:2">
      <c r="B9097" s="218"/>
    </row>
    <row r="9098" spans="2:2">
      <c r="B9098" s="218"/>
    </row>
    <row r="9099" spans="2:2">
      <c r="B9099" s="218"/>
    </row>
    <row r="9100" spans="2:2">
      <c r="B9100" s="218"/>
    </row>
    <row r="9101" spans="2:2">
      <c r="B9101" s="218"/>
    </row>
    <row r="9102" spans="2:2">
      <c r="B9102" s="218"/>
    </row>
    <row r="9103" spans="2:2">
      <c r="B9103" s="218"/>
    </row>
    <row r="9104" spans="2:2">
      <c r="B9104" s="218"/>
    </row>
    <row r="9105" spans="2:2">
      <c r="B9105" s="218"/>
    </row>
    <row r="9106" spans="2:2">
      <c r="B9106" s="218"/>
    </row>
    <row r="9107" spans="2:2">
      <c r="B9107" s="218"/>
    </row>
    <row r="9108" spans="2:2">
      <c r="B9108" s="218"/>
    </row>
    <row r="9109" spans="2:2">
      <c r="B9109" s="218"/>
    </row>
    <row r="9110" spans="2:2">
      <c r="B9110" s="218"/>
    </row>
    <row r="9111" spans="2:2">
      <c r="B9111" s="218"/>
    </row>
    <row r="9112" spans="2:2">
      <c r="B9112" s="218"/>
    </row>
    <row r="9113" spans="2:2">
      <c r="B9113" s="218"/>
    </row>
    <row r="9114" spans="2:2">
      <c r="B9114" s="218"/>
    </row>
    <row r="9115" spans="2:2">
      <c r="B9115" s="218"/>
    </row>
    <row r="9116" spans="2:2">
      <c r="B9116" s="218"/>
    </row>
    <row r="9117" spans="2:2">
      <c r="B9117" s="218"/>
    </row>
    <row r="9118" spans="2:2">
      <c r="B9118" s="218"/>
    </row>
    <row r="9119" spans="2:2">
      <c r="B9119" s="218"/>
    </row>
    <row r="9120" spans="2:2">
      <c r="B9120" s="218"/>
    </row>
    <row r="9121" spans="2:2">
      <c r="B9121" s="218"/>
    </row>
    <row r="9122" spans="2:2">
      <c r="B9122" s="218"/>
    </row>
    <row r="9123" spans="2:2">
      <c r="B9123" s="218"/>
    </row>
    <row r="9124" spans="2:2">
      <c r="B9124" s="218"/>
    </row>
    <row r="9125" spans="2:2">
      <c r="B9125" s="218"/>
    </row>
    <row r="9126" spans="2:2">
      <c r="B9126" s="218"/>
    </row>
    <row r="9127" spans="2:2">
      <c r="B9127" s="218"/>
    </row>
    <row r="9128" spans="2:2">
      <c r="B9128" s="218"/>
    </row>
    <row r="9129" spans="2:2">
      <c r="B9129" s="218"/>
    </row>
    <row r="9130" spans="2:2">
      <c r="B9130" s="218"/>
    </row>
    <row r="9131" spans="2:2">
      <c r="B9131" s="218"/>
    </row>
    <row r="9132" spans="2:2">
      <c r="B9132" s="218"/>
    </row>
    <row r="9133" spans="2:2">
      <c r="B9133" s="218"/>
    </row>
    <row r="9134" spans="2:2">
      <c r="B9134" s="218"/>
    </row>
    <row r="9135" spans="2:2">
      <c r="B9135" s="218"/>
    </row>
    <row r="9136" spans="2:2">
      <c r="B9136" s="218"/>
    </row>
    <row r="9137" spans="2:2">
      <c r="B9137" s="218"/>
    </row>
    <row r="9138" spans="2:2">
      <c r="B9138" s="218"/>
    </row>
    <row r="9139" spans="2:2">
      <c r="B9139" s="218"/>
    </row>
    <row r="9140" spans="2:2">
      <c r="B9140" s="218"/>
    </row>
    <row r="9141" spans="2:2">
      <c r="B9141" s="218"/>
    </row>
    <row r="9142" spans="2:2">
      <c r="B9142" s="218"/>
    </row>
    <row r="9143" spans="2:2">
      <c r="B9143" s="218"/>
    </row>
    <row r="9144" spans="2:2">
      <c r="B9144" s="218"/>
    </row>
    <row r="9145" spans="2:2">
      <c r="B9145" s="218"/>
    </row>
    <row r="9146" spans="2:2">
      <c r="B9146" s="218"/>
    </row>
    <row r="9147" spans="2:2">
      <c r="B9147" s="218"/>
    </row>
    <row r="9148" spans="2:2">
      <c r="B9148" s="218"/>
    </row>
    <row r="9149" spans="2:2">
      <c r="B9149" s="218"/>
    </row>
    <row r="9150" spans="2:2">
      <c r="B9150" s="218"/>
    </row>
    <row r="9151" spans="2:2">
      <c r="B9151" s="218"/>
    </row>
    <row r="9152" spans="2:2">
      <c r="B9152" s="218"/>
    </row>
    <row r="9153" spans="2:2">
      <c r="B9153" s="218"/>
    </row>
    <row r="9154" spans="2:2">
      <c r="B9154" s="218"/>
    </row>
    <row r="9155" spans="2:2">
      <c r="B9155" s="218"/>
    </row>
    <row r="9156" spans="2:2">
      <c r="B9156" s="218"/>
    </row>
    <row r="9157" spans="2:2">
      <c r="B9157" s="218"/>
    </row>
    <row r="9158" spans="2:2">
      <c r="B9158" s="218"/>
    </row>
    <row r="9159" spans="2:2">
      <c r="B9159" s="218"/>
    </row>
    <row r="9160" spans="2:2">
      <c r="B9160" s="218"/>
    </row>
    <row r="9161" spans="2:2">
      <c r="B9161" s="218"/>
    </row>
    <row r="9162" spans="2:2">
      <c r="B9162" s="218"/>
    </row>
    <row r="9163" spans="2:2">
      <c r="B9163" s="218"/>
    </row>
    <row r="9164" spans="2:2">
      <c r="B9164" s="218"/>
    </row>
    <row r="9165" spans="2:2">
      <c r="B9165" s="218"/>
    </row>
    <row r="9166" spans="2:2">
      <c r="B9166" s="218"/>
    </row>
    <row r="9167" spans="2:2">
      <c r="B9167" s="218"/>
    </row>
    <row r="9168" spans="2:2">
      <c r="B9168" s="218"/>
    </row>
    <row r="9169" spans="2:2">
      <c r="B9169" s="218"/>
    </row>
    <row r="9170" spans="2:2">
      <c r="B9170" s="218"/>
    </row>
    <row r="9171" spans="2:2">
      <c r="B9171" s="218"/>
    </row>
    <row r="9172" spans="2:2">
      <c r="B9172" s="218"/>
    </row>
    <row r="9173" spans="2:2">
      <c r="B9173" s="218"/>
    </row>
    <row r="9174" spans="2:2">
      <c r="B9174" s="218"/>
    </row>
    <row r="9175" spans="2:2">
      <c r="B9175" s="218"/>
    </row>
    <row r="9176" spans="2:2">
      <c r="B9176" s="218"/>
    </row>
    <row r="9177" spans="2:2">
      <c r="B9177" s="218"/>
    </row>
    <row r="9178" spans="2:2">
      <c r="B9178" s="218"/>
    </row>
    <row r="9179" spans="2:2">
      <c r="B9179" s="218"/>
    </row>
    <row r="9180" spans="2:2">
      <c r="B9180" s="218"/>
    </row>
    <row r="9181" spans="2:2">
      <c r="B9181" s="218"/>
    </row>
    <row r="9182" spans="2:2">
      <c r="B9182" s="218"/>
    </row>
    <row r="9183" spans="2:2">
      <c r="B9183" s="218"/>
    </row>
    <row r="9184" spans="2:2">
      <c r="B9184" s="218"/>
    </row>
    <row r="9185" spans="2:2">
      <c r="B9185" s="218"/>
    </row>
    <row r="9186" spans="2:2">
      <c r="B9186" s="218"/>
    </row>
    <row r="9187" spans="2:2">
      <c r="B9187" s="218"/>
    </row>
    <row r="9188" spans="2:2">
      <c r="B9188" s="218"/>
    </row>
    <row r="9189" spans="2:2">
      <c r="B9189" s="218"/>
    </row>
    <row r="9190" spans="2:2">
      <c r="B9190" s="218"/>
    </row>
    <row r="9191" spans="2:2">
      <c r="B9191" s="218"/>
    </row>
    <row r="9192" spans="2:2">
      <c r="B9192" s="218"/>
    </row>
    <row r="9193" spans="2:2">
      <c r="B9193" s="218"/>
    </row>
    <row r="9194" spans="2:2">
      <c r="B9194" s="218"/>
    </row>
    <row r="9195" spans="2:2">
      <c r="B9195" s="218"/>
    </row>
    <row r="9196" spans="2:2">
      <c r="B9196" s="218"/>
    </row>
    <row r="9197" spans="2:2">
      <c r="B9197" s="218"/>
    </row>
    <row r="9198" spans="2:2">
      <c r="B9198" s="218"/>
    </row>
    <row r="9199" spans="2:2">
      <c r="B9199" s="218"/>
    </row>
    <row r="9200" spans="2:2">
      <c r="B9200" s="218"/>
    </row>
    <row r="9201" spans="2:2">
      <c r="B9201" s="218"/>
    </row>
    <row r="9202" spans="2:2">
      <c r="B9202" s="218"/>
    </row>
    <row r="9203" spans="2:2">
      <c r="B9203" s="218"/>
    </row>
    <row r="9204" spans="2:2">
      <c r="B9204" s="218"/>
    </row>
    <row r="9205" spans="2:2">
      <c r="B9205" s="218"/>
    </row>
    <row r="9206" spans="2:2">
      <c r="B9206" s="218"/>
    </row>
    <row r="9207" spans="2:2">
      <c r="B9207" s="218"/>
    </row>
    <row r="9208" spans="2:2">
      <c r="B9208" s="218"/>
    </row>
    <row r="9209" spans="2:2">
      <c r="B9209" s="218"/>
    </row>
    <row r="9210" spans="2:2">
      <c r="B9210" s="218"/>
    </row>
    <row r="9211" spans="2:2">
      <c r="B9211" s="218"/>
    </row>
    <row r="9212" spans="2:2">
      <c r="B9212" s="218"/>
    </row>
    <row r="9213" spans="2:2">
      <c r="B9213" s="218"/>
    </row>
    <row r="9214" spans="2:2">
      <c r="B9214" s="218"/>
    </row>
    <row r="9215" spans="2:2">
      <c r="B9215" s="218"/>
    </row>
    <row r="9216" spans="2:2">
      <c r="B9216" s="218"/>
    </row>
    <row r="9217" spans="2:2">
      <c r="B9217" s="218"/>
    </row>
    <row r="9218" spans="2:2">
      <c r="B9218" s="218"/>
    </row>
    <row r="9219" spans="2:2">
      <c r="B9219" s="218"/>
    </row>
    <row r="9220" spans="2:2">
      <c r="B9220" s="218"/>
    </row>
    <row r="9221" spans="2:2">
      <c r="B9221" s="218"/>
    </row>
    <row r="9222" spans="2:2">
      <c r="B9222" s="218"/>
    </row>
    <row r="9223" spans="2:2">
      <c r="B9223" s="218"/>
    </row>
    <row r="9224" spans="2:2">
      <c r="B9224" s="218"/>
    </row>
    <row r="9225" spans="2:2">
      <c r="B9225" s="218"/>
    </row>
    <row r="9226" spans="2:2">
      <c r="B9226" s="218"/>
    </row>
    <row r="9227" spans="2:2">
      <c r="B9227" s="218"/>
    </row>
    <row r="9228" spans="2:2">
      <c r="B9228" s="218"/>
    </row>
    <row r="9229" spans="2:2">
      <c r="B9229" s="218"/>
    </row>
    <row r="9230" spans="2:2">
      <c r="B9230" s="218"/>
    </row>
    <row r="9231" spans="2:2">
      <c r="B9231" s="218"/>
    </row>
    <row r="9232" spans="2:2">
      <c r="B9232" s="218"/>
    </row>
    <row r="9233" spans="2:2">
      <c r="B9233" s="218"/>
    </row>
    <row r="9234" spans="2:2">
      <c r="B9234" s="218"/>
    </row>
    <row r="9235" spans="2:2">
      <c r="B9235" s="218"/>
    </row>
    <row r="9236" spans="2:2">
      <c r="B9236" s="218"/>
    </row>
    <row r="9237" spans="2:2">
      <c r="B9237" s="218"/>
    </row>
    <row r="9238" spans="2:2">
      <c r="B9238" s="218"/>
    </row>
    <row r="9239" spans="2:2">
      <c r="B9239" s="218"/>
    </row>
    <row r="9240" spans="2:2">
      <c r="B9240" s="218"/>
    </row>
    <row r="9241" spans="2:2">
      <c r="B9241" s="218"/>
    </row>
    <row r="9242" spans="2:2">
      <c r="B9242" s="218"/>
    </row>
    <row r="9243" spans="2:2">
      <c r="B9243" s="218"/>
    </row>
    <row r="9244" spans="2:2">
      <c r="B9244" s="218"/>
    </row>
    <row r="9245" spans="2:2">
      <c r="B9245" s="218"/>
    </row>
    <row r="9246" spans="2:2">
      <c r="B9246" s="218"/>
    </row>
    <row r="9247" spans="2:2">
      <c r="B9247" s="218"/>
    </row>
    <row r="9248" spans="2:2">
      <c r="B9248" s="218"/>
    </row>
    <row r="9249" spans="2:2">
      <c r="B9249" s="218"/>
    </row>
    <row r="9250" spans="2:2">
      <c r="B9250" s="218"/>
    </row>
    <row r="9251" spans="2:2">
      <c r="B9251" s="218"/>
    </row>
    <row r="9252" spans="2:2">
      <c r="B9252" s="218"/>
    </row>
    <row r="9253" spans="2:2">
      <c r="B9253" s="218"/>
    </row>
    <row r="9254" spans="2:2">
      <c r="B9254" s="218"/>
    </row>
    <row r="9255" spans="2:2">
      <c r="B9255" s="218"/>
    </row>
    <row r="9256" spans="2:2">
      <c r="B9256" s="218"/>
    </row>
    <row r="9257" spans="2:2">
      <c r="B9257" s="218"/>
    </row>
    <row r="9258" spans="2:2">
      <c r="B9258" s="218"/>
    </row>
    <row r="9259" spans="2:2">
      <c r="B9259" s="218"/>
    </row>
    <row r="9260" spans="2:2">
      <c r="B9260" s="218"/>
    </row>
    <row r="9261" spans="2:2">
      <c r="B9261" s="218"/>
    </row>
    <row r="9262" spans="2:2">
      <c r="B9262" s="218"/>
    </row>
    <row r="9263" spans="2:2">
      <c r="B9263" s="218"/>
    </row>
    <row r="9264" spans="2:2">
      <c r="B9264" s="218"/>
    </row>
    <row r="9265" spans="2:2">
      <c r="B9265" s="218"/>
    </row>
    <row r="9266" spans="2:2">
      <c r="B9266" s="218"/>
    </row>
    <row r="9267" spans="2:2">
      <c r="B9267" s="218"/>
    </row>
    <row r="9268" spans="2:2">
      <c r="B9268" s="218"/>
    </row>
    <row r="9269" spans="2:2">
      <c r="B9269" s="218"/>
    </row>
    <row r="9270" spans="2:2">
      <c r="B9270" s="218"/>
    </row>
    <row r="9271" spans="2:2">
      <c r="B9271" s="218"/>
    </row>
    <row r="9272" spans="2:2">
      <c r="B9272" s="218"/>
    </row>
    <row r="9273" spans="2:2">
      <c r="B9273" s="218"/>
    </row>
    <row r="9274" spans="2:2">
      <c r="B9274" s="218"/>
    </row>
    <row r="9275" spans="2:2">
      <c r="B9275" s="218"/>
    </row>
    <row r="9276" spans="2:2">
      <c r="B9276" s="218"/>
    </row>
    <row r="9277" spans="2:2">
      <c r="B9277" s="218"/>
    </row>
    <row r="9278" spans="2:2">
      <c r="B9278" s="218"/>
    </row>
    <row r="9279" spans="2:2">
      <c r="B9279" s="218"/>
    </row>
    <row r="9280" spans="2:2">
      <c r="B9280" s="218"/>
    </row>
    <row r="9281" spans="2:2">
      <c r="B9281" s="218"/>
    </row>
    <row r="9282" spans="2:2">
      <c r="B9282" s="218"/>
    </row>
    <row r="9283" spans="2:2">
      <c r="B9283" s="218"/>
    </row>
    <row r="9284" spans="2:2">
      <c r="B9284" s="218"/>
    </row>
    <row r="9285" spans="2:2">
      <c r="B9285" s="218"/>
    </row>
    <row r="9286" spans="2:2">
      <c r="B9286" s="218"/>
    </row>
    <row r="9287" spans="2:2">
      <c r="B9287" s="218"/>
    </row>
    <row r="9288" spans="2:2">
      <c r="B9288" s="218"/>
    </row>
    <row r="9289" spans="2:2">
      <c r="B9289" s="218"/>
    </row>
    <row r="9290" spans="2:2">
      <c r="B9290" s="218"/>
    </row>
    <row r="9291" spans="2:2">
      <c r="B9291" s="218"/>
    </row>
    <row r="9292" spans="2:2">
      <c r="B9292" s="218"/>
    </row>
    <row r="9293" spans="2:2">
      <c r="B9293" s="218"/>
    </row>
    <row r="9294" spans="2:2">
      <c r="B9294" s="218"/>
    </row>
    <row r="9295" spans="2:2">
      <c r="B9295" s="218"/>
    </row>
    <row r="9296" spans="2:2">
      <c r="B9296" s="218"/>
    </row>
    <row r="9297" spans="2:2">
      <c r="B9297" s="218"/>
    </row>
    <row r="9298" spans="2:2">
      <c r="B9298" s="218"/>
    </row>
    <row r="9299" spans="2:2">
      <c r="B9299" s="218"/>
    </row>
    <row r="9300" spans="2:2">
      <c r="B9300" s="218"/>
    </row>
    <row r="9301" spans="2:2">
      <c r="B9301" s="218"/>
    </row>
    <row r="9302" spans="2:2">
      <c r="B9302" s="218"/>
    </row>
    <row r="9303" spans="2:2">
      <c r="B9303" s="218"/>
    </row>
    <row r="9304" spans="2:2">
      <c r="B9304" s="218"/>
    </row>
    <row r="9305" spans="2:2">
      <c r="B9305" s="218"/>
    </row>
    <row r="9306" spans="2:2">
      <c r="B9306" s="218"/>
    </row>
    <row r="9307" spans="2:2">
      <c r="B9307" s="218"/>
    </row>
    <row r="9308" spans="2:2">
      <c r="B9308" s="218"/>
    </row>
    <row r="9309" spans="2:2">
      <c r="B9309" s="218"/>
    </row>
    <row r="9310" spans="2:2">
      <c r="B9310" s="218"/>
    </row>
    <row r="9311" spans="2:2">
      <c r="B9311" s="218"/>
    </row>
    <row r="9312" spans="2:2">
      <c r="B9312" s="218"/>
    </row>
    <row r="9313" spans="2:2">
      <c r="B9313" s="218"/>
    </row>
    <row r="9314" spans="2:2">
      <c r="B9314" s="218"/>
    </row>
    <row r="9315" spans="2:2">
      <c r="B9315" s="218"/>
    </row>
    <row r="9316" spans="2:2">
      <c r="B9316" s="218"/>
    </row>
    <row r="9317" spans="2:2">
      <c r="B9317" s="218"/>
    </row>
    <row r="9318" spans="2:2">
      <c r="B9318" s="218"/>
    </row>
    <row r="9319" spans="2:2">
      <c r="B9319" s="218"/>
    </row>
    <row r="9320" spans="2:2">
      <c r="B9320" s="218"/>
    </row>
    <row r="9321" spans="2:2">
      <c r="B9321" s="218"/>
    </row>
    <row r="9322" spans="2:2">
      <c r="B9322" s="218"/>
    </row>
    <row r="9323" spans="2:2">
      <c r="B9323" s="218"/>
    </row>
    <row r="9324" spans="2:2">
      <c r="B9324" s="218"/>
    </row>
    <row r="9325" spans="2:2">
      <c r="B9325" s="218"/>
    </row>
    <row r="9326" spans="2:2">
      <c r="B9326" s="218"/>
    </row>
    <row r="9327" spans="2:2">
      <c r="B9327" s="218"/>
    </row>
    <row r="9328" spans="2:2">
      <c r="B9328" s="218"/>
    </row>
    <row r="9329" spans="2:2">
      <c r="B9329" s="218"/>
    </row>
    <row r="9330" spans="2:2">
      <c r="B9330" s="218"/>
    </row>
    <row r="9331" spans="2:2">
      <c r="B9331" s="218"/>
    </row>
    <row r="9332" spans="2:2">
      <c r="B9332" s="218"/>
    </row>
    <row r="9333" spans="2:2">
      <c r="B9333" s="218"/>
    </row>
    <row r="9334" spans="2:2">
      <c r="B9334" s="218"/>
    </row>
    <row r="9335" spans="2:2">
      <c r="B9335" s="218"/>
    </row>
    <row r="9336" spans="2:2">
      <c r="B9336" s="218"/>
    </row>
    <row r="9337" spans="2:2">
      <c r="B9337" s="218"/>
    </row>
    <row r="9338" spans="2:2">
      <c r="B9338" s="218"/>
    </row>
    <row r="9339" spans="2:2">
      <c r="B9339" s="218"/>
    </row>
    <row r="9340" spans="2:2">
      <c r="B9340" s="218"/>
    </row>
    <row r="9341" spans="2:2">
      <c r="B9341" s="218"/>
    </row>
    <row r="9342" spans="2:2">
      <c r="B9342" s="218"/>
    </row>
    <row r="9343" spans="2:2">
      <c r="B9343" s="218"/>
    </row>
    <row r="9344" spans="2:2">
      <c r="B9344" s="218"/>
    </row>
    <row r="9345" spans="2:2">
      <c r="B9345" s="218"/>
    </row>
    <row r="9346" spans="2:2">
      <c r="B9346" s="218"/>
    </row>
    <row r="9347" spans="2:2">
      <c r="B9347" s="218"/>
    </row>
    <row r="9348" spans="2:2">
      <c r="B9348" s="218"/>
    </row>
    <row r="9349" spans="2:2">
      <c r="B9349" s="218"/>
    </row>
    <row r="9350" spans="2:2">
      <c r="B9350" s="218"/>
    </row>
    <row r="9351" spans="2:2">
      <c r="B9351" s="218"/>
    </row>
    <row r="9352" spans="2:2">
      <c r="B9352" s="218"/>
    </row>
    <row r="9353" spans="2:2">
      <c r="B9353" s="218"/>
    </row>
    <row r="9354" spans="2:2">
      <c r="B9354" s="218"/>
    </row>
    <row r="9355" spans="2:2">
      <c r="B9355" s="218"/>
    </row>
    <row r="9356" spans="2:2">
      <c r="B9356" s="218"/>
    </row>
    <row r="9357" spans="2:2">
      <c r="B9357" s="218"/>
    </row>
    <row r="9358" spans="2:2">
      <c r="B9358" s="218"/>
    </row>
    <row r="9359" spans="2:2">
      <c r="B9359" s="218"/>
    </row>
    <row r="9360" spans="2:2">
      <c r="B9360" s="218"/>
    </row>
    <row r="9361" spans="2:2">
      <c r="B9361" s="218"/>
    </row>
    <row r="9362" spans="2:2">
      <c r="B9362" s="218"/>
    </row>
    <row r="9363" spans="2:2">
      <c r="B9363" s="218"/>
    </row>
    <row r="9364" spans="2:2">
      <c r="B9364" s="218"/>
    </row>
    <row r="9365" spans="2:2">
      <c r="B9365" s="218"/>
    </row>
    <row r="9366" spans="2:2">
      <c r="B9366" s="218"/>
    </row>
    <row r="9367" spans="2:2">
      <c r="B9367" s="218"/>
    </row>
    <row r="9368" spans="2:2">
      <c r="B9368" s="218"/>
    </row>
    <row r="9369" spans="2:2">
      <c r="B9369" s="218"/>
    </row>
    <row r="9370" spans="2:2">
      <c r="B9370" s="218"/>
    </row>
    <row r="9371" spans="2:2">
      <c r="B9371" s="218"/>
    </row>
    <row r="9372" spans="2:2">
      <c r="B9372" s="218"/>
    </row>
    <row r="9373" spans="2:2">
      <c r="B9373" s="218"/>
    </row>
    <row r="9374" spans="2:2">
      <c r="B9374" s="218"/>
    </row>
    <row r="9375" spans="2:2">
      <c r="B9375" s="218"/>
    </row>
    <row r="9376" spans="2:2">
      <c r="B9376" s="218"/>
    </row>
    <row r="9377" spans="2:2">
      <c r="B9377" s="218"/>
    </row>
    <row r="9378" spans="2:2">
      <c r="B9378" s="218"/>
    </row>
    <row r="9379" spans="2:2">
      <c r="B9379" s="218"/>
    </row>
    <row r="9380" spans="2:2">
      <c r="B9380" s="218"/>
    </row>
    <row r="9381" spans="2:2">
      <c r="B9381" s="218"/>
    </row>
    <row r="9382" spans="2:2">
      <c r="B9382" s="218"/>
    </row>
    <row r="9383" spans="2:2">
      <c r="B9383" s="218"/>
    </row>
    <row r="9384" spans="2:2">
      <c r="B9384" s="218"/>
    </row>
    <row r="9385" spans="2:2">
      <c r="B9385" s="218"/>
    </row>
    <row r="9386" spans="2:2">
      <c r="B9386" s="218"/>
    </row>
    <row r="9387" spans="2:2">
      <c r="B9387" s="218"/>
    </row>
    <row r="9388" spans="2:2">
      <c r="B9388" s="218"/>
    </row>
    <row r="9389" spans="2:2">
      <c r="B9389" s="218"/>
    </row>
    <row r="9390" spans="2:2">
      <c r="B9390" s="218"/>
    </row>
    <row r="9391" spans="2:2">
      <c r="B9391" s="218"/>
    </row>
    <row r="9392" spans="2:2">
      <c r="B9392" s="218"/>
    </row>
    <row r="9393" spans="2:2">
      <c r="B9393" s="218"/>
    </row>
    <row r="9394" spans="2:2">
      <c r="B9394" s="218"/>
    </row>
    <row r="9395" spans="2:2">
      <c r="B9395" s="218"/>
    </row>
    <row r="9396" spans="2:2">
      <c r="B9396" s="218"/>
    </row>
    <row r="9397" spans="2:2">
      <c r="B9397" s="218"/>
    </row>
    <row r="9398" spans="2:2">
      <c r="B9398" s="218"/>
    </row>
    <row r="9399" spans="2:2">
      <c r="B9399" s="218"/>
    </row>
    <row r="9400" spans="2:2">
      <c r="B9400" s="218"/>
    </row>
    <row r="9401" spans="2:2">
      <c r="B9401" s="218"/>
    </row>
    <row r="9402" spans="2:2">
      <c r="B9402" s="218"/>
    </row>
    <row r="9403" spans="2:2">
      <c r="B9403" s="218"/>
    </row>
    <row r="9404" spans="2:2">
      <c r="B9404" s="218"/>
    </row>
    <row r="9405" spans="2:2">
      <c r="B9405" s="218"/>
    </row>
    <row r="9406" spans="2:2">
      <c r="B9406" s="218"/>
    </row>
    <row r="9407" spans="2:2">
      <c r="B9407" s="218"/>
    </row>
    <row r="9408" spans="2:2">
      <c r="B9408" s="218"/>
    </row>
    <row r="9409" spans="2:2">
      <c r="B9409" s="218"/>
    </row>
    <row r="9410" spans="2:2">
      <c r="B9410" s="218"/>
    </row>
    <row r="9411" spans="2:2">
      <c r="B9411" s="218"/>
    </row>
    <row r="9412" spans="2:2">
      <c r="B9412" s="218"/>
    </row>
    <row r="9413" spans="2:2">
      <c r="B9413" s="218"/>
    </row>
    <row r="9414" spans="2:2">
      <c r="B9414" s="218"/>
    </row>
    <row r="9415" spans="2:2">
      <c r="B9415" s="218"/>
    </row>
    <row r="9416" spans="2:2">
      <c r="B9416" s="218"/>
    </row>
    <row r="9417" spans="2:2">
      <c r="B9417" s="218"/>
    </row>
    <row r="9418" spans="2:2">
      <c r="B9418" s="218"/>
    </row>
    <row r="9419" spans="2:2">
      <c r="B9419" s="218"/>
    </row>
    <row r="9420" spans="2:2">
      <c r="B9420" s="218"/>
    </row>
    <row r="9421" spans="2:2">
      <c r="B9421" s="218"/>
    </row>
    <row r="9422" spans="2:2">
      <c r="B9422" s="218"/>
    </row>
    <row r="9423" spans="2:2">
      <c r="B9423" s="218"/>
    </row>
    <row r="9424" spans="2:2">
      <c r="B9424" s="218"/>
    </row>
    <row r="9425" spans="2:2">
      <c r="B9425" s="218"/>
    </row>
    <row r="9426" spans="2:2">
      <c r="B9426" s="218"/>
    </row>
    <row r="9427" spans="2:2">
      <c r="B9427" s="218"/>
    </row>
    <row r="9428" spans="2:2">
      <c r="B9428" s="218"/>
    </row>
    <row r="9429" spans="2:2">
      <c r="B9429" s="218"/>
    </row>
    <row r="9430" spans="2:2">
      <c r="B9430" s="218"/>
    </row>
    <row r="9431" spans="2:2">
      <c r="B9431" s="218"/>
    </row>
    <row r="9432" spans="2:2">
      <c r="B9432" s="218"/>
    </row>
    <row r="9433" spans="2:2">
      <c r="B9433" s="218"/>
    </row>
    <row r="9434" spans="2:2">
      <c r="B9434" s="218"/>
    </row>
    <row r="9435" spans="2:2">
      <c r="B9435" s="218"/>
    </row>
    <row r="9436" spans="2:2">
      <c r="B9436" s="218"/>
    </row>
    <row r="9437" spans="2:2">
      <c r="B9437" s="218"/>
    </row>
    <row r="9438" spans="2:2">
      <c r="B9438" s="218"/>
    </row>
    <row r="9439" spans="2:2">
      <c r="B9439" s="218"/>
    </row>
    <row r="9440" spans="2:2">
      <c r="B9440" s="218"/>
    </row>
    <row r="9441" spans="2:2">
      <c r="B9441" s="218"/>
    </row>
    <row r="9442" spans="2:2">
      <c r="B9442" s="218"/>
    </row>
    <row r="9443" spans="2:2">
      <c r="B9443" s="218"/>
    </row>
    <row r="9444" spans="2:2">
      <c r="B9444" s="218"/>
    </row>
    <row r="9445" spans="2:2">
      <c r="B9445" s="218"/>
    </row>
    <row r="9446" spans="2:2">
      <c r="B9446" s="218"/>
    </row>
    <row r="9447" spans="2:2">
      <c r="B9447" s="218"/>
    </row>
    <row r="9448" spans="2:2">
      <c r="B9448" s="218"/>
    </row>
    <row r="9449" spans="2:2">
      <c r="B9449" s="218"/>
    </row>
    <row r="9450" spans="2:2">
      <c r="B9450" s="218"/>
    </row>
    <row r="9451" spans="2:2">
      <c r="B9451" s="218"/>
    </row>
    <row r="9452" spans="2:2">
      <c r="B9452" s="218"/>
    </row>
    <row r="9453" spans="2:2">
      <c r="B9453" s="218"/>
    </row>
    <row r="9454" spans="2:2">
      <c r="B9454" s="218"/>
    </row>
    <row r="9455" spans="2:2">
      <c r="B9455" s="218"/>
    </row>
    <row r="9456" spans="2:2">
      <c r="B9456" s="218"/>
    </row>
    <row r="9457" spans="2:2">
      <c r="B9457" s="218"/>
    </row>
    <row r="9458" spans="2:2">
      <c r="B9458" s="218"/>
    </row>
    <row r="9459" spans="2:2">
      <c r="B9459" s="218"/>
    </row>
    <row r="9460" spans="2:2">
      <c r="B9460" s="218"/>
    </row>
    <row r="9461" spans="2:2">
      <c r="B9461" s="218"/>
    </row>
    <row r="9462" spans="2:2">
      <c r="B9462" s="218"/>
    </row>
    <row r="9463" spans="2:2">
      <c r="B9463" s="218"/>
    </row>
    <row r="9464" spans="2:2">
      <c r="B9464" s="218"/>
    </row>
    <row r="9465" spans="2:2">
      <c r="B9465" s="218"/>
    </row>
    <row r="9466" spans="2:2">
      <c r="B9466" s="218"/>
    </row>
    <row r="9467" spans="2:2">
      <c r="B9467" s="218"/>
    </row>
    <row r="9468" spans="2:2">
      <c r="B9468" s="218"/>
    </row>
    <row r="9469" spans="2:2">
      <c r="B9469" s="218"/>
    </row>
    <row r="9470" spans="2:2">
      <c r="B9470" s="218"/>
    </row>
    <row r="9471" spans="2:2">
      <c r="B9471" s="218"/>
    </row>
    <row r="9472" spans="2:2">
      <c r="B9472" s="218"/>
    </row>
    <row r="9473" spans="2:2">
      <c r="B9473" s="218"/>
    </row>
    <row r="9474" spans="2:2">
      <c r="B9474" s="218"/>
    </row>
    <row r="9475" spans="2:2">
      <c r="B9475" s="218"/>
    </row>
    <row r="9476" spans="2:2">
      <c r="B9476" s="218"/>
    </row>
    <row r="9477" spans="2:2">
      <c r="B9477" s="218"/>
    </row>
    <row r="9478" spans="2:2">
      <c r="B9478" s="218"/>
    </row>
    <row r="9479" spans="2:2">
      <c r="B9479" s="218"/>
    </row>
    <row r="9480" spans="2:2">
      <c r="B9480" s="218"/>
    </row>
    <row r="9481" spans="2:2">
      <c r="B9481" s="218"/>
    </row>
    <row r="9482" spans="2:2">
      <c r="B9482" s="218"/>
    </row>
    <row r="9483" spans="2:2">
      <c r="B9483" s="218"/>
    </row>
    <row r="9484" spans="2:2">
      <c r="B9484" s="218"/>
    </row>
    <row r="9485" spans="2:2">
      <c r="B9485" s="218"/>
    </row>
    <row r="9486" spans="2:2">
      <c r="B9486" s="218"/>
    </row>
    <row r="9487" spans="2:2">
      <c r="B9487" s="218"/>
    </row>
    <row r="9488" spans="2:2">
      <c r="B9488" s="218"/>
    </row>
    <row r="9489" spans="2:2">
      <c r="B9489" s="218"/>
    </row>
    <row r="9490" spans="2:2">
      <c r="B9490" s="218"/>
    </row>
    <row r="9491" spans="2:2">
      <c r="B9491" s="218"/>
    </row>
    <row r="9492" spans="2:2">
      <c r="B9492" s="218"/>
    </row>
    <row r="9493" spans="2:2">
      <c r="B9493" s="218"/>
    </row>
    <row r="9494" spans="2:2">
      <c r="B9494" s="218"/>
    </row>
    <row r="9495" spans="2:2">
      <c r="B9495" s="218"/>
    </row>
    <row r="9496" spans="2:2">
      <c r="B9496" s="218"/>
    </row>
    <row r="9497" spans="2:2">
      <c r="B9497" s="218"/>
    </row>
    <row r="9498" spans="2:2">
      <c r="B9498" s="218"/>
    </row>
    <row r="9499" spans="2:2">
      <c r="B9499" s="218"/>
    </row>
    <row r="9500" spans="2:2">
      <c r="B9500" s="218"/>
    </row>
    <row r="9501" spans="2:2">
      <c r="B9501" s="218"/>
    </row>
    <row r="9502" spans="2:2">
      <c r="B9502" s="218"/>
    </row>
    <row r="9503" spans="2:2">
      <c r="B9503" s="218"/>
    </row>
    <row r="9504" spans="2:2">
      <c r="B9504" s="218"/>
    </row>
    <row r="9505" spans="2:2">
      <c r="B9505" s="218"/>
    </row>
    <row r="9506" spans="2:2">
      <c r="B9506" s="218"/>
    </row>
    <row r="9507" spans="2:2">
      <c r="B9507" s="218"/>
    </row>
    <row r="9508" spans="2:2">
      <c r="B9508" s="218"/>
    </row>
    <row r="9509" spans="2:2">
      <c r="B9509" s="218"/>
    </row>
    <row r="9510" spans="2:2">
      <c r="B9510" s="218"/>
    </row>
    <row r="9511" spans="2:2">
      <c r="B9511" s="218"/>
    </row>
    <row r="9512" spans="2:2">
      <c r="B9512" s="218"/>
    </row>
    <row r="9513" spans="2:2">
      <c r="B9513" s="218"/>
    </row>
    <row r="9514" spans="2:2">
      <c r="B9514" s="218"/>
    </row>
    <row r="9515" spans="2:2">
      <c r="B9515" s="218"/>
    </row>
    <row r="9516" spans="2:2">
      <c r="B9516" s="218"/>
    </row>
    <row r="9517" spans="2:2">
      <c r="B9517" s="218"/>
    </row>
    <row r="9518" spans="2:2">
      <c r="B9518" s="218"/>
    </row>
    <row r="9519" spans="2:2">
      <c r="B9519" s="218"/>
    </row>
    <row r="9520" spans="2:2">
      <c r="B9520" s="218"/>
    </row>
    <row r="9521" spans="2:2">
      <c r="B9521" s="218"/>
    </row>
    <row r="9522" spans="2:2">
      <c r="B9522" s="218"/>
    </row>
    <row r="9523" spans="2:2">
      <c r="B9523" s="218"/>
    </row>
    <row r="9524" spans="2:2">
      <c r="B9524" s="218"/>
    </row>
    <row r="9525" spans="2:2">
      <c r="B9525" s="218"/>
    </row>
    <row r="9526" spans="2:2">
      <c r="B9526" s="218"/>
    </row>
    <row r="9527" spans="2:2">
      <c r="B9527" s="218"/>
    </row>
    <row r="9528" spans="2:2">
      <c r="B9528" s="218"/>
    </row>
    <row r="9529" spans="2:2">
      <c r="B9529" s="218"/>
    </row>
    <row r="9530" spans="2:2">
      <c r="B9530" s="218"/>
    </row>
    <row r="9531" spans="2:2">
      <c r="B9531" s="218"/>
    </row>
    <row r="9532" spans="2:2">
      <c r="B9532" s="218"/>
    </row>
    <row r="9533" spans="2:2">
      <c r="B9533" s="218"/>
    </row>
    <row r="9534" spans="2:2">
      <c r="B9534" s="218"/>
    </row>
    <row r="9535" spans="2:2">
      <c r="B9535" s="218"/>
    </row>
    <row r="9536" spans="2:2">
      <c r="B9536" s="218"/>
    </row>
    <row r="9537" spans="2:2">
      <c r="B9537" s="218"/>
    </row>
    <row r="9538" spans="2:2">
      <c r="B9538" s="218"/>
    </row>
    <row r="9539" spans="2:2">
      <c r="B9539" s="218"/>
    </row>
    <row r="9540" spans="2:2">
      <c r="B9540" s="218"/>
    </row>
    <row r="9541" spans="2:2">
      <c r="B9541" s="218"/>
    </row>
    <row r="9542" spans="2:2">
      <c r="B9542" s="218"/>
    </row>
    <row r="9543" spans="2:2">
      <c r="B9543" s="218"/>
    </row>
    <row r="9544" spans="2:2">
      <c r="B9544" s="218"/>
    </row>
    <row r="9545" spans="2:2">
      <c r="B9545" s="218"/>
    </row>
    <row r="9546" spans="2:2">
      <c r="B9546" s="218"/>
    </row>
    <row r="9547" spans="2:2">
      <c r="B9547" s="218"/>
    </row>
    <row r="9548" spans="2:2">
      <c r="B9548" s="218"/>
    </row>
    <row r="9549" spans="2:2">
      <c r="B9549" s="218"/>
    </row>
    <row r="9550" spans="2:2">
      <c r="B9550" s="218"/>
    </row>
    <row r="9551" spans="2:2">
      <c r="B9551" s="218"/>
    </row>
    <row r="9552" spans="2:2">
      <c r="B9552" s="218"/>
    </row>
    <row r="9553" spans="2:2">
      <c r="B9553" s="218"/>
    </row>
    <row r="9554" spans="2:2">
      <c r="B9554" s="218"/>
    </row>
    <row r="9555" spans="2:2">
      <c r="B9555" s="218"/>
    </row>
    <row r="9556" spans="2:2">
      <c r="B9556" s="218"/>
    </row>
    <row r="9557" spans="2:2">
      <c r="B9557" s="218"/>
    </row>
    <row r="9558" spans="2:2">
      <c r="B9558" s="218"/>
    </row>
    <row r="9559" spans="2:2">
      <c r="B9559" s="218"/>
    </row>
    <row r="9560" spans="2:2">
      <c r="B9560" s="218"/>
    </row>
    <row r="9561" spans="2:2">
      <c r="B9561" s="218"/>
    </row>
    <row r="9562" spans="2:2">
      <c r="B9562" s="218"/>
    </row>
    <row r="9563" spans="2:2">
      <c r="B9563" s="218"/>
    </row>
    <row r="9564" spans="2:2">
      <c r="B9564" s="218"/>
    </row>
    <row r="9565" spans="2:2">
      <c r="B9565" s="218"/>
    </row>
    <row r="9566" spans="2:2">
      <c r="B9566" s="218"/>
    </row>
    <row r="9567" spans="2:2">
      <c r="B9567" s="218"/>
    </row>
    <row r="9568" spans="2:2">
      <c r="B9568" s="218"/>
    </row>
    <row r="9569" spans="2:2">
      <c r="B9569" s="218"/>
    </row>
    <row r="9570" spans="2:2">
      <c r="B9570" s="218"/>
    </row>
    <row r="9571" spans="2:2">
      <c r="B9571" s="218"/>
    </row>
    <row r="9572" spans="2:2">
      <c r="B9572" s="218"/>
    </row>
    <row r="9573" spans="2:2">
      <c r="B9573" s="218"/>
    </row>
    <row r="9574" spans="2:2">
      <c r="B9574" s="218"/>
    </row>
    <row r="9575" spans="2:2">
      <c r="B9575" s="218"/>
    </row>
    <row r="9576" spans="2:2">
      <c r="B9576" s="218"/>
    </row>
    <row r="9577" spans="2:2">
      <c r="B9577" s="218"/>
    </row>
    <row r="9578" spans="2:2">
      <c r="B9578" s="218"/>
    </row>
    <row r="9579" spans="2:2">
      <c r="B9579" s="218"/>
    </row>
    <row r="9580" spans="2:2">
      <c r="B9580" s="218"/>
    </row>
    <row r="9581" spans="2:2">
      <c r="B9581" s="218"/>
    </row>
    <row r="9582" spans="2:2">
      <c r="B9582" s="218"/>
    </row>
    <row r="9583" spans="2:2">
      <c r="B9583" s="218"/>
    </row>
    <row r="9584" spans="2:2">
      <c r="B9584" s="218"/>
    </row>
    <row r="9585" spans="2:2">
      <c r="B9585" s="218"/>
    </row>
    <row r="9586" spans="2:2">
      <c r="B9586" s="218"/>
    </row>
    <row r="9587" spans="2:2">
      <c r="B9587" s="218"/>
    </row>
    <row r="9588" spans="2:2">
      <c r="B9588" s="218"/>
    </row>
    <row r="9589" spans="2:2">
      <c r="B9589" s="218"/>
    </row>
    <row r="9590" spans="2:2">
      <c r="B9590" s="218"/>
    </row>
    <row r="9591" spans="2:2">
      <c r="B9591" s="218"/>
    </row>
    <row r="9592" spans="2:2">
      <c r="B9592" s="218"/>
    </row>
    <row r="9593" spans="2:2">
      <c r="B9593" s="218"/>
    </row>
    <row r="9594" spans="2:2">
      <c r="B9594" s="218"/>
    </row>
    <row r="9595" spans="2:2">
      <c r="B9595" s="218"/>
    </row>
    <row r="9596" spans="2:2">
      <c r="B9596" s="218"/>
    </row>
    <row r="9597" spans="2:2">
      <c r="B9597" s="218"/>
    </row>
    <row r="9598" spans="2:2">
      <c r="B9598" s="218"/>
    </row>
    <row r="9599" spans="2:2">
      <c r="B9599" s="218"/>
    </row>
    <row r="9600" spans="2:2">
      <c r="B9600" s="218"/>
    </row>
    <row r="9601" spans="2:2">
      <c r="B9601" s="218"/>
    </row>
    <row r="9602" spans="2:2">
      <c r="B9602" s="218"/>
    </row>
    <row r="9603" spans="2:2">
      <c r="B9603" s="218"/>
    </row>
    <row r="9604" spans="2:2">
      <c r="B9604" s="218"/>
    </row>
    <row r="9605" spans="2:2">
      <c r="B9605" s="218"/>
    </row>
    <row r="9606" spans="2:2">
      <c r="B9606" s="218"/>
    </row>
    <row r="9607" spans="2:2">
      <c r="B9607" s="218"/>
    </row>
    <row r="9608" spans="2:2">
      <c r="B9608" s="218"/>
    </row>
    <row r="9609" spans="2:2">
      <c r="B9609" s="218"/>
    </row>
    <row r="9610" spans="2:2">
      <c r="B9610" s="218"/>
    </row>
    <row r="9611" spans="2:2">
      <c r="B9611" s="218"/>
    </row>
    <row r="9612" spans="2:2">
      <c r="B9612" s="218"/>
    </row>
    <row r="9613" spans="2:2">
      <c r="B9613" s="218"/>
    </row>
    <row r="9614" spans="2:2">
      <c r="B9614" s="218"/>
    </row>
    <row r="9615" spans="2:2">
      <c r="B9615" s="218"/>
    </row>
    <row r="9616" spans="2:2">
      <c r="B9616" s="218"/>
    </row>
    <row r="9617" spans="2:2">
      <c r="B9617" s="218"/>
    </row>
    <row r="9618" spans="2:2">
      <c r="B9618" s="218"/>
    </row>
    <row r="9619" spans="2:2">
      <c r="B9619" s="218"/>
    </row>
    <row r="9620" spans="2:2">
      <c r="B9620" s="218"/>
    </row>
    <row r="9621" spans="2:2">
      <c r="B9621" s="218"/>
    </row>
    <row r="9622" spans="2:2">
      <c r="B9622" s="218"/>
    </row>
    <row r="9623" spans="2:2">
      <c r="B9623" s="218"/>
    </row>
    <row r="9624" spans="2:2">
      <c r="B9624" s="218"/>
    </row>
    <row r="9625" spans="2:2">
      <c r="B9625" s="218"/>
    </row>
    <row r="9626" spans="2:2">
      <c r="B9626" s="218"/>
    </row>
    <row r="9627" spans="2:2">
      <c r="B9627" s="218"/>
    </row>
    <row r="9628" spans="2:2">
      <c r="B9628" s="218"/>
    </row>
    <row r="9629" spans="2:2">
      <c r="B9629" s="218"/>
    </row>
    <row r="9630" spans="2:2">
      <c r="B9630" s="218"/>
    </row>
    <row r="9631" spans="2:2">
      <c r="B9631" s="218"/>
    </row>
    <row r="9632" spans="2:2">
      <c r="B9632" s="218"/>
    </row>
    <row r="9633" spans="2:2">
      <c r="B9633" s="218"/>
    </row>
    <row r="9634" spans="2:2">
      <c r="B9634" s="218"/>
    </row>
    <row r="9635" spans="2:2">
      <c r="B9635" s="218"/>
    </row>
    <row r="9636" spans="2:2">
      <c r="B9636" s="218"/>
    </row>
    <row r="9637" spans="2:2">
      <c r="B9637" s="218"/>
    </row>
    <row r="9638" spans="2:2">
      <c r="B9638" s="218"/>
    </row>
    <row r="9639" spans="2:2">
      <c r="B9639" s="218"/>
    </row>
    <row r="9640" spans="2:2">
      <c r="B9640" s="218"/>
    </row>
    <row r="9641" spans="2:2">
      <c r="B9641" s="218"/>
    </row>
    <row r="9642" spans="2:2">
      <c r="B9642" s="218"/>
    </row>
    <row r="9643" spans="2:2">
      <c r="B9643" s="218"/>
    </row>
    <row r="9644" spans="2:2">
      <c r="B9644" s="218"/>
    </row>
    <row r="9645" spans="2:2">
      <c r="B9645" s="218"/>
    </row>
    <row r="9646" spans="2:2">
      <c r="B9646" s="218"/>
    </row>
    <row r="9647" spans="2:2">
      <c r="B9647" s="218"/>
    </row>
    <row r="9648" spans="2:2">
      <c r="B9648" s="218"/>
    </row>
    <row r="9649" spans="2:2">
      <c r="B9649" s="218"/>
    </row>
    <row r="9650" spans="2:2">
      <c r="B9650" s="218"/>
    </row>
    <row r="9651" spans="2:2">
      <c r="B9651" s="218"/>
    </row>
    <row r="9652" spans="2:2">
      <c r="B9652" s="218"/>
    </row>
    <row r="9653" spans="2:2">
      <c r="B9653" s="218"/>
    </row>
    <row r="9654" spans="2:2">
      <c r="B9654" s="218"/>
    </row>
    <row r="9655" spans="2:2">
      <c r="B9655" s="218"/>
    </row>
    <row r="9656" spans="2:2">
      <c r="B9656" s="218"/>
    </row>
    <row r="9657" spans="2:2">
      <c r="B9657" s="218"/>
    </row>
    <row r="9658" spans="2:2">
      <c r="B9658" s="218"/>
    </row>
    <row r="9659" spans="2:2">
      <c r="B9659" s="218"/>
    </row>
    <row r="9660" spans="2:2">
      <c r="B9660" s="218"/>
    </row>
    <row r="9661" spans="2:2">
      <c r="B9661" s="218"/>
    </row>
    <row r="9662" spans="2:2">
      <c r="B9662" s="218"/>
    </row>
    <row r="9663" spans="2:2">
      <c r="B9663" s="218"/>
    </row>
    <row r="9664" spans="2:2">
      <c r="B9664" s="218"/>
    </row>
    <row r="9665" spans="2:2">
      <c r="B9665" s="218"/>
    </row>
    <row r="9666" spans="2:2">
      <c r="B9666" s="218"/>
    </row>
    <row r="9667" spans="2:2">
      <c r="B9667" s="218"/>
    </row>
    <row r="9668" spans="2:2">
      <c r="B9668" s="218"/>
    </row>
    <row r="9669" spans="2:2">
      <c r="B9669" s="218"/>
    </row>
    <row r="9670" spans="2:2">
      <c r="B9670" s="218"/>
    </row>
    <row r="9671" spans="2:2">
      <c r="B9671" s="218"/>
    </row>
    <row r="9672" spans="2:2">
      <c r="B9672" s="218"/>
    </row>
    <row r="9673" spans="2:2">
      <c r="B9673" s="218"/>
    </row>
    <row r="9674" spans="2:2">
      <c r="B9674" s="218"/>
    </row>
    <row r="9675" spans="2:2">
      <c r="B9675" s="218"/>
    </row>
    <row r="9676" spans="2:2">
      <c r="B9676" s="218"/>
    </row>
    <row r="9677" spans="2:2">
      <c r="B9677" s="218"/>
    </row>
    <row r="9678" spans="2:2">
      <c r="B9678" s="218"/>
    </row>
    <row r="9679" spans="2:2">
      <c r="B9679" s="218"/>
    </row>
    <row r="9680" spans="2:2">
      <c r="B9680" s="218"/>
    </row>
    <row r="9681" spans="2:2">
      <c r="B9681" s="218"/>
    </row>
    <row r="9682" spans="2:2">
      <c r="B9682" s="218"/>
    </row>
    <row r="9683" spans="2:2">
      <c r="B9683" s="218"/>
    </row>
    <row r="9684" spans="2:2">
      <c r="B9684" s="218"/>
    </row>
    <row r="9685" spans="2:2">
      <c r="B9685" s="218"/>
    </row>
    <row r="9686" spans="2:2">
      <c r="B9686" s="218"/>
    </row>
    <row r="9687" spans="2:2">
      <c r="B9687" s="218"/>
    </row>
    <row r="9688" spans="2:2">
      <c r="B9688" s="218"/>
    </row>
    <row r="9689" spans="2:2">
      <c r="B9689" s="218"/>
    </row>
    <row r="9690" spans="2:2">
      <c r="B9690" s="218"/>
    </row>
    <row r="9691" spans="2:2">
      <c r="B9691" s="218"/>
    </row>
    <row r="9692" spans="2:2">
      <c r="B9692" s="218"/>
    </row>
    <row r="9693" spans="2:2">
      <c r="B9693" s="218"/>
    </row>
    <row r="9694" spans="2:2">
      <c r="B9694" s="218"/>
    </row>
    <row r="9695" spans="2:2">
      <c r="B9695" s="218"/>
    </row>
    <row r="9696" spans="2:2">
      <c r="B9696" s="218"/>
    </row>
    <row r="9697" spans="2:2">
      <c r="B9697" s="218"/>
    </row>
    <row r="9698" spans="2:2">
      <c r="B9698" s="218"/>
    </row>
    <row r="9699" spans="2:2">
      <c r="B9699" s="218"/>
    </row>
    <row r="9700" spans="2:2">
      <c r="B9700" s="218"/>
    </row>
    <row r="9701" spans="2:2">
      <c r="B9701" s="218"/>
    </row>
    <row r="9702" spans="2:2">
      <c r="B9702" s="218"/>
    </row>
    <row r="9703" spans="2:2">
      <c r="B9703" s="218"/>
    </row>
    <row r="9704" spans="2:2">
      <c r="B9704" s="218"/>
    </row>
    <row r="9705" spans="2:2">
      <c r="B9705" s="218"/>
    </row>
    <row r="9706" spans="2:2">
      <c r="B9706" s="218"/>
    </row>
    <row r="9707" spans="2:2">
      <c r="B9707" s="218"/>
    </row>
    <row r="9708" spans="2:2">
      <c r="B9708" s="218"/>
    </row>
    <row r="9709" spans="2:2">
      <c r="B9709" s="218"/>
    </row>
    <row r="9710" spans="2:2">
      <c r="B9710" s="218"/>
    </row>
    <row r="9711" spans="2:2">
      <c r="B9711" s="218"/>
    </row>
    <row r="9712" spans="2:2">
      <c r="B9712" s="218"/>
    </row>
    <row r="9713" spans="2:2">
      <c r="B9713" s="218"/>
    </row>
    <row r="9714" spans="2:2">
      <c r="B9714" s="218"/>
    </row>
    <row r="9715" spans="2:2">
      <c r="B9715" s="218"/>
    </row>
    <row r="9716" spans="2:2">
      <c r="B9716" s="218"/>
    </row>
    <row r="9717" spans="2:2">
      <c r="B9717" s="218"/>
    </row>
    <row r="9718" spans="2:2">
      <c r="B9718" s="218"/>
    </row>
    <row r="9719" spans="2:2">
      <c r="B9719" s="218"/>
    </row>
    <row r="9720" spans="2:2">
      <c r="B9720" s="218"/>
    </row>
    <row r="9721" spans="2:2">
      <c r="B9721" s="218"/>
    </row>
    <row r="9722" spans="2:2">
      <c r="B9722" s="218"/>
    </row>
    <row r="9723" spans="2:2">
      <c r="B9723" s="218"/>
    </row>
    <row r="9724" spans="2:2">
      <c r="B9724" s="218"/>
    </row>
    <row r="9725" spans="2:2">
      <c r="B9725" s="218"/>
    </row>
    <row r="9726" spans="2:2">
      <c r="B9726" s="218"/>
    </row>
    <row r="9727" spans="2:2">
      <c r="B9727" s="218"/>
    </row>
    <row r="9728" spans="2:2">
      <c r="B9728" s="218"/>
    </row>
    <row r="9729" spans="2:2">
      <c r="B9729" s="218"/>
    </row>
    <row r="9730" spans="2:2">
      <c r="B9730" s="218"/>
    </row>
    <row r="9731" spans="2:2">
      <c r="B9731" s="218"/>
    </row>
    <row r="9732" spans="2:2">
      <c r="B9732" s="218"/>
    </row>
    <row r="9733" spans="2:2">
      <c r="B9733" s="218"/>
    </row>
    <row r="9734" spans="2:2">
      <c r="B9734" s="218"/>
    </row>
    <row r="9735" spans="2:2">
      <c r="B9735" s="218"/>
    </row>
    <row r="9736" spans="2:2">
      <c r="B9736" s="218"/>
    </row>
    <row r="9737" spans="2:2">
      <c r="B9737" s="218"/>
    </row>
    <row r="9738" spans="2:2">
      <c r="B9738" s="218"/>
    </row>
    <row r="9739" spans="2:2">
      <c r="B9739" s="218"/>
    </row>
    <row r="9740" spans="2:2">
      <c r="B9740" s="218"/>
    </row>
    <row r="9741" spans="2:2">
      <c r="B9741" s="218"/>
    </row>
    <row r="9742" spans="2:2">
      <c r="B9742" s="218"/>
    </row>
    <row r="9743" spans="2:2">
      <c r="B9743" s="218"/>
    </row>
    <row r="9744" spans="2:2">
      <c r="B9744" s="218"/>
    </row>
    <row r="9745" spans="2:2">
      <c r="B9745" s="218"/>
    </row>
    <row r="9746" spans="2:2">
      <c r="B9746" s="218"/>
    </row>
    <row r="9747" spans="2:2">
      <c r="B9747" s="218"/>
    </row>
    <row r="9748" spans="2:2">
      <c r="B9748" s="218"/>
    </row>
    <row r="9749" spans="2:2">
      <c r="B9749" s="218"/>
    </row>
    <row r="9750" spans="2:2">
      <c r="B9750" s="218"/>
    </row>
    <row r="9751" spans="2:2">
      <c r="B9751" s="218"/>
    </row>
    <row r="9752" spans="2:2">
      <c r="B9752" s="218"/>
    </row>
    <row r="9753" spans="2:2">
      <c r="B9753" s="218"/>
    </row>
    <row r="9754" spans="2:2">
      <c r="B9754" s="218"/>
    </row>
    <row r="9755" spans="2:2">
      <c r="B9755" s="218"/>
    </row>
    <row r="9756" spans="2:2">
      <c r="B9756" s="218"/>
    </row>
    <row r="9757" spans="2:2">
      <c r="B9757" s="218"/>
    </row>
    <row r="9758" spans="2:2">
      <c r="B9758" s="218"/>
    </row>
    <row r="9759" spans="2:2">
      <c r="B9759" s="218"/>
    </row>
    <row r="9760" spans="2:2">
      <c r="B9760" s="218"/>
    </row>
    <row r="9761" spans="2:2">
      <c r="B9761" s="218"/>
    </row>
    <row r="9762" spans="2:2">
      <c r="B9762" s="218"/>
    </row>
    <row r="9763" spans="2:2">
      <c r="B9763" s="218"/>
    </row>
    <row r="9764" spans="2:2">
      <c r="B9764" s="218"/>
    </row>
    <row r="9765" spans="2:2">
      <c r="B9765" s="218"/>
    </row>
    <row r="9766" spans="2:2">
      <c r="B9766" s="218"/>
    </row>
    <row r="9767" spans="2:2">
      <c r="B9767" s="218"/>
    </row>
    <row r="9768" spans="2:2">
      <c r="B9768" s="218"/>
    </row>
    <row r="9769" spans="2:2">
      <c r="B9769" s="218"/>
    </row>
    <row r="9770" spans="2:2">
      <c r="B9770" s="218"/>
    </row>
    <row r="9771" spans="2:2">
      <c r="B9771" s="218"/>
    </row>
    <row r="9772" spans="2:2">
      <c r="B9772" s="218"/>
    </row>
    <row r="9773" spans="2:2">
      <c r="B9773" s="218"/>
    </row>
    <row r="9774" spans="2:2">
      <c r="B9774" s="218"/>
    </row>
    <row r="9775" spans="2:2">
      <c r="B9775" s="218"/>
    </row>
    <row r="9776" spans="2:2">
      <c r="B9776" s="218"/>
    </row>
    <row r="9777" spans="2:2">
      <c r="B9777" s="218"/>
    </row>
    <row r="9778" spans="2:2">
      <c r="B9778" s="218"/>
    </row>
    <row r="9779" spans="2:2">
      <c r="B9779" s="218"/>
    </row>
    <row r="9780" spans="2:2">
      <c r="B9780" s="218"/>
    </row>
    <row r="9781" spans="2:2">
      <c r="B9781" s="218"/>
    </row>
    <row r="9782" spans="2:2">
      <c r="B9782" s="218"/>
    </row>
    <row r="9783" spans="2:2">
      <c r="B9783" s="218"/>
    </row>
    <row r="9784" spans="2:2">
      <c r="B9784" s="218"/>
    </row>
    <row r="9785" spans="2:2">
      <c r="B9785" s="218"/>
    </row>
    <row r="9786" spans="2:2">
      <c r="B9786" s="218"/>
    </row>
    <row r="9787" spans="2:2">
      <c r="B9787" s="218"/>
    </row>
    <row r="9788" spans="2:2">
      <c r="B9788" s="218"/>
    </row>
    <row r="9789" spans="2:2">
      <c r="B9789" s="218"/>
    </row>
    <row r="9790" spans="2:2">
      <c r="B9790" s="218"/>
    </row>
    <row r="9791" spans="2:2">
      <c r="B9791" s="218"/>
    </row>
    <row r="9792" spans="2:2">
      <c r="B9792" s="218"/>
    </row>
    <row r="9793" spans="2:2">
      <c r="B9793" s="218"/>
    </row>
    <row r="9794" spans="2:2">
      <c r="B9794" s="218"/>
    </row>
    <row r="9795" spans="2:2">
      <c r="B9795" s="218"/>
    </row>
    <row r="9796" spans="2:2">
      <c r="B9796" s="218"/>
    </row>
    <row r="9797" spans="2:2">
      <c r="B9797" s="218"/>
    </row>
    <row r="9798" spans="2:2">
      <c r="B9798" s="218"/>
    </row>
    <row r="9799" spans="2:2">
      <c r="B9799" s="218"/>
    </row>
    <row r="9800" spans="2:2">
      <c r="B9800" s="218"/>
    </row>
    <row r="9801" spans="2:2">
      <c r="B9801" s="218"/>
    </row>
    <row r="9802" spans="2:2">
      <c r="B9802" s="218"/>
    </row>
    <row r="9803" spans="2:2">
      <c r="B9803" s="218"/>
    </row>
    <row r="9804" spans="2:2">
      <c r="B9804" s="218"/>
    </row>
    <row r="9805" spans="2:2">
      <c r="B9805" s="218"/>
    </row>
    <row r="9806" spans="2:2">
      <c r="B9806" s="218"/>
    </row>
    <row r="9807" spans="2:2">
      <c r="B9807" s="218"/>
    </row>
    <row r="9808" spans="2:2">
      <c r="B9808" s="218"/>
    </row>
    <row r="9809" spans="2:2">
      <c r="B9809" s="218"/>
    </row>
    <row r="9810" spans="2:2">
      <c r="B9810" s="218"/>
    </row>
    <row r="9811" spans="2:2">
      <c r="B9811" s="218"/>
    </row>
    <row r="9812" spans="2:2">
      <c r="B9812" s="218"/>
    </row>
    <row r="9813" spans="2:2">
      <c r="B9813" s="218"/>
    </row>
    <row r="9814" spans="2:2">
      <c r="B9814" s="218"/>
    </row>
    <row r="9815" spans="2:2">
      <c r="B9815" s="218"/>
    </row>
    <row r="9816" spans="2:2">
      <c r="B9816" s="218"/>
    </row>
    <row r="9817" spans="2:2">
      <c r="B9817" s="218"/>
    </row>
    <row r="9818" spans="2:2">
      <c r="B9818" s="218"/>
    </row>
    <row r="9819" spans="2:2">
      <c r="B9819" s="218"/>
    </row>
    <row r="9820" spans="2:2">
      <c r="B9820" s="218"/>
    </row>
    <row r="9821" spans="2:2">
      <c r="B9821" s="218"/>
    </row>
    <row r="9822" spans="2:2">
      <c r="B9822" s="218"/>
    </row>
    <row r="9823" spans="2:2">
      <c r="B9823" s="218"/>
    </row>
    <row r="9824" spans="2:2">
      <c r="B9824" s="218"/>
    </row>
    <row r="9825" spans="2:2">
      <c r="B9825" s="218"/>
    </row>
    <row r="9826" spans="2:2">
      <c r="B9826" s="218"/>
    </row>
    <row r="9827" spans="2:2">
      <c r="B9827" s="218"/>
    </row>
    <row r="9828" spans="2:2">
      <c r="B9828" s="218"/>
    </row>
    <row r="9829" spans="2:2">
      <c r="B9829" s="218"/>
    </row>
    <row r="9830" spans="2:2">
      <c r="B9830" s="218"/>
    </row>
    <row r="9831" spans="2:2">
      <c r="B9831" s="218"/>
    </row>
    <row r="9832" spans="2:2">
      <c r="B9832" s="218"/>
    </row>
    <row r="9833" spans="2:2">
      <c r="B9833" s="218"/>
    </row>
    <row r="9834" spans="2:2">
      <c r="B9834" s="218"/>
    </row>
    <row r="9835" spans="2:2">
      <c r="B9835" s="218"/>
    </row>
    <row r="9836" spans="2:2">
      <c r="B9836" s="218"/>
    </row>
    <row r="9837" spans="2:2">
      <c r="B9837" s="218"/>
    </row>
    <row r="9838" spans="2:2">
      <c r="B9838" s="218"/>
    </row>
    <row r="9839" spans="2:2">
      <c r="B9839" s="218"/>
    </row>
    <row r="9840" spans="2:2">
      <c r="B9840" s="218"/>
    </row>
    <row r="9841" spans="2:2">
      <c r="B9841" s="218"/>
    </row>
    <row r="9842" spans="2:2">
      <c r="B9842" s="218"/>
    </row>
    <row r="9843" spans="2:2">
      <c r="B9843" s="218"/>
    </row>
    <row r="9844" spans="2:2">
      <c r="B9844" s="218"/>
    </row>
    <row r="9845" spans="2:2">
      <c r="B9845" s="218"/>
    </row>
    <row r="9846" spans="2:2">
      <c r="B9846" s="218"/>
    </row>
    <row r="9847" spans="2:2">
      <c r="B9847" s="218"/>
    </row>
    <row r="9848" spans="2:2">
      <c r="B9848" s="218"/>
    </row>
    <row r="9849" spans="2:2">
      <c r="B9849" s="218"/>
    </row>
    <row r="9850" spans="2:2">
      <c r="B9850" s="218"/>
    </row>
    <row r="9851" spans="2:2">
      <c r="B9851" s="218"/>
    </row>
    <row r="9852" spans="2:2">
      <c r="B9852" s="218"/>
    </row>
    <row r="9853" spans="2:2">
      <c r="B9853" s="218"/>
    </row>
    <row r="9854" spans="2:2">
      <c r="B9854" s="218"/>
    </row>
    <row r="9855" spans="2:2">
      <c r="B9855" s="218"/>
    </row>
    <row r="9856" spans="2:2">
      <c r="B9856" s="218"/>
    </row>
    <row r="9857" spans="2:2">
      <c r="B9857" s="218"/>
    </row>
    <row r="9858" spans="2:2">
      <c r="B9858" s="218"/>
    </row>
    <row r="9859" spans="2:2">
      <c r="B9859" s="218"/>
    </row>
    <row r="9860" spans="2:2">
      <c r="B9860" s="218"/>
    </row>
    <row r="9861" spans="2:2">
      <c r="B9861" s="218"/>
    </row>
    <row r="9862" spans="2:2">
      <c r="B9862" s="218"/>
    </row>
    <row r="9863" spans="2:2">
      <c r="B9863" s="218"/>
    </row>
    <row r="9864" spans="2:2">
      <c r="B9864" s="218"/>
    </row>
    <row r="9865" spans="2:2">
      <c r="B9865" s="218"/>
    </row>
    <row r="9866" spans="2:2">
      <c r="B9866" s="218"/>
    </row>
    <row r="9867" spans="2:2">
      <c r="B9867" s="218"/>
    </row>
    <row r="9868" spans="2:2">
      <c r="B9868" s="218"/>
    </row>
    <row r="9869" spans="2:2">
      <c r="B9869" s="218"/>
    </row>
    <row r="9870" spans="2:2">
      <c r="B9870" s="218"/>
    </row>
    <row r="9871" spans="2:2">
      <c r="B9871" s="218"/>
    </row>
    <row r="9872" spans="2:2">
      <c r="B9872" s="218"/>
    </row>
    <row r="9873" spans="2:2">
      <c r="B9873" s="218"/>
    </row>
    <row r="9874" spans="2:2">
      <c r="B9874" s="218"/>
    </row>
    <row r="9875" spans="2:2">
      <c r="B9875" s="218"/>
    </row>
    <row r="9876" spans="2:2">
      <c r="B9876" s="218"/>
    </row>
    <row r="9877" spans="2:2">
      <c r="B9877" s="218"/>
    </row>
    <row r="9878" spans="2:2">
      <c r="B9878" s="218"/>
    </row>
    <row r="9879" spans="2:2">
      <c r="B9879" s="218"/>
    </row>
    <row r="9880" spans="2:2">
      <c r="B9880" s="218"/>
    </row>
    <row r="9881" spans="2:2">
      <c r="B9881" s="218"/>
    </row>
    <row r="9882" spans="2:2">
      <c r="B9882" s="218"/>
    </row>
    <row r="9883" spans="2:2">
      <c r="B9883" s="218"/>
    </row>
    <row r="9884" spans="2:2">
      <c r="B9884" s="218"/>
    </row>
    <row r="9885" spans="2:2">
      <c r="B9885" s="218"/>
    </row>
    <row r="9886" spans="2:2">
      <c r="B9886" s="218"/>
    </row>
    <row r="9887" spans="2:2">
      <c r="B9887" s="218"/>
    </row>
    <row r="9888" spans="2:2">
      <c r="B9888" s="218"/>
    </row>
    <row r="9889" spans="2:2">
      <c r="B9889" s="218"/>
    </row>
    <row r="9890" spans="2:2">
      <c r="B9890" s="218"/>
    </row>
    <row r="9891" spans="2:2">
      <c r="B9891" s="218"/>
    </row>
    <row r="9892" spans="2:2">
      <c r="B9892" s="218"/>
    </row>
    <row r="9893" spans="2:2">
      <c r="B9893" s="218"/>
    </row>
    <row r="9894" spans="2:2">
      <c r="B9894" s="218"/>
    </row>
    <row r="9895" spans="2:2">
      <c r="B9895" s="218"/>
    </row>
    <row r="9896" spans="2:2">
      <c r="B9896" s="218"/>
    </row>
    <row r="9897" spans="2:2">
      <c r="B9897" s="218"/>
    </row>
    <row r="9898" spans="2:2">
      <c r="B9898" s="218"/>
    </row>
    <row r="9899" spans="2:2">
      <c r="B9899" s="218"/>
    </row>
    <row r="9900" spans="2:2">
      <c r="B9900" s="218"/>
    </row>
    <row r="9901" spans="2:2">
      <c r="B9901" s="218"/>
    </row>
    <row r="9902" spans="2:2">
      <c r="B9902" s="218"/>
    </row>
    <row r="9903" spans="2:2">
      <c r="B9903" s="218"/>
    </row>
    <row r="9904" spans="2:2">
      <c r="B9904" s="218"/>
    </row>
    <row r="9905" spans="2:2">
      <c r="B9905" s="218"/>
    </row>
    <row r="9906" spans="2:2">
      <c r="B9906" s="218"/>
    </row>
    <row r="9907" spans="2:2">
      <c r="B9907" s="218"/>
    </row>
    <row r="9908" spans="2:2">
      <c r="B9908" s="218"/>
    </row>
    <row r="9909" spans="2:2">
      <c r="B9909" s="218"/>
    </row>
    <row r="9910" spans="2:2">
      <c r="B9910" s="218"/>
    </row>
    <row r="9911" spans="2:2">
      <c r="B9911" s="218"/>
    </row>
    <row r="9912" spans="2:2">
      <c r="B9912" s="218"/>
    </row>
    <row r="9913" spans="2:2">
      <c r="B9913" s="218"/>
    </row>
    <row r="9914" spans="2:2">
      <c r="B9914" s="218"/>
    </row>
    <row r="9915" spans="2:2">
      <c r="B9915" s="218"/>
    </row>
    <row r="9916" spans="2:2">
      <c r="B9916" s="218"/>
    </row>
    <row r="9917" spans="2:2">
      <c r="B9917" s="218"/>
    </row>
    <row r="9918" spans="2:2">
      <c r="B9918" s="218"/>
    </row>
    <row r="9919" spans="2:2">
      <c r="B9919" s="218"/>
    </row>
    <row r="9920" spans="2:2">
      <c r="B9920" s="218"/>
    </row>
    <row r="9921" spans="2:2">
      <c r="B9921" s="218"/>
    </row>
    <row r="9922" spans="2:2">
      <c r="B9922" s="218"/>
    </row>
    <row r="9923" spans="2:2">
      <c r="B9923" s="218"/>
    </row>
    <row r="9924" spans="2:2">
      <c r="B9924" s="218"/>
    </row>
    <row r="9925" spans="2:2">
      <c r="B9925" s="218"/>
    </row>
    <row r="9926" spans="2:2">
      <c r="B9926" s="218"/>
    </row>
    <row r="9927" spans="2:2">
      <c r="B9927" s="218"/>
    </row>
    <row r="9928" spans="2:2">
      <c r="B9928" s="218"/>
    </row>
    <row r="9929" spans="2:2">
      <c r="B9929" s="218"/>
    </row>
    <row r="9930" spans="2:2">
      <c r="B9930" s="218"/>
    </row>
    <row r="9931" spans="2:2">
      <c r="B9931" s="218"/>
    </row>
    <row r="9932" spans="2:2">
      <c r="B9932" s="218"/>
    </row>
    <row r="9933" spans="2:2">
      <c r="B9933" s="218"/>
    </row>
    <row r="9934" spans="2:2">
      <c r="B9934" s="218"/>
    </row>
    <row r="9935" spans="2:2">
      <c r="B9935" s="218"/>
    </row>
    <row r="9936" spans="2:2">
      <c r="B9936" s="218"/>
    </row>
    <row r="9937" spans="2:2">
      <c r="B9937" s="218"/>
    </row>
    <row r="9938" spans="2:2">
      <c r="B9938" s="218"/>
    </row>
    <row r="9939" spans="2:2">
      <c r="B9939" s="218"/>
    </row>
    <row r="9940" spans="2:2">
      <c r="B9940" s="218"/>
    </row>
    <row r="9941" spans="2:2">
      <c r="B9941" s="218"/>
    </row>
    <row r="9942" spans="2:2">
      <c r="B9942" s="218"/>
    </row>
    <row r="9943" spans="2:2">
      <c r="B9943" s="218"/>
    </row>
    <row r="9944" spans="2:2">
      <c r="B9944" s="218"/>
    </row>
    <row r="9945" spans="2:2">
      <c r="B9945" s="218"/>
    </row>
    <row r="9946" spans="2:2">
      <c r="B9946" s="218"/>
    </row>
    <row r="9947" spans="2:2">
      <c r="B9947" s="218"/>
    </row>
    <row r="9948" spans="2:2">
      <c r="B9948" s="218"/>
    </row>
    <row r="9949" spans="2:2">
      <c r="B9949" s="218"/>
    </row>
    <row r="9950" spans="2:2">
      <c r="B9950" s="218"/>
    </row>
    <row r="9951" spans="2:2">
      <c r="B9951" s="218"/>
    </row>
    <row r="9952" spans="2:2">
      <c r="B9952" s="218"/>
    </row>
    <row r="9953" spans="2:2">
      <c r="B9953" s="218"/>
    </row>
    <row r="9954" spans="2:2">
      <c r="B9954" s="218"/>
    </row>
    <row r="9955" spans="2:2">
      <c r="B9955" s="218"/>
    </row>
    <row r="9956" spans="2:2">
      <c r="B9956" s="218"/>
    </row>
    <row r="9957" spans="2:2">
      <c r="B9957" s="218"/>
    </row>
    <row r="9958" spans="2:2">
      <c r="B9958" s="218"/>
    </row>
    <row r="9959" spans="2:2">
      <c r="B9959" s="218"/>
    </row>
    <row r="9960" spans="2:2">
      <c r="B9960" s="218"/>
    </row>
    <row r="9961" spans="2:2">
      <c r="B9961" s="218"/>
    </row>
    <row r="9962" spans="2:2">
      <c r="B9962" s="218"/>
    </row>
    <row r="9963" spans="2:2">
      <c r="B9963" s="218"/>
    </row>
    <row r="9964" spans="2:2">
      <c r="B9964" s="218"/>
    </row>
    <row r="9965" spans="2:2">
      <c r="B9965" s="218"/>
    </row>
    <row r="9966" spans="2:2">
      <c r="B9966" s="218"/>
    </row>
    <row r="9967" spans="2:2">
      <c r="B9967" s="218"/>
    </row>
    <row r="9968" spans="2:2">
      <c r="B9968" s="218"/>
    </row>
    <row r="9969" spans="2:2">
      <c r="B9969" s="218"/>
    </row>
    <row r="9970" spans="2:2">
      <c r="B9970" s="218"/>
    </row>
    <row r="9971" spans="2:2">
      <c r="B9971" s="218"/>
    </row>
    <row r="9972" spans="2:2">
      <c r="B9972" s="218"/>
    </row>
    <row r="9973" spans="2:2">
      <c r="B9973" s="218"/>
    </row>
    <row r="9974" spans="2:2">
      <c r="B9974" s="218"/>
    </row>
    <row r="9975" spans="2:2">
      <c r="B9975" s="218"/>
    </row>
    <row r="9976" spans="2:2">
      <c r="B9976" s="218"/>
    </row>
    <row r="9977" spans="2:2">
      <c r="B9977" s="218"/>
    </row>
    <row r="9978" spans="2:2">
      <c r="B9978" s="218"/>
    </row>
    <row r="9979" spans="2:2">
      <c r="B9979" s="218"/>
    </row>
    <row r="9980" spans="2:2">
      <c r="B9980" s="218"/>
    </row>
    <row r="9981" spans="2:2">
      <c r="B9981" s="218"/>
    </row>
    <row r="9982" spans="2:2">
      <c r="B9982" s="218"/>
    </row>
    <row r="9983" spans="2:2">
      <c r="B9983" s="218"/>
    </row>
    <row r="9984" spans="2:2">
      <c r="B9984" s="218"/>
    </row>
    <row r="9985" spans="2:2">
      <c r="B9985" s="218"/>
    </row>
    <row r="9986" spans="2:2">
      <c r="B9986" s="218"/>
    </row>
    <row r="9987" spans="2:2">
      <c r="B9987" s="218"/>
    </row>
    <row r="9988" spans="2:2">
      <c r="B9988" s="218"/>
    </row>
    <row r="9989" spans="2:2">
      <c r="B9989" s="218"/>
    </row>
    <row r="9990" spans="2:2">
      <c r="B9990" s="218"/>
    </row>
    <row r="9991" spans="2:2">
      <c r="B9991" s="218"/>
    </row>
    <row r="9992" spans="2:2">
      <c r="B9992" s="218"/>
    </row>
    <row r="9993" spans="2:2">
      <c r="B9993" s="218"/>
    </row>
    <row r="9994" spans="2:2">
      <c r="B9994" s="218"/>
    </row>
    <row r="9995" spans="2:2">
      <c r="B9995" s="218"/>
    </row>
    <row r="9996" spans="2:2">
      <c r="B9996" s="218"/>
    </row>
    <row r="9997" spans="2:2">
      <c r="B9997" s="218"/>
    </row>
    <row r="9998" spans="2:2">
      <c r="B9998" s="218"/>
    </row>
    <row r="9999" spans="2:2">
      <c r="B9999" s="218"/>
    </row>
    <row r="10000" spans="2:2">
      <c r="B10000" s="218"/>
    </row>
    <row r="10001" spans="2:2">
      <c r="B10001" s="218"/>
    </row>
    <row r="10002" spans="2:2">
      <c r="B10002" s="218"/>
    </row>
    <row r="10003" spans="2:2">
      <c r="B10003" s="218"/>
    </row>
    <row r="10004" spans="2:2">
      <c r="B10004" s="218"/>
    </row>
    <row r="10005" spans="2:2">
      <c r="B10005" s="218"/>
    </row>
    <row r="10006" spans="2:2">
      <c r="B10006" s="218"/>
    </row>
    <row r="10007" spans="2:2">
      <c r="B10007" s="218"/>
    </row>
    <row r="10008" spans="2:2">
      <c r="B10008" s="218"/>
    </row>
    <row r="10009" spans="2:2">
      <c r="B10009" s="218"/>
    </row>
    <row r="10010" spans="2:2">
      <c r="B10010" s="218"/>
    </row>
    <row r="10011" spans="2:2">
      <c r="B10011" s="218"/>
    </row>
    <row r="10012" spans="2:2">
      <c r="B10012" s="218"/>
    </row>
    <row r="10013" spans="2:2">
      <c r="B10013" s="218"/>
    </row>
    <row r="10014" spans="2:2">
      <c r="B10014" s="218"/>
    </row>
    <row r="10015" spans="2:2">
      <c r="B10015" s="218"/>
    </row>
    <row r="10016" spans="2:2">
      <c r="B10016" s="218"/>
    </row>
    <row r="10017" spans="2:2">
      <c r="B10017" s="218"/>
    </row>
    <row r="10018" spans="2:2">
      <c r="B10018" s="218"/>
    </row>
    <row r="10019" spans="2:2">
      <c r="B10019" s="218"/>
    </row>
    <row r="10020" spans="2:2">
      <c r="B10020" s="218"/>
    </row>
    <row r="10021" spans="2:2">
      <c r="B10021" s="218"/>
    </row>
    <row r="10022" spans="2:2">
      <c r="B10022" s="218"/>
    </row>
    <row r="10023" spans="2:2">
      <c r="B10023" s="218"/>
    </row>
    <row r="10024" spans="2:2">
      <c r="B10024" s="218"/>
    </row>
    <row r="10025" spans="2:2">
      <c r="B10025" s="218"/>
    </row>
    <row r="10026" spans="2:2">
      <c r="B10026" s="218"/>
    </row>
    <row r="10027" spans="2:2">
      <c r="B10027" s="218"/>
    </row>
    <row r="10028" spans="2:2">
      <c r="B10028" s="218"/>
    </row>
    <row r="10029" spans="2:2">
      <c r="B10029" s="218"/>
    </row>
    <row r="10030" spans="2:2">
      <c r="B10030" s="218"/>
    </row>
    <row r="10031" spans="2:2">
      <c r="B10031" s="218"/>
    </row>
    <row r="10032" spans="2:2">
      <c r="B10032" s="218"/>
    </row>
    <row r="10033" spans="2:2">
      <c r="B10033" s="218"/>
    </row>
    <row r="10034" spans="2:2">
      <c r="B10034" s="218"/>
    </row>
    <row r="10035" spans="2:2">
      <c r="B10035" s="218"/>
    </row>
    <row r="10036" spans="2:2">
      <c r="B10036" s="218"/>
    </row>
    <row r="10037" spans="2:2">
      <c r="B10037" s="218"/>
    </row>
    <row r="10038" spans="2:2">
      <c r="B10038" s="218"/>
    </row>
    <row r="10039" spans="2:2">
      <c r="B10039" s="218"/>
    </row>
    <row r="10040" spans="2:2">
      <c r="B10040" s="218"/>
    </row>
    <row r="10041" spans="2:2">
      <c r="B10041" s="218"/>
    </row>
    <row r="10042" spans="2:2">
      <c r="B10042" s="218"/>
    </row>
    <row r="10043" spans="2:2">
      <c r="B10043" s="218"/>
    </row>
    <row r="10044" spans="2:2">
      <c r="B10044" s="218"/>
    </row>
    <row r="10045" spans="2:2">
      <c r="B10045" s="218"/>
    </row>
    <row r="10046" spans="2:2">
      <c r="B10046" s="218"/>
    </row>
    <row r="10047" spans="2:2">
      <c r="B10047" s="218"/>
    </row>
    <row r="10048" spans="2:2">
      <c r="B10048" s="218"/>
    </row>
    <row r="10049" spans="2:2">
      <c r="B10049" s="218"/>
    </row>
    <row r="10050" spans="2:2">
      <c r="B10050" s="218"/>
    </row>
    <row r="10051" spans="2:2">
      <c r="B10051" s="218"/>
    </row>
    <row r="10052" spans="2:2">
      <c r="B10052" s="218"/>
    </row>
    <row r="10053" spans="2:2">
      <c r="B10053" s="218"/>
    </row>
    <row r="10054" spans="2:2">
      <c r="B10054" s="218"/>
    </row>
    <row r="10055" spans="2:2">
      <c r="B10055" s="218"/>
    </row>
    <row r="10056" spans="2:2">
      <c r="B10056" s="218"/>
    </row>
    <row r="10057" spans="2:2">
      <c r="B10057" s="218"/>
    </row>
    <row r="10058" spans="2:2">
      <c r="B10058" s="218"/>
    </row>
    <row r="10059" spans="2:2">
      <c r="B10059" s="218"/>
    </row>
    <row r="10060" spans="2:2">
      <c r="B10060" s="218"/>
    </row>
    <row r="10061" spans="2:2">
      <c r="B10061" s="218"/>
    </row>
    <row r="10062" spans="2:2">
      <c r="B10062" s="218"/>
    </row>
    <row r="10063" spans="2:2">
      <c r="B10063" s="218"/>
    </row>
    <row r="10064" spans="2:2">
      <c r="B10064" s="218"/>
    </row>
    <row r="10065" spans="2:2">
      <c r="B10065" s="218"/>
    </row>
    <row r="10066" spans="2:2">
      <c r="B10066" s="218"/>
    </row>
    <row r="10067" spans="2:2">
      <c r="B10067" s="218"/>
    </row>
    <row r="10068" spans="2:2">
      <c r="B10068" s="218"/>
    </row>
    <row r="10069" spans="2:2">
      <c r="B10069" s="218"/>
    </row>
    <row r="10070" spans="2:2">
      <c r="B10070" s="218"/>
    </row>
    <row r="10071" spans="2:2">
      <c r="B10071" s="218"/>
    </row>
    <row r="10072" spans="2:2">
      <c r="B10072" s="218"/>
    </row>
    <row r="10073" spans="2:2">
      <c r="B10073" s="218"/>
    </row>
    <row r="10074" spans="2:2">
      <c r="B10074" s="218"/>
    </row>
    <row r="10075" spans="2:2">
      <c r="B10075" s="218"/>
    </row>
    <row r="10076" spans="2:2">
      <c r="B10076" s="218"/>
    </row>
    <row r="10077" spans="2:2">
      <c r="B10077" s="218"/>
    </row>
    <row r="10078" spans="2:2">
      <c r="B10078" s="218"/>
    </row>
    <row r="10079" spans="2:2">
      <c r="B10079" s="218"/>
    </row>
    <row r="10080" spans="2:2">
      <c r="B10080" s="218"/>
    </row>
    <row r="10081" spans="2:2">
      <c r="B10081" s="218"/>
    </row>
    <row r="10082" spans="2:2">
      <c r="B10082" s="218"/>
    </row>
    <row r="10083" spans="2:2">
      <c r="B10083" s="218"/>
    </row>
    <row r="10084" spans="2:2">
      <c r="B10084" s="218"/>
    </row>
    <row r="10085" spans="2:2">
      <c r="B10085" s="218"/>
    </row>
    <row r="10086" spans="2:2">
      <c r="B10086" s="218"/>
    </row>
    <row r="10087" spans="2:2">
      <c r="B10087" s="218"/>
    </row>
    <row r="10088" spans="2:2">
      <c r="B10088" s="218"/>
    </row>
    <row r="10089" spans="2:2">
      <c r="B10089" s="218"/>
    </row>
    <row r="10090" spans="2:2">
      <c r="B10090" s="218"/>
    </row>
    <row r="10091" spans="2:2">
      <c r="B10091" s="218"/>
    </row>
    <row r="10092" spans="2:2">
      <c r="B10092" s="218"/>
    </row>
    <row r="10093" spans="2:2">
      <c r="B10093" s="218"/>
    </row>
    <row r="10094" spans="2:2">
      <c r="B10094" s="218"/>
    </row>
    <row r="10095" spans="2:2">
      <c r="B10095" s="218"/>
    </row>
    <row r="10096" spans="2:2">
      <c r="B10096" s="218"/>
    </row>
    <row r="10097" spans="2:2">
      <c r="B10097" s="218"/>
    </row>
    <row r="10098" spans="2:2">
      <c r="B10098" s="218"/>
    </row>
    <row r="10099" spans="2:2">
      <c r="B10099" s="218"/>
    </row>
    <row r="10100" spans="2:2">
      <c r="B10100" s="218"/>
    </row>
    <row r="10101" spans="2:2">
      <c r="B10101" s="218"/>
    </row>
    <row r="10102" spans="2:2">
      <c r="B10102" s="218"/>
    </row>
    <row r="10103" spans="2:2">
      <c r="B10103" s="218"/>
    </row>
    <row r="10104" spans="2:2">
      <c r="B10104" s="218"/>
    </row>
    <row r="10105" spans="2:2">
      <c r="B10105" s="218"/>
    </row>
    <row r="10106" spans="2:2">
      <c r="B10106" s="218"/>
    </row>
    <row r="10107" spans="2:2">
      <c r="B10107" s="218"/>
    </row>
    <row r="10108" spans="2:2">
      <c r="B10108" s="218"/>
    </row>
    <row r="10109" spans="2:2">
      <c r="B10109" s="218"/>
    </row>
    <row r="10110" spans="2:2">
      <c r="B10110" s="218"/>
    </row>
    <row r="10111" spans="2:2">
      <c r="B10111" s="218"/>
    </row>
    <row r="10112" spans="2:2">
      <c r="B10112" s="218"/>
    </row>
    <row r="10113" spans="2:2">
      <c r="B10113" s="218"/>
    </row>
    <row r="10114" spans="2:2">
      <c r="B10114" s="218"/>
    </row>
    <row r="10115" spans="2:2">
      <c r="B10115" s="218"/>
    </row>
    <row r="10116" spans="2:2">
      <c r="B10116" s="218"/>
    </row>
    <row r="10117" spans="2:2">
      <c r="B10117" s="218"/>
    </row>
    <row r="10118" spans="2:2">
      <c r="B10118" s="218"/>
    </row>
    <row r="10119" spans="2:2">
      <c r="B10119" s="218"/>
    </row>
    <row r="10120" spans="2:2">
      <c r="B10120" s="218"/>
    </row>
    <row r="10121" spans="2:2">
      <c r="B10121" s="218"/>
    </row>
    <row r="10122" spans="2:2">
      <c r="B10122" s="218"/>
    </row>
    <row r="10123" spans="2:2">
      <c r="B10123" s="218"/>
    </row>
    <row r="10124" spans="2:2">
      <c r="B10124" s="218"/>
    </row>
    <row r="10125" spans="2:2">
      <c r="B10125" s="218"/>
    </row>
    <row r="10126" spans="2:2">
      <c r="B10126" s="218"/>
    </row>
    <row r="10127" spans="2:2">
      <c r="B10127" s="218"/>
    </row>
    <row r="10128" spans="2:2">
      <c r="B10128" s="218"/>
    </row>
    <row r="10129" spans="2:2">
      <c r="B10129" s="218"/>
    </row>
    <row r="10130" spans="2:2">
      <c r="B10130" s="218"/>
    </row>
    <row r="10131" spans="2:2">
      <c r="B10131" s="218"/>
    </row>
    <row r="10132" spans="2:2">
      <c r="B10132" s="218"/>
    </row>
    <row r="10133" spans="2:2">
      <c r="B10133" s="218"/>
    </row>
    <row r="10134" spans="2:2">
      <c r="B10134" s="218"/>
    </row>
    <row r="10135" spans="2:2">
      <c r="B10135" s="218"/>
    </row>
    <row r="10136" spans="2:2">
      <c r="B10136" s="218"/>
    </row>
    <row r="10137" spans="2:2">
      <c r="B10137" s="218"/>
    </row>
    <row r="10138" spans="2:2">
      <c r="B10138" s="218"/>
    </row>
    <row r="10139" spans="2:2">
      <c r="B10139" s="218"/>
    </row>
    <row r="10140" spans="2:2">
      <c r="B10140" s="218"/>
    </row>
    <row r="10141" spans="2:2">
      <c r="B10141" s="218"/>
    </row>
    <row r="10142" spans="2:2">
      <c r="B10142" s="218"/>
    </row>
    <row r="10143" spans="2:2">
      <c r="B10143" s="218"/>
    </row>
    <row r="10144" spans="2:2">
      <c r="B10144" s="218"/>
    </row>
    <row r="10145" spans="2:2">
      <c r="B10145" s="218"/>
    </row>
    <row r="10146" spans="2:2">
      <c r="B10146" s="218"/>
    </row>
    <row r="10147" spans="2:2">
      <c r="B10147" s="218"/>
    </row>
    <row r="10148" spans="2:2">
      <c r="B10148" s="218"/>
    </row>
    <row r="10149" spans="2:2">
      <c r="B10149" s="218"/>
    </row>
    <row r="10150" spans="2:2">
      <c r="B10150" s="218"/>
    </row>
    <row r="10151" spans="2:2">
      <c r="B10151" s="218"/>
    </row>
    <row r="10152" spans="2:2">
      <c r="B10152" s="218"/>
    </row>
    <row r="10153" spans="2:2">
      <c r="B10153" s="218"/>
    </row>
    <row r="10154" spans="2:2">
      <c r="B10154" s="218"/>
    </row>
    <row r="10155" spans="2:2">
      <c r="B10155" s="218"/>
    </row>
    <row r="10156" spans="2:2">
      <c r="B10156" s="218"/>
    </row>
    <row r="10157" spans="2:2">
      <c r="B10157" s="218"/>
    </row>
    <row r="10158" spans="2:2">
      <c r="B10158" s="218"/>
    </row>
    <row r="10159" spans="2:2">
      <c r="B10159" s="218"/>
    </row>
    <row r="10160" spans="2:2">
      <c r="B10160" s="218"/>
    </row>
    <row r="10161" spans="2:2">
      <c r="B10161" s="218"/>
    </row>
    <row r="10162" spans="2:2">
      <c r="B10162" s="218"/>
    </row>
    <row r="10163" spans="2:2">
      <c r="B10163" s="218"/>
    </row>
    <row r="10164" spans="2:2">
      <c r="B10164" s="218"/>
    </row>
    <row r="10165" spans="2:2">
      <c r="B10165" s="218"/>
    </row>
    <row r="10166" spans="2:2">
      <c r="B10166" s="218"/>
    </row>
    <row r="10167" spans="2:2">
      <c r="B10167" s="218"/>
    </row>
    <row r="10168" spans="2:2">
      <c r="B10168" s="218"/>
    </row>
    <row r="10169" spans="2:2">
      <c r="B10169" s="218"/>
    </row>
    <row r="10170" spans="2:2">
      <c r="B10170" s="218"/>
    </row>
    <row r="10171" spans="2:2">
      <c r="B10171" s="218"/>
    </row>
    <row r="10172" spans="2:2">
      <c r="B10172" s="218"/>
    </row>
    <row r="10173" spans="2:2">
      <c r="B10173" s="218"/>
    </row>
    <row r="10174" spans="2:2">
      <c r="B10174" s="218"/>
    </row>
    <row r="10175" spans="2:2">
      <c r="B10175" s="218"/>
    </row>
    <row r="10176" spans="2:2">
      <c r="B10176" s="218"/>
    </row>
    <row r="10177" spans="2:2">
      <c r="B10177" s="218"/>
    </row>
    <row r="10178" spans="2:2">
      <c r="B10178" s="218"/>
    </row>
    <row r="10179" spans="2:2">
      <c r="B10179" s="218"/>
    </row>
    <row r="10180" spans="2:2">
      <c r="B10180" s="218"/>
    </row>
    <row r="10181" spans="2:2">
      <c r="B10181" s="218"/>
    </row>
    <row r="10182" spans="2:2">
      <c r="B10182" s="218"/>
    </row>
    <row r="10183" spans="2:2">
      <c r="B10183" s="218"/>
    </row>
    <row r="10184" spans="2:2">
      <c r="B10184" s="218"/>
    </row>
    <row r="10185" spans="2:2">
      <c r="B10185" s="218"/>
    </row>
    <row r="10186" spans="2:2">
      <c r="B10186" s="218"/>
    </row>
    <row r="10187" spans="2:2">
      <c r="B10187" s="218"/>
    </row>
    <row r="10188" spans="2:2">
      <c r="B10188" s="218"/>
    </row>
    <row r="10189" spans="2:2">
      <c r="B10189" s="218"/>
    </row>
    <row r="10190" spans="2:2">
      <c r="B10190" s="218"/>
    </row>
    <row r="10191" spans="2:2">
      <c r="B10191" s="218"/>
    </row>
    <row r="10192" spans="2:2">
      <c r="B10192" s="218"/>
    </row>
    <row r="10193" spans="2:2">
      <c r="B10193" s="218"/>
    </row>
    <row r="10194" spans="2:2">
      <c r="B10194" s="218"/>
    </row>
    <row r="10195" spans="2:2">
      <c r="B10195" s="218"/>
    </row>
    <row r="10196" spans="2:2">
      <c r="B10196" s="218"/>
    </row>
    <row r="10197" spans="2:2">
      <c r="B10197" s="218"/>
    </row>
    <row r="10198" spans="2:2">
      <c r="B10198" s="218"/>
    </row>
    <row r="10199" spans="2:2">
      <c r="B10199" s="218"/>
    </row>
    <row r="10200" spans="2:2">
      <c r="B10200" s="218"/>
    </row>
    <row r="10201" spans="2:2">
      <c r="B10201" s="218"/>
    </row>
    <row r="10202" spans="2:2">
      <c r="B10202" s="218"/>
    </row>
    <row r="10203" spans="2:2">
      <c r="B10203" s="218"/>
    </row>
    <row r="10204" spans="2:2">
      <c r="B10204" s="218"/>
    </row>
    <row r="10205" spans="2:2">
      <c r="B10205" s="218"/>
    </row>
    <row r="10206" spans="2:2">
      <c r="B10206" s="218"/>
    </row>
    <row r="10207" spans="2:2">
      <c r="B10207" s="218"/>
    </row>
    <row r="10208" spans="2:2">
      <c r="B10208" s="218"/>
    </row>
    <row r="10209" spans="2:2">
      <c r="B10209" s="218"/>
    </row>
    <row r="10210" spans="2:2">
      <c r="B10210" s="218"/>
    </row>
    <row r="10211" spans="2:2">
      <c r="B10211" s="218"/>
    </row>
    <row r="10212" spans="2:2">
      <c r="B10212" s="218"/>
    </row>
    <row r="10213" spans="2:2">
      <c r="B10213" s="218"/>
    </row>
    <row r="10214" spans="2:2">
      <c r="B10214" s="218"/>
    </row>
    <row r="10215" spans="2:2">
      <c r="B10215" s="218"/>
    </row>
    <row r="10216" spans="2:2">
      <c r="B10216" s="218"/>
    </row>
    <row r="10217" spans="2:2">
      <c r="B10217" s="218"/>
    </row>
    <row r="10218" spans="2:2">
      <c r="B10218" s="218"/>
    </row>
    <row r="10219" spans="2:2">
      <c r="B10219" s="218"/>
    </row>
    <row r="10220" spans="2:2">
      <c r="B10220" s="218"/>
    </row>
    <row r="10221" spans="2:2">
      <c r="B10221" s="218"/>
    </row>
    <row r="10222" spans="2:2">
      <c r="B10222" s="218"/>
    </row>
    <row r="10223" spans="2:2">
      <c r="B10223" s="218"/>
    </row>
    <row r="10224" spans="2:2">
      <c r="B10224" s="218"/>
    </row>
    <row r="10225" spans="2:2">
      <c r="B10225" s="218"/>
    </row>
    <row r="10226" spans="2:2">
      <c r="B10226" s="218"/>
    </row>
    <row r="10227" spans="2:2">
      <c r="B10227" s="218"/>
    </row>
    <row r="10228" spans="2:2">
      <c r="B10228" s="218"/>
    </row>
    <row r="10229" spans="2:2">
      <c r="B10229" s="218"/>
    </row>
    <row r="10230" spans="2:2">
      <c r="B10230" s="218"/>
    </row>
    <row r="10231" spans="2:2">
      <c r="B10231" s="218"/>
    </row>
    <row r="10232" spans="2:2">
      <c r="B10232" s="218"/>
    </row>
    <row r="10233" spans="2:2">
      <c r="B10233" s="218"/>
    </row>
    <row r="10234" spans="2:2">
      <c r="B10234" s="218"/>
    </row>
    <row r="10235" spans="2:2">
      <c r="B10235" s="218"/>
    </row>
    <row r="10236" spans="2:2">
      <c r="B10236" s="218"/>
    </row>
    <row r="10237" spans="2:2">
      <c r="B10237" s="218"/>
    </row>
    <row r="10238" spans="2:2">
      <c r="B10238" s="218"/>
    </row>
    <row r="10239" spans="2:2">
      <c r="B10239" s="218"/>
    </row>
    <row r="10240" spans="2:2">
      <c r="B10240" s="218"/>
    </row>
    <row r="10241" spans="2:2">
      <c r="B10241" s="218"/>
    </row>
    <row r="10242" spans="2:2">
      <c r="B10242" s="218"/>
    </row>
    <row r="10243" spans="2:2">
      <c r="B10243" s="218"/>
    </row>
    <row r="10244" spans="2:2">
      <c r="B10244" s="218"/>
    </row>
    <row r="10245" spans="2:2">
      <c r="B10245" s="218"/>
    </row>
    <row r="10246" spans="2:2">
      <c r="B10246" s="218"/>
    </row>
    <row r="10247" spans="2:2">
      <c r="B10247" s="218"/>
    </row>
    <row r="10248" spans="2:2">
      <c r="B10248" s="218"/>
    </row>
    <row r="10249" spans="2:2">
      <c r="B10249" s="218"/>
    </row>
    <row r="10250" spans="2:2">
      <c r="B10250" s="218"/>
    </row>
    <row r="10251" spans="2:2">
      <c r="B10251" s="218"/>
    </row>
    <row r="10252" spans="2:2">
      <c r="B10252" s="218"/>
    </row>
    <row r="10253" spans="2:2">
      <c r="B10253" s="218"/>
    </row>
    <row r="10254" spans="2:2">
      <c r="B10254" s="218"/>
    </row>
    <row r="10255" spans="2:2">
      <c r="B10255" s="218"/>
    </row>
    <row r="10256" spans="2:2">
      <c r="B10256" s="218"/>
    </row>
    <row r="10257" spans="2:2">
      <c r="B10257" s="218"/>
    </row>
    <row r="10258" spans="2:2">
      <c r="B10258" s="218"/>
    </row>
    <row r="10259" spans="2:2">
      <c r="B10259" s="218"/>
    </row>
    <row r="10260" spans="2:2">
      <c r="B10260" s="218"/>
    </row>
    <row r="10261" spans="2:2">
      <c r="B10261" s="218"/>
    </row>
    <row r="10262" spans="2:2">
      <c r="B10262" s="218"/>
    </row>
    <row r="10263" spans="2:2">
      <c r="B10263" s="218"/>
    </row>
    <row r="10264" spans="2:2">
      <c r="B10264" s="218"/>
    </row>
    <row r="10265" spans="2:2">
      <c r="B10265" s="218"/>
    </row>
    <row r="10266" spans="2:2">
      <c r="B10266" s="218"/>
    </row>
    <row r="10267" spans="2:2">
      <c r="B10267" s="218"/>
    </row>
    <row r="10268" spans="2:2">
      <c r="B10268" s="218"/>
    </row>
    <row r="10269" spans="2:2">
      <c r="B10269" s="218"/>
    </row>
    <row r="10270" spans="2:2">
      <c r="B10270" s="218"/>
    </row>
    <row r="10271" spans="2:2">
      <c r="B10271" s="218"/>
    </row>
    <row r="10272" spans="2:2">
      <c r="B10272" s="218"/>
    </row>
    <row r="10273" spans="2:2">
      <c r="B10273" s="218"/>
    </row>
    <row r="10274" spans="2:2">
      <c r="B10274" s="218"/>
    </row>
    <row r="10275" spans="2:2">
      <c r="B10275" s="218"/>
    </row>
    <row r="10276" spans="2:2">
      <c r="B10276" s="218"/>
    </row>
    <row r="10277" spans="2:2">
      <c r="B10277" s="218"/>
    </row>
    <row r="10278" spans="2:2">
      <c r="B10278" s="218"/>
    </row>
    <row r="10279" spans="2:2">
      <c r="B10279" s="218"/>
    </row>
    <row r="10280" spans="2:2">
      <c r="B10280" s="218"/>
    </row>
    <row r="10281" spans="2:2">
      <c r="B10281" s="218"/>
    </row>
    <row r="10282" spans="2:2">
      <c r="B10282" s="218"/>
    </row>
    <row r="10283" spans="2:2">
      <c r="B10283" s="218"/>
    </row>
    <row r="10284" spans="2:2">
      <c r="B10284" s="218"/>
    </row>
    <row r="10285" spans="2:2">
      <c r="B10285" s="218"/>
    </row>
    <row r="10286" spans="2:2">
      <c r="B10286" s="218"/>
    </row>
    <row r="10287" spans="2:2">
      <c r="B10287" s="218"/>
    </row>
    <row r="10288" spans="2:2">
      <c r="B10288" s="218"/>
    </row>
    <row r="10289" spans="2:2">
      <c r="B10289" s="218"/>
    </row>
    <row r="10290" spans="2:2">
      <c r="B10290" s="218"/>
    </row>
    <row r="10291" spans="2:2">
      <c r="B10291" s="218"/>
    </row>
    <row r="10292" spans="2:2">
      <c r="B10292" s="218"/>
    </row>
    <row r="10293" spans="2:2">
      <c r="B10293" s="218"/>
    </row>
    <row r="10294" spans="2:2">
      <c r="B10294" s="218"/>
    </row>
    <row r="10295" spans="2:2">
      <c r="B10295" s="218"/>
    </row>
    <row r="10296" spans="2:2">
      <c r="B10296" s="218"/>
    </row>
    <row r="10297" spans="2:2">
      <c r="B10297" s="218"/>
    </row>
    <row r="10298" spans="2:2">
      <c r="B10298" s="218"/>
    </row>
    <row r="10299" spans="2:2">
      <c r="B10299" s="218"/>
    </row>
    <row r="10300" spans="2:2">
      <c r="B10300" s="218"/>
    </row>
    <row r="10301" spans="2:2">
      <c r="B10301" s="218"/>
    </row>
    <row r="10302" spans="2:2">
      <c r="B10302" s="218"/>
    </row>
    <row r="10303" spans="2:2">
      <c r="B10303" s="218"/>
    </row>
    <row r="10304" spans="2:2">
      <c r="B10304" s="218"/>
    </row>
    <row r="10305" spans="2:2">
      <c r="B10305" s="218"/>
    </row>
    <row r="10306" spans="2:2">
      <c r="B10306" s="218"/>
    </row>
    <row r="10307" spans="2:2">
      <c r="B10307" s="218"/>
    </row>
    <row r="10308" spans="2:2">
      <c r="B10308" s="218"/>
    </row>
    <row r="10309" spans="2:2">
      <c r="B10309" s="218"/>
    </row>
    <row r="10310" spans="2:2">
      <c r="B10310" s="218"/>
    </row>
    <row r="10311" spans="2:2">
      <c r="B10311" s="218"/>
    </row>
    <row r="10312" spans="2:2">
      <c r="B10312" s="218"/>
    </row>
    <row r="10313" spans="2:2">
      <c r="B10313" s="218"/>
    </row>
    <row r="10314" spans="2:2">
      <c r="B10314" s="218"/>
    </row>
    <row r="10315" spans="2:2">
      <c r="B10315" s="218"/>
    </row>
    <row r="10316" spans="2:2">
      <c r="B10316" s="218"/>
    </row>
    <row r="10317" spans="2:2">
      <c r="B10317" s="218"/>
    </row>
    <row r="10318" spans="2:2">
      <c r="B10318" s="218"/>
    </row>
    <row r="10319" spans="2:2">
      <c r="B10319" s="218"/>
    </row>
    <row r="10320" spans="2:2">
      <c r="B10320" s="218"/>
    </row>
    <row r="10321" spans="2:2">
      <c r="B10321" s="218"/>
    </row>
    <row r="10322" spans="2:2">
      <c r="B10322" s="218"/>
    </row>
    <row r="10323" spans="2:2">
      <c r="B10323" s="218"/>
    </row>
    <row r="10324" spans="2:2">
      <c r="B10324" s="218"/>
    </row>
    <row r="10325" spans="2:2">
      <c r="B10325" s="218"/>
    </row>
    <row r="10326" spans="2:2">
      <c r="B10326" s="218"/>
    </row>
    <row r="10327" spans="2:2">
      <c r="B10327" s="218"/>
    </row>
    <row r="10328" spans="2:2">
      <c r="B10328" s="218"/>
    </row>
    <row r="10329" spans="2:2">
      <c r="B10329" s="218"/>
    </row>
    <row r="10330" spans="2:2">
      <c r="B10330" s="218"/>
    </row>
    <row r="10331" spans="2:2">
      <c r="B10331" s="218"/>
    </row>
    <row r="10332" spans="2:2">
      <c r="B10332" s="218"/>
    </row>
    <row r="10333" spans="2:2">
      <c r="B10333" s="218"/>
    </row>
    <row r="10334" spans="2:2">
      <c r="B10334" s="218"/>
    </row>
    <row r="10335" spans="2:2">
      <c r="B10335" s="218"/>
    </row>
    <row r="10336" spans="2:2">
      <c r="B10336" s="218"/>
    </row>
    <row r="10337" spans="2:2">
      <c r="B10337" s="218"/>
    </row>
    <row r="10338" spans="2:2">
      <c r="B10338" s="218"/>
    </row>
    <row r="10339" spans="2:2">
      <c r="B10339" s="218"/>
    </row>
    <row r="10340" spans="2:2">
      <c r="B10340" s="218"/>
    </row>
    <row r="10341" spans="2:2">
      <c r="B10341" s="218"/>
    </row>
    <row r="10342" spans="2:2">
      <c r="B10342" s="218"/>
    </row>
    <row r="10343" spans="2:2">
      <c r="B10343" s="218"/>
    </row>
    <row r="10344" spans="2:2">
      <c r="B10344" s="218"/>
    </row>
    <row r="10345" spans="2:2">
      <c r="B10345" s="218"/>
    </row>
    <row r="10346" spans="2:2">
      <c r="B10346" s="218"/>
    </row>
    <row r="10347" spans="2:2">
      <c r="B10347" s="218"/>
    </row>
    <row r="10348" spans="2:2">
      <c r="B10348" s="218"/>
    </row>
    <row r="10349" spans="2:2">
      <c r="B10349" s="218"/>
    </row>
    <row r="10350" spans="2:2">
      <c r="B10350" s="218"/>
    </row>
    <row r="10351" spans="2:2">
      <c r="B10351" s="218"/>
    </row>
    <row r="10352" spans="2:2">
      <c r="B10352" s="218"/>
    </row>
    <row r="10353" spans="2:2">
      <c r="B10353" s="218"/>
    </row>
    <row r="10354" spans="2:2">
      <c r="B10354" s="218"/>
    </row>
    <row r="10355" spans="2:2">
      <c r="B10355" s="218"/>
    </row>
    <row r="10356" spans="2:2">
      <c r="B10356" s="218"/>
    </row>
    <row r="10357" spans="2:2">
      <c r="B10357" s="218"/>
    </row>
    <row r="10358" spans="2:2">
      <c r="B10358" s="218"/>
    </row>
    <row r="10359" spans="2:2">
      <c r="B10359" s="218"/>
    </row>
    <row r="10360" spans="2:2">
      <c r="B10360" s="218"/>
    </row>
    <row r="10361" spans="2:2">
      <c r="B10361" s="218"/>
    </row>
    <row r="10362" spans="2:2">
      <c r="B10362" s="218"/>
    </row>
    <row r="10363" spans="2:2">
      <c r="B10363" s="218"/>
    </row>
    <row r="10364" spans="2:2">
      <c r="B10364" s="218"/>
    </row>
    <row r="10365" spans="2:2">
      <c r="B10365" s="218"/>
    </row>
    <row r="10366" spans="2:2">
      <c r="B10366" s="218"/>
    </row>
    <row r="10367" spans="2:2">
      <c r="B10367" s="218"/>
    </row>
    <row r="10368" spans="2:2">
      <c r="B10368" s="218"/>
    </row>
    <row r="10369" spans="2:2">
      <c r="B10369" s="218"/>
    </row>
    <row r="10370" spans="2:2">
      <c r="B10370" s="218"/>
    </row>
    <row r="10371" spans="2:2">
      <c r="B10371" s="218"/>
    </row>
    <row r="10372" spans="2:2">
      <c r="B10372" s="218"/>
    </row>
    <row r="10373" spans="2:2">
      <c r="B10373" s="218"/>
    </row>
    <row r="10374" spans="2:2">
      <c r="B10374" s="218"/>
    </row>
    <row r="10375" spans="2:2">
      <c r="B10375" s="218"/>
    </row>
    <row r="10376" spans="2:2">
      <c r="B10376" s="218"/>
    </row>
    <row r="10377" spans="2:2">
      <c r="B10377" s="218"/>
    </row>
    <row r="10378" spans="2:2">
      <c r="B10378" s="218"/>
    </row>
    <row r="10379" spans="2:2">
      <c r="B10379" s="218"/>
    </row>
    <row r="10380" spans="2:2">
      <c r="B10380" s="218"/>
    </row>
    <row r="10381" spans="2:2">
      <c r="B10381" s="218"/>
    </row>
    <row r="10382" spans="2:2">
      <c r="B10382" s="218"/>
    </row>
    <row r="10383" spans="2:2">
      <c r="B10383" s="218"/>
    </row>
    <row r="10384" spans="2:2">
      <c r="B10384" s="218"/>
    </row>
    <row r="10385" spans="2:2">
      <c r="B10385" s="218"/>
    </row>
    <row r="10386" spans="2:2">
      <c r="B10386" s="218"/>
    </row>
    <row r="10387" spans="2:2">
      <c r="B10387" s="218"/>
    </row>
    <row r="10388" spans="2:2">
      <c r="B10388" s="218"/>
    </row>
    <row r="10389" spans="2:2">
      <c r="B10389" s="218"/>
    </row>
    <row r="10390" spans="2:2">
      <c r="B10390" s="218"/>
    </row>
    <row r="10391" spans="2:2">
      <c r="B10391" s="218"/>
    </row>
    <row r="10392" spans="2:2">
      <c r="B10392" s="218"/>
    </row>
    <row r="10393" spans="2:2">
      <c r="B10393" s="218"/>
    </row>
    <row r="10394" spans="2:2">
      <c r="B10394" s="218"/>
    </row>
    <row r="10395" spans="2:2">
      <c r="B10395" s="218"/>
    </row>
    <row r="10396" spans="2:2">
      <c r="B10396" s="218"/>
    </row>
    <row r="10397" spans="2:2">
      <c r="B10397" s="218"/>
    </row>
    <row r="10398" spans="2:2">
      <c r="B10398" s="218"/>
    </row>
    <row r="10399" spans="2:2">
      <c r="B10399" s="218"/>
    </row>
    <row r="10400" spans="2:2">
      <c r="B10400" s="218"/>
    </row>
    <row r="10401" spans="2:2">
      <c r="B10401" s="218"/>
    </row>
    <row r="10402" spans="2:2">
      <c r="B10402" s="218"/>
    </row>
    <row r="10403" spans="2:2">
      <c r="B10403" s="218"/>
    </row>
    <row r="10404" spans="2:2">
      <c r="B10404" s="218"/>
    </row>
    <row r="10405" spans="2:2">
      <c r="B10405" s="218"/>
    </row>
    <row r="10406" spans="2:2">
      <c r="B10406" s="218"/>
    </row>
    <row r="10407" spans="2:2">
      <c r="B10407" s="218"/>
    </row>
    <row r="10408" spans="2:2">
      <c r="B10408" s="218"/>
    </row>
    <row r="10409" spans="2:2">
      <c r="B10409" s="218"/>
    </row>
    <row r="10410" spans="2:2">
      <c r="B10410" s="218"/>
    </row>
    <row r="10411" spans="2:2">
      <c r="B10411" s="218"/>
    </row>
    <row r="10412" spans="2:2">
      <c r="B10412" s="218"/>
    </row>
    <row r="10413" spans="2:2">
      <c r="B10413" s="218"/>
    </row>
    <row r="10414" spans="2:2">
      <c r="B10414" s="218"/>
    </row>
    <row r="10415" spans="2:2">
      <c r="B10415" s="218"/>
    </row>
    <row r="10416" spans="2:2">
      <c r="B10416" s="218"/>
    </row>
    <row r="10417" spans="2:2">
      <c r="B10417" s="218"/>
    </row>
    <row r="10418" spans="2:2">
      <c r="B10418" s="218"/>
    </row>
    <row r="10419" spans="2:2">
      <c r="B10419" s="218"/>
    </row>
    <row r="10420" spans="2:2">
      <c r="B10420" s="218"/>
    </row>
    <row r="10421" spans="2:2">
      <c r="B10421" s="218"/>
    </row>
    <row r="10422" spans="2:2">
      <c r="B10422" s="218"/>
    </row>
    <row r="10423" spans="2:2">
      <c r="B10423" s="218"/>
    </row>
    <row r="10424" spans="2:2">
      <c r="B10424" s="218"/>
    </row>
    <row r="10425" spans="2:2">
      <c r="B10425" s="218"/>
    </row>
    <row r="10426" spans="2:2">
      <c r="B10426" s="218"/>
    </row>
    <row r="10427" spans="2:2">
      <c r="B10427" s="218"/>
    </row>
    <row r="10428" spans="2:2">
      <c r="B10428" s="218"/>
    </row>
    <row r="10429" spans="2:2">
      <c r="B10429" s="218"/>
    </row>
    <row r="10430" spans="2:2">
      <c r="B10430" s="218"/>
    </row>
    <row r="10431" spans="2:2">
      <c r="B10431" s="218"/>
    </row>
    <row r="10432" spans="2:2">
      <c r="B10432" s="218"/>
    </row>
    <row r="10433" spans="2:2">
      <c r="B10433" s="218"/>
    </row>
    <row r="10434" spans="2:2">
      <c r="B10434" s="218"/>
    </row>
    <row r="10435" spans="2:2">
      <c r="B10435" s="218"/>
    </row>
    <row r="10436" spans="2:2">
      <c r="B10436" s="218"/>
    </row>
    <row r="10437" spans="2:2">
      <c r="B10437" s="218"/>
    </row>
    <row r="10438" spans="2:2">
      <c r="B10438" s="218"/>
    </row>
    <row r="10439" spans="2:2">
      <c r="B10439" s="218"/>
    </row>
    <row r="10440" spans="2:2">
      <c r="B10440" s="218"/>
    </row>
    <row r="10441" spans="2:2">
      <c r="B10441" s="218"/>
    </row>
    <row r="10442" spans="2:2">
      <c r="B10442" s="218"/>
    </row>
    <row r="10443" spans="2:2">
      <c r="B10443" s="218"/>
    </row>
    <row r="10444" spans="2:2">
      <c r="B10444" s="218"/>
    </row>
    <row r="10445" spans="2:2">
      <c r="B10445" s="218"/>
    </row>
    <row r="10446" spans="2:2">
      <c r="B10446" s="218"/>
    </row>
    <row r="10447" spans="2:2">
      <c r="B10447" s="218"/>
    </row>
    <row r="10448" spans="2:2">
      <c r="B10448" s="218"/>
    </row>
    <row r="10449" spans="2:2">
      <c r="B10449" s="218"/>
    </row>
    <row r="10450" spans="2:2">
      <c r="B10450" s="218"/>
    </row>
    <row r="10451" spans="2:2">
      <c r="B10451" s="218"/>
    </row>
    <row r="10452" spans="2:2">
      <c r="B10452" s="218"/>
    </row>
    <row r="10453" spans="2:2">
      <c r="B10453" s="218"/>
    </row>
    <row r="10454" spans="2:2">
      <c r="B10454" s="218"/>
    </row>
    <row r="10455" spans="2:2">
      <c r="B10455" s="218"/>
    </row>
    <row r="10456" spans="2:2">
      <c r="B10456" s="218"/>
    </row>
    <row r="10457" spans="2:2">
      <c r="B10457" s="218"/>
    </row>
    <row r="10458" spans="2:2">
      <c r="B10458" s="218"/>
    </row>
    <row r="10459" spans="2:2">
      <c r="B10459" s="218"/>
    </row>
    <row r="10460" spans="2:2">
      <c r="B10460" s="218"/>
    </row>
    <row r="10461" spans="2:2">
      <c r="B10461" s="218"/>
    </row>
    <row r="10462" spans="2:2">
      <c r="B10462" s="218"/>
    </row>
    <row r="10463" spans="2:2">
      <c r="B10463" s="218"/>
    </row>
    <row r="10464" spans="2:2">
      <c r="B10464" s="218"/>
    </row>
    <row r="10465" spans="2:2">
      <c r="B10465" s="218"/>
    </row>
    <row r="10466" spans="2:2">
      <c r="B10466" s="218"/>
    </row>
    <row r="10467" spans="2:2">
      <c r="B10467" s="218"/>
    </row>
    <row r="10468" spans="2:2">
      <c r="B10468" s="218"/>
    </row>
    <row r="10469" spans="2:2">
      <c r="B10469" s="218"/>
    </row>
    <row r="10470" spans="2:2">
      <c r="B10470" s="218"/>
    </row>
    <row r="10471" spans="2:2">
      <c r="B10471" s="218"/>
    </row>
    <row r="10472" spans="2:2">
      <c r="B10472" s="218"/>
    </row>
    <row r="10473" spans="2:2">
      <c r="B10473" s="218"/>
    </row>
    <row r="10474" spans="2:2">
      <c r="B10474" s="218"/>
    </row>
    <row r="10475" spans="2:2">
      <c r="B10475" s="218"/>
    </row>
    <row r="10476" spans="2:2">
      <c r="B10476" s="218"/>
    </row>
    <row r="10477" spans="2:2">
      <c r="B10477" s="218"/>
    </row>
    <row r="10478" spans="2:2">
      <c r="B10478" s="218"/>
    </row>
    <row r="10479" spans="2:2">
      <c r="B10479" s="218"/>
    </row>
    <row r="10480" spans="2:2">
      <c r="B10480" s="218"/>
    </row>
    <row r="10481" spans="2:2">
      <c r="B10481" s="218"/>
    </row>
    <row r="10482" spans="2:2">
      <c r="B10482" s="218"/>
    </row>
    <row r="10483" spans="2:2">
      <c r="B10483" s="218"/>
    </row>
    <row r="10484" spans="2:2">
      <c r="B10484" s="218"/>
    </row>
    <row r="10485" spans="2:2">
      <c r="B10485" s="218"/>
    </row>
    <row r="10486" spans="2:2">
      <c r="B10486" s="218"/>
    </row>
    <row r="10487" spans="2:2">
      <c r="B10487" s="218"/>
    </row>
    <row r="10488" spans="2:2">
      <c r="B10488" s="218"/>
    </row>
    <row r="10489" spans="2:2">
      <c r="B10489" s="218"/>
    </row>
    <row r="10490" spans="2:2">
      <c r="B10490" s="218"/>
    </row>
    <row r="10491" spans="2:2">
      <c r="B10491" s="218"/>
    </row>
    <row r="10492" spans="2:2">
      <c r="B10492" s="218"/>
    </row>
    <row r="10493" spans="2:2">
      <c r="B10493" s="218"/>
    </row>
    <row r="10494" spans="2:2">
      <c r="B10494" s="218"/>
    </row>
    <row r="10495" spans="2:2">
      <c r="B10495" s="218"/>
    </row>
    <row r="10496" spans="2:2">
      <c r="B10496" s="218"/>
    </row>
    <row r="10497" spans="2:2">
      <c r="B10497" s="218"/>
    </row>
    <row r="10498" spans="2:2">
      <c r="B10498" s="218"/>
    </row>
    <row r="10499" spans="2:2">
      <c r="B10499" s="218"/>
    </row>
    <row r="10500" spans="2:2">
      <c r="B10500" s="218"/>
    </row>
    <row r="10501" spans="2:2">
      <c r="B10501" s="218"/>
    </row>
    <row r="10502" spans="2:2">
      <c r="B10502" s="218"/>
    </row>
    <row r="10503" spans="2:2">
      <c r="B10503" s="218"/>
    </row>
    <row r="10504" spans="2:2">
      <c r="B10504" s="218"/>
    </row>
    <row r="10505" spans="2:2">
      <c r="B10505" s="218"/>
    </row>
    <row r="10506" spans="2:2">
      <c r="B10506" s="218"/>
    </row>
    <row r="10507" spans="2:2">
      <c r="B10507" s="218"/>
    </row>
    <row r="10508" spans="2:2">
      <c r="B10508" s="218"/>
    </row>
    <row r="10509" spans="2:2">
      <c r="B10509" s="218"/>
    </row>
    <row r="10510" spans="2:2">
      <c r="B10510" s="218"/>
    </row>
    <row r="10511" spans="2:2">
      <c r="B10511" s="218"/>
    </row>
    <row r="10512" spans="2:2">
      <c r="B10512" s="218"/>
    </row>
    <row r="10513" spans="2:2">
      <c r="B10513" s="218"/>
    </row>
    <row r="10514" spans="2:2">
      <c r="B10514" s="218"/>
    </row>
    <row r="10515" spans="2:2">
      <c r="B10515" s="218"/>
    </row>
    <row r="10516" spans="2:2">
      <c r="B10516" s="218"/>
    </row>
    <row r="10517" spans="2:2">
      <c r="B10517" s="218"/>
    </row>
    <row r="10518" spans="2:2">
      <c r="B10518" s="218"/>
    </row>
    <row r="10519" spans="2:2">
      <c r="B10519" s="218"/>
    </row>
    <row r="10520" spans="2:2">
      <c r="B10520" s="218"/>
    </row>
    <row r="10521" spans="2:2">
      <c r="B10521" s="218"/>
    </row>
    <row r="10522" spans="2:2">
      <c r="B10522" s="218"/>
    </row>
    <row r="10523" spans="2:2">
      <c r="B10523" s="218"/>
    </row>
    <row r="10524" spans="2:2">
      <c r="B10524" s="218"/>
    </row>
    <row r="10525" spans="2:2">
      <c r="B10525" s="218"/>
    </row>
    <row r="10526" spans="2:2">
      <c r="B10526" s="218"/>
    </row>
    <row r="10527" spans="2:2">
      <c r="B10527" s="218"/>
    </row>
    <row r="10528" spans="2:2">
      <c r="B10528" s="218"/>
    </row>
    <row r="10529" spans="2:2">
      <c r="B10529" s="218"/>
    </row>
    <row r="10530" spans="2:2">
      <c r="B10530" s="218"/>
    </row>
    <row r="10531" spans="2:2">
      <c r="B10531" s="218"/>
    </row>
    <row r="10532" spans="2:2">
      <c r="B10532" s="218"/>
    </row>
    <row r="10533" spans="2:2">
      <c r="B10533" s="218"/>
    </row>
    <row r="10534" spans="2:2">
      <c r="B10534" s="218"/>
    </row>
    <row r="10535" spans="2:2">
      <c r="B10535" s="218"/>
    </row>
    <row r="10536" spans="2:2">
      <c r="B10536" s="218"/>
    </row>
    <row r="10537" spans="2:2">
      <c r="B10537" s="218"/>
    </row>
    <row r="10538" spans="2:2">
      <c r="B10538" s="218"/>
    </row>
    <row r="10539" spans="2:2">
      <c r="B10539" s="218"/>
    </row>
    <row r="10540" spans="2:2">
      <c r="B10540" s="218"/>
    </row>
    <row r="10541" spans="2:2">
      <c r="B10541" s="218"/>
    </row>
    <row r="10542" spans="2:2">
      <c r="B10542" s="218"/>
    </row>
    <row r="10543" spans="2:2">
      <c r="B10543" s="218"/>
    </row>
    <row r="10544" spans="2:2">
      <c r="B10544" s="218"/>
    </row>
    <row r="10545" spans="2:2">
      <c r="B10545" s="218"/>
    </row>
    <row r="10546" spans="2:2">
      <c r="B10546" s="218"/>
    </row>
    <row r="10547" spans="2:2">
      <c r="B10547" s="218"/>
    </row>
    <row r="10548" spans="2:2">
      <c r="B10548" s="218"/>
    </row>
    <row r="10549" spans="2:2">
      <c r="B10549" s="218"/>
    </row>
    <row r="10550" spans="2:2">
      <c r="B10550" s="218"/>
    </row>
    <row r="10551" spans="2:2">
      <c r="B10551" s="218"/>
    </row>
    <row r="10552" spans="2:2">
      <c r="B10552" s="218"/>
    </row>
    <row r="10553" spans="2:2">
      <c r="B10553" s="218"/>
    </row>
    <row r="10554" spans="2:2">
      <c r="B10554" s="218"/>
    </row>
    <row r="10555" spans="2:2">
      <c r="B10555" s="218"/>
    </row>
    <row r="10556" spans="2:2">
      <c r="B10556" s="218"/>
    </row>
    <row r="10557" spans="2:2">
      <c r="B10557" s="218"/>
    </row>
    <row r="10558" spans="2:2">
      <c r="B10558" s="218"/>
    </row>
    <row r="10559" spans="2:2">
      <c r="B10559" s="218"/>
    </row>
    <row r="10560" spans="2:2">
      <c r="B10560" s="218"/>
    </row>
    <row r="10561" spans="2:2">
      <c r="B10561" s="218"/>
    </row>
    <row r="10562" spans="2:2">
      <c r="B10562" s="218"/>
    </row>
    <row r="10563" spans="2:2">
      <c r="B10563" s="218"/>
    </row>
    <row r="10564" spans="2:2">
      <c r="B10564" s="218"/>
    </row>
    <row r="10565" spans="2:2">
      <c r="B10565" s="218"/>
    </row>
    <row r="10566" spans="2:2">
      <c r="B10566" s="218"/>
    </row>
    <row r="10567" spans="2:2">
      <c r="B10567" s="218"/>
    </row>
    <row r="10568" spans="2:2">
      <c r="B10568" s="218"/>
    </row>
    <row r="10569" spans="2:2">
      <c r="B10569" s="218"/>
    </row>
    <row r="10570" spans="2:2">
      <c r="B10570" s="218"/>
    </row>
    <row r="10571" spans="2:2">
      <c r="B10571" s="218"/>
    </row>
    <row r="10572" spans="2:2">
      <c r="B10572" s="218"/>
    </row>
    <row r="10573" spans="2:2">
      <c r="B10573" s="218"/>
    </row>
    <row r="10574" spans="2:2">
      <c r="B10574" s="218"/>
    </row>
    <row r="10575" spans="2:2">
      <c r="B10575" s="218"/>
    </row>
    <row r="10576" spans="2:2">
      <c r="B10576" s="218"/>
    </row>
    <row r="10577" spans="2:2">
      <c r="B10577" s="218"/>
    </row>
    <row r="10578" spans="2:2">
      <c r="B10578" s="218"/>
    </row>
    <row r="10579" spans="2:2">
      <c r="B10579" s="218"/>
    </row>
    <row r="10580" spans="2:2">
      <c r="B10580" s="218"/>
    </row>
    <row r="10581" spans="2:2">
      <c r="B10581" s="218"/>
    </row>
    <row r="10582" spans="2:2">
      <c r="B10582" s="218"/>
    </row>
    <row r="10583" spans="2:2">
      <c r="B10583" s="218"/>
    </row>
    <row r="10584" spans="2:2">
      <c r="B10584" s="218"/>
    </row>
    <row r="10585" spans="2:2">
      <c r="B10585" s="218"/>
    </row>
    <row r="10586" spans="2:2">
      <c r="B10586" s="218"/>
    </row>
    <row r="10587" spans="2:2">
      <c r="B10587" s="218"/>
    </row>
    <row r="10588" spans="2:2">
      <c r="B10588" s="218"/>
    </row>
    <row r="10589" spans="2:2">
      <c r="B10589" s="218"/>
    </row>
    <row r="10590" spans="2:2">
      <c r="B10590" s="218"/>
    </row>
    <row r="10591" spans="2:2">
      <c r="B10591" s="218"/>
    </row>
    <row r="10592" spans="2:2">
      <c r="B10592" s="218"/>
    </row>
    <row r="10593" spans="2:2">
      <c r="B10593" s="218"/>
    </row>
    <row r="10594" spans="2:2">
      <c r="B10594" s="218"/>
    </row>
    <row r="10595" spans="2:2">
      <c r="B10595" s="218"/>
    </row>
    <row r="10596" spans="2:2">
      <c r="B10596" s="218"/>
    </row>
    <row r="10597" spans="2:2">
      <c r="B10597" s="218"/>
    </row>
    <row r="10598" spans="2:2">
      <c r="B10598" s="218"/>
    </row>
    <row r="10599" spans="2:2">
      <c r="B10599" s="218"/>
    </row>
    <row r="10600" spans="2:2">
      <c r="B10600" s="218"/>
    </row>
    <row r="10601" spans="2:2">
      <c r="B10601" s="218"/>
    </row>
    <row r="10602" spans="2:2">
      <c r="B10602" s="218"/>
    </row>
    <row r="10603" spans="2:2">
      <c r="B10603" s="218"/>
    </row>
    <row r="10604" spans="2:2">
      <c r="B10604" s="218"/>
    </row>
    <row r="10605" spans="2:2">
      <c r="B10605" s="218"/>
    </row>
    <row r="10606" spans="2:2">
      <c r="B10606" s="218"/>
    </row>
    <row r="10607" spans="2:2">
      <c r="B10607" s="218"/>
    </row>
    <row r="10608" spans="2:2">
      <c r="B10608" s="218"/>
    </row>
    <row r="10609" spans="2:2">
      <c r="B10609" s="218"/>
    </row>
    <row r="10610" spans="2:2">
      <c r="B10610" s="218"/>
    </row>
    <row r="10611" spans="2:2">
      <c r="B10611" s="218"/>
    </row>
    <row r="10612" spans="2:2">
      <c r="B10612" s="218"/>
    </row>
    <row r="10613" spans="2:2">
      <c r="B10613" s="218"/>
    </row>
    <row r="10614" spans="2:2">
      <c r="B10614" s="218"/>
    </row>
    <row r="10615" spans="2:2">
      <c r="B10615" s="218"/>
    </row>
    <row r="10616" spans="2:2">
      <c r="B10616" s="218"/>
    </row>
    <row r="10617" spans="2:2">
      <c r="B10617" s="218"/>
    </row>
    <row r="10618" spans="2:2">
      <c r="B10618" s="218"/>
    </row>
    <row r="10619" spans="2:2">
      <c r="B10619" s="218"/>
    </row>
    <row r="10620" spans="2:2">
      <c r="B10620" s="218"/>
    </row>
    <row r="10621" spans="2:2">
      <c r="B10621" s="218"/>
    </row>
    <row r="10622" spans="2:2">
      <c r="B10622" s="218"/>
    </row>
    <row r="10623" spans="2:2">
      <c r="B10623" s="218"/>
    </row>
    <row r="10624" spans="2:2">
      <c r="B10624" s="218"/>
    </row>
    <row r="10625" spans="2:2">
      <c r="B10625" s="218"/>
    </row>
    <row r="10626" spans="2:2">
      <c r="B10626" s="218"/>
    </row>
    <row r="10627" spans="2:2">
      <c r="B10627" s="218"/>
    </row>
    <row r="10628" spans="2:2">
      <c r="B10628" s="218"/>
    </row>
    <row r="10629" spans="2:2">
      <c r="B10629" s="218"/>
    </row>
    <row r="10630" spans="2:2">
      <c r="B10630" s="218"/>
    </row>
    <row r="10631" spans="2:2">
      <c r="B10631" s="218"/>
    </row>
    <row r="10632" spans="2:2">
      <c r="B10632" s="218"/>
    </row>
    <row r="10633" spans="2:2">
      <c r="B10633" s="218"/>
    </row>
    <row r="10634" spans="2:2">
      <c r="B10634" s="218"/>
    </row>
    <row r="10635" spans="2:2">
      <c r="B10635" s="218"/>
    </row>
    <row r="10636" spans="2:2">
      <c r="B10636" s="218"/>
    </row>
    <row r="10637" spans="2:2">
      <c r="B10637" s="218"/>
    </row>
    <row r="10638" spans="2:2">
      <c r="B10638" s="218"/>
    </row>
    <row r="10639" spans="2:2">
      <c r="B10639" s="218"/>
    </row>
    <row r="10640" spans="2:2">
      <c r="B10640" s="218"/>
    </row>
    <row r="10641" spans="2:2">
      <c r="B10641" s="218"/>
    </row>
    <row r="10642" spans="2:2">
      <c r="B10642" s="218"/>
    </row>
    <row r="10643" spans="2:2">
      <c r="B10643" s="218"/>
    </row>
    <row r="10644" spans="2:2">
      <c r="B10644" s="218"/>
    </row>
    <row r="10645" spans="2:2">
      <c r="B10645" s="218"/>
    </row>
    <row r="10646" spans="2:2">
      <c r="B10646" s="218"/>
    </row>
    <row r="10647" spans="2:2">
      <c r="B10647" s="218"/>
    </row>
    <row r="10648" spans="2:2">
      <c r="B10648" s="218"/>
    </row>
    <row r="10649" spans="2:2">
      <c r="B10649" s="218"/>
    </row>
    <row r="10650" spans="2:2">
      <c r="B10650" s="218"/>
    </row>
    <row r="10651" spans="2:2">
      <c r="B10651" s="218"/>
    </row>
    <row r="10652" spans="2:2">
      <c r="B10652" s="218"/>
    </row>
    <row r="10653" spans="2:2">
      <c r="B10653" s="218"/>
    </row>
    <row r="10654" spans="2:2">
      <c r="B10654" s="218"/>
    </row>
    <row r="10655" spans="2:2">
      <c r="B10655" s="218"/>
    </row>
    <row r="10656" spans="2:2">
      <c r="B10656" s="218"/>
    </row>
    <row r="10657" spans="2:2">
      <c r="B10657" s="218"/>
    </row>
    <row r="10658" spans="2:2">
      <c r="B10658" s="218"/>
    </row>
    <row r="10659" spans="2:2">
      <c r="B10659" s="218"/>
    </row>
    <row r="10660" spans="2:2">
      <c r="B10660" s="218"/>
    </row>
    <row r="10661" spans="2:2">
      <c r="B10661" s="218"/>
    </row>
    <row r="10662" spans="2:2">
      <c r="B10662" s="218"/>
    </row>
    <row r="10663" spans="2:2">
      <c r="B10663" s="218"/>
    </row>
    <row r="10664" spans="2:2">
      <c r="B10664" s="218"/>
    </row>
    <row r="10665" spans="2:2">
      <c r="B10665" s="218"/>
    </row>
    <row r="10666" spans="2:2">
      <c r="B10666" s="218"/>
    </row>
    <row r="10667" spans="2:2">
      <c r="B10667" s="218"/>
    </row>
    <row r="10668" spans="2:2">
      <c r="B10668" s="218"/>
    </row>
    <row r="10669" spans="2:2">
      <c r="B10669" s="218"/>
    </row>
    <row r="10670" spans="2:2">
      <c r="B10670" s="218"/>
    </row>
    <row r="10671" spans="2:2">
      <c r="B10671" s="218"/>
    </row>
    <row r="10672" spans="2:2">
      <c r="B10672" s="218"/>
    </row>
    <row r="10673" spans="2:2">
      <c r="B10673" s="218"/>
    </row>
    <row r="10674" spans="2:2">
      <c r="B10674" s="218"/>
    </row>
    <row r="10675" spans="2:2">
      <c r="B10675" s="218"/>
    </row>
    <row r="10676" spans="2:2">
      <c r="B10676" s="218"/>
    </row>
    <row r="10677" spans="2:2">
      <c r="B10677" s="218"/>
    </row>
    <row r="10678" spans="2:2">
      <c r="B10678" s="218"/>
    </row>
    <row r="10679" spans="2:2">
      <c r="B10679" s="218"/>
    </row>
    <row r="10680" spans="2:2">
      <c r="B10680" s="218"/>
    </row>
    <row r="10681" spans="2:2">
      <c r="B10681" s="218"/>
    </row>
    <row r="10682" spans="2:2">
      <c r="B10682" s="218"/>
    </row>
    <row r="10683" spans="2:2">
      <c r="B10683" s="218"/>
    </row>
    <row r="10684" spans="2:2">
      <c r="B10684" s="218"/>
    </row>
    <row r="10685" spans="2:2">
      <c r="B10685" s="218"/>
    </row>
    <row r="10686" spans="2:2">
      <c r="B10686" s="218"/>
    </row>
    <row r="10687" spans="2:2">
      <c r="B10687" s="218"/>
    </row>
    <row r="10688" spans="2:2">
      <c r="B10688" s="218"/>
    </row>
    <row r="10689" spans="2:2">
      <c r="B10689" s="218"/>
    </row>
    <row r="10690" spans="2:2">
      <c r="B10690" s="218"/>
    </row>
    <row r="10691" spans="2:2">
      <c r="B10691" s="218"/>
    </row>
    <row r="10692" spans="2:2">
      <c r="B10692" s="218"/>
    </row>
    <row r="10693" spans="2:2">
      <c r="B10693" s="218"/>
    </row>
    <row r="10694" spans="2:2">
      <c r="B10694" s="218"/>
    </row>
    <row r="10695" spans="2:2">
      <c r="B10695" s="218"/>
    </row>
    <row r="10696" spans="2:2">
      <c r="B10696" s="218"/>
    </row>
    <row r="10697" spans="2:2">
      <c r="B10697" s="218"/>
    </row>
    <row r="10698" spans="2:2">
      <c r="B10698" s="218"/>
    </row>
    <row r="10699" spans="2:2">
      <c r="B10699" s="218"/>
    </row>
    <row r="10700" spans="2:2">
      <c r="B10700" s="218"/>
    </row>
    <row r="10701" spans="2:2">
      <c r="B10701" s="218"/>
    </row>
    <row r="10702" spans="2:2">
      <c r="B10702" s="218"/>
    </row>
    <row r="10703" spans="2:2">
      <c r="B10703" s="218"/>
    </row>
    <row r="10704" spans="2:2">
      <c r="B10704" s="218"/>
    </row>
    <row r="10705" spans="2:2">
      <c r="B10705" s="218"/>
    </row>
    <row r="10706" spans="2:2">
      <c r="B10706" s="218"/>
    </row>
    <row r="10707" spans="2:2">
      <c r="B10707" s="218"/>
    </row>
    <row r="10708" spans="2:2">
      <c r="B10708" s="218"/>
    </row>
    <row r="10709" spans="2:2">
      <c r="B10709" s="218"/>
    </row>
    <row r="10710" spans="2:2">
      <c r="B10710" s="218"/>
    </row>
    <row r="10711" spans="2:2">
      <c r="B10711" s="218"/>
    </row>
    <row r="10712" spans="2:2">
      <c r="B10712" s="218"/>
    </row>
    <row r="10713" spans="2:2">
      <c r="B10713" s="218"/>
    </row>
    <row r="10714" spans="2:2">
      <c r="B10714" s="218"/>
    </row>
    <row r="10715" spans="2:2">
      <c r="B10715" s="218"/>
    </row>
    <row r="10716" spans="2:2">
      <c r="B10716" s="218"/>
    </row>
    <row r="10717" spans="2:2">
      <c r="B10717" s="218"/>
    </row>
    <row r="10718" spans="2:2">
      <c r="B10718" s="218"/>
    </row>
    <row r="10719" spans="2:2">
      <c r="B10719" s="218"/>
    </row>
    <row r="10720" spans="2:2">
      <c r="B10720" s="218"/>
    </row>
    <row r="10721" spans="2:2">
      <c r="B10721" s="218"/>
    </row>
    <row r="10722" spans="2:2">
      <c r="B10722" s="218"/>
    </row>
    <row r="10723" spans="2:2">
      <c r="B10723" s="218"/>
    </row>
    <row r="10724" spans="2:2">
      <c r="B10724" s="218"/>
    </row>
    <row r="10725" spans="2:2">
      <c r="B10725" s="218"/>
    </row>
    <row r="10726" spans="2:2">
      <c r="B10726" s="218"/>
    </row>
    <row r="10727" spans="2:2">
      <c r="B10727" s="218"/>
    </row>
    <row r="10728" spans="2:2">
      <c r="B10728" s="218"/>
    </row>
    <row r="10729" spans="2:2">
      <c r="B10729" s="218"/>
    </row>
    <row r="10730" spans="2:2">
      <c r="B10730" s="218"/>
    </row>
    <row r="10731" spans="2:2">
      <c r="B10731" s="218"/>
    </row>
    <row r="10732" spans="2:2">
      <c r="B10732" s="218"/>
    </row>
    <row r="10733" spans="2:2">
      <c r="B10733" s="218"/>
    </row>
    <row r="10734" spans="2:2">
      <c r="B10734" s="218"/>
    </row>
    <row r="10735" spans="2:2">
      <c r="B10735" s="218"/>
    </row>
    <row r="10736" spans="2:2">
      <c r="B10736" s="218"/>
    </row>
    <row r="10737" spans="2:2">
      <c r="B10737" s="218"/>
    </row>
    <row r="10738" spans="2:2">
      <c r="B10738" s="218"/>
    </row>
    <row r="10739" spans="2:2">
      <c r="B10739" s="218"/>
    </row>
    <row r="10740" spans="2:2">
      <c r="B10740" s="218"/>
    </row>
    <row r="10741" spans="2:2">
      <c r="B10741" s="218"/>
    </row>
    <row r="10742" spans="2:2">
      <c r="B10742" s="218"/>
    </row>
    <row r="10743" spans="2:2">
      <c r="B10743" s="218"/>
    </row>
    <row r="10744" spans="2:2">
      <c r="B10744" s="218"/>
    </row>
    <row r="10745" spans="2:2">
      <c r="B10745" s="218"/>
    </row>
    <row r="10746" spans="2:2">
      <c r="B10746" s="218"/>
    </row>
    <row r="10747" spans="2:2">
      <c r="B10747" s="218"/>
    </row>
    <row r="10748" spans="2:2">
      <c r="B10748" s="218"/>
    </row>
    <row r="10749" spans="2:2">
      <c r="B10749" s="218"/>
    </row>
    <row r="10750" spans="2:2">
      <c r="B10750" s="218"/>
    </row>
    <row r="10751" spans="2:2">
      <c r="B10751" s="218"/>
    </row>
    <row r="10752" spans="2:2">
      <c r="B10752" s="218"/>
    </row>
    <row r="10753" spans="2:2">
      <c r="B10753" s="218"/>
    </row>
    <row r="10754" spans="2:2">
      <c r="B10754" s="218"/>
    </row>
    <row r="10755" spans="2:2">
      <c r="B10755" s="218"/>
    </row>
    <row r="10756" spans="2:2">
      <c r="B10756" s="218"/>
    </row>
    <row r="10757" spans="2:2">
      <c r="B10757" s="218"/>
    </row>
    <row r="10758" spans="2:2">
      <c r="B10758" s="218"/>
    </row>
    <row r="10759" spans="2:2">
      <c r="B10759" s="218"/>
    </row>
    <row r="10760" spans="2:2">
      <c r="B10760" s="218"/>
    </row>
    <row r="10761" spans="2:2">
      <c r="B10761" s="218"/>
    </row>
    <row r="10762" spans="2:2">
      <c r="B10762" s="218"/>
    </row>
    <row r="10763" spans="2:2">
      <c r="B10763" s="218"/>
    </row>
    <row r="10764" spans="2:2">
      <c r="B10764" s="218"/>
    </row>
    <row r="10765" spans="2:2">
      <c r="B10765" s="218"/>
    </row>
    <row r="10766" spans="2:2">
      <c r="B10766" s="218"/>
    </row>
    <row r="10767" spans="2:2">
      <c r="B10767" s="218"/>
    </row>
    <row r="10768" spans="2:2">
      <c r="B10768" s="218"/>
    </row>
    <row r="10769" spans="2:2">
      <c r="B10769" s="218"/>
    </row>
    <row r="10770" spans="2:2">
      <c r="B10770" s="218"/>
    </row>
    <row r="10771" spans="2:2">
      <c r="B10771" s="218"/>
    </row>
    <row r="10772" spans="2:2">
      <c r="B10772" s="218"/>
    </row>
    <row r="10773" spans="2:2">
      <c r="B10773" s="218"/>
    </row>
    <row r="10774" spans="2:2">
      <c r="B10774" s="218"/>
    </row>
    <row r="10775" spans="2:2">
      <c r="B10775" s="218"/>
    </row>
    <row r="10776" spans="2:2">
      <c r="B10776" s="218"/>
    </row>
    <row r="10777" spans="2:2">
      <c r="B10777" s="218"/>
    </row>
    <row r="10778" spans="2:2">
      <c r="B10778" s="218"/>
    </row>
    <row r="10779" spans="2:2">
      <c r="B10779" s="218"/>
    </row>
    <row r="10780" spans="2:2">
      <c r="B10780" s="218"/>
    </row>
    <row r="10781" spans="2:2">
      <c r="B10781" s="218"/>
    </row>
    <row r="10782" spans="2:2">
      <c r="B10782" s="218"/>
    </row>
    <row r="10783" spans="2:2">
      <c r="B10783" s="218"/>
    </row>
    <row r="10784" spans="2:2">
      <c r="B10784" s="218"/>
    </row>
    <row r="10785" spans="2:2">
      <c r="B10785" s="218"/>
    </row>
    <row r="10786" spans="2:2">
      <c r="B10786" s="218"/>
    </row>
    <row r="10787" spans="2:2">
      <c r="B10787" s="218"/>
    </row>
    <row r="10788" spans="2:2">
      <c r="B10788" s="218"/>
    </row>
    <row r="10789" spans="2:2">
      <c r="B10789" s="218"/>
    </row>
    <row r="10790" spans="2:2">
      <c r="B10790" s="218"/>
    </row>
    <row r="10791" spans="2:2">
      <c r="B10791" s="218"/>
    </row>
    <row r="10792" spans="2:2">
      <c r="B10792" s="218"/>
    </row>
    <row r="10793" spans="2:2">
      <c r="B10793" s="218"/>
    </row>
    <row r="10794" spans="2:2">
      <c r="B10794" s="218"/>
    </row>
    <row r="10795" spans="2:2">
      <c r="B10795" s="218"/>
    </row>
    <row r="10796" spans="2:2">
      <c r="B10796" s="218"/>
    </row>
    <row r="10797" spans="2:2">
      <c r="B10797" s="218"/>
    </row>
    <row r="10798" spans="2:2">
      <c r="B10798" s="218"/>
    </row>
    <row r="10799" spans="2:2">
      <c r="B10799" s="218"/>
    </row>
    <row r="10800" spans="2:2">
      <c r="B10800" s="218"/>
    </row>
    <row r="10801" spans="2:2">
      <c r="B10801" s="218"/>
    </row>
    <row r="10802" spans="2:2">
      <c r="B10802" s="218"/>
    </row>
    <row r="10803" spans="2:2">
      <c r="B10803" s="218"/>
    </row>
    <row r="10804" spans="2:2">
      <c r="B10804" s="218"/>
    </row>
    <row r="10805" spans="2:2">
      <c r="B10805" s="218"/>
    </row>
    <row r="10806" spans="2:2">
      <c r="B10806" s="218"/>
    </row>
    <row r="10807" spans="2:2">
      <c r="B10807" s="218"/>
    </row>
    <row r="10808" spans="2:2">
      <c r="B10808" s="218"/>
    </row>
    <row r="10809" spans="2:2">
      <c r="B10809" s="218"/>
    </row>
    <row r="10810" spans="2:2">
      <c r="B10810" s="218"/>
    </row>
    <row r="10811" spans="2:2">
      <c r="B10811" s="218"/>
    </row>
    <row r="10812" spans="2:2">
      <c r="B10812" s="218"/>
    </row>
    <row r="10813" spans="2:2">
      <c r="B10813" s="218"/>
    </row>
    <row r="10814" spans="2:2">
      <c r="B10814" s="218"/>
    </row>
    <row r="10815" spans="2:2">
      <c r="B10815" s="218"/>
    </row>
    <row r="10816" spans="2:2">
      <c r="B10816" s="218"/>
    </row>
    <row r="10817" spans="2:2">
      <c r="B10817" s="218"/>
    </row>
    <row r="10818" spans="2:2">
      <c r="B10818" s="218"/>
    </row>
    <row r="10819" spans="2:2">
      <c r="B10819" s="218"/>
    </row>
    <row r="10820" spans="2:2">
      <c r="B10820" s="218"/>
    </row>
    <row r="10821" spans="2:2">
      <c r="B10821" s="218"/>
    </row>
    <row r="10822" spans="2:2">
      <c r="B10822" s="218"/>
    </row>
    <row r="10823" spans="2:2">
      <c r="B10823" s="218"/>
    </row>
    <row r="10824" spans="2:2">
      <c r="B10824" s="218"/>
    </row>
    <row r="10825" spans="2:2">
      <c r="B10825" s="218"/>
    </row>
    <row r="10826" spans="2:2">
      <c r="B10826" s="218"/>
    </row>
    <row r="10827" spans="2:2">
      <c r="B10827" s="218"/>
    </row>
    <row r="10828" spans="2:2">
      <c r="B10828" s="218"/>
    </row>
    <row r="10829" spans="2:2">
      <c r="B10829" s="218"/>
    </row>
    <row r="10830" spans="2:2">
      <c r="B10830" s="218"/>
    </row>
    <row r="10831" spans="2:2">
      <c r="B10831" s="218"/>
    </row>
    <row r="10832" spans="2:2">
      <c r="B10832" s="218"/>
    </row>
    <row r="10833" spans="2:2">
      <c r="B10833" s="218"/>
    </row>
    <row r="10834" spans="2:2">
      <c r="B10834" s="218"/>
    </row>
    <row r="10835" spans="2:2">
      <c r="B10835" s="218"/>
    </row>
    <row r="10836" spans="2:2">
      <c r="B10836" s="218"/>
    </row>
    <row r="10837" spans="2:2">
      <c r="B10837" s="218"/>
    </row>
    <row r="10838" spans="2:2">
      <c r="B10838" s="218"/>
    </row>
    <row r="10839" spans="2:2">
      <c r="B10839" s="218"/>
    </row>
    <row r="10840" spans="2:2">
      <c r="B10840" s="218"/>
    </row>
    <row r="10841" spans="2:2">
      <c r="B10841" s="218"/>
    </row>
    <row r="10842" spans="2:2">
      <c r="B10842" s="218"/>
    </row>
    <row r="10843" spans="2:2">
      <c r="B10843" s="218"/>
    </row>
    <row r="10844" spans="2:2">
      <c r="B10844" s="218"/>
    </row>
    <row r="10845" spans="2:2">
      <c r="B10845" s="218"/>
    </row>
    <row r="10846" spans="2:2">
      <c r="B10846" s="218"/>
    </row>
    <row r="10847" spans="2:2">
      <c r="B10847" s="218"/>
    </row>
    <row r="10848" spans="2:2">
      <c r="B10848" s="218"/>
    </row>
    <row r="10849" spans="2:2">
      <c r="B10849" s="218"/>
    </row>
    <row r="10850" spans="2:2">
      <c r="B10850" s="218"/>
    </row>
    <row r="10851" spans="2:2">
      <c r="B10851" s="218"/>
    </row>
    <row r="10852" spans="2:2">
      <c r="B10852" s="218"/>
    </row>
    <row r="10853" spans="2:2">
      <c r="B10853" s="218"/>
    </row>
    <row r="10854" spans="2:2">
      <c r="B10854" s="218"/>
    </row>
    <row r="10855" spans="2:2">
      <c r="B10855" s="218"/>
    </row>
    <row r="10856" spans="2:2">
      <c r="B10856" s="218"/>
    </row>
    <row r="10857" spans="2:2">
      <c r="B10857" s="218"/>
    </row>
    <row r="10858" spans="2:2">
      <c r="B10858" s="218"/>
    </row>
    <row r="10859" spans="2:2">
      <c r="B10859" s="218"/>
    </row>
    <row r="10860" spans="2:2">
      <c r="B10860" s="218"/>
    </row>
    <row r="10861" spans="2:2">
      <c r="B10861" s="218"/>
    </row>
    <row r="10862" spans="2:2">
      <c r="B10862" s="218"/>
    </row>
    <row r="10863" spans="2:2">
      <c r="B10863" s="218"/>
    </row>
    <row r="10864" spans="2:2">
      <c r="B10864" s="218"/>
    </row>
    <row r="10865" spans="2:2">
      <c r="B10865" s="218"/>
    </row>
    <row r="10866" spans="2:2">
      <c r="B10866" s="218"/>
    </row>
    <row r="10867" spans="2:2">
      <c r="B10867" s="218"/>
    </row>
    <row r="10868" spans="2:2">
      <c r="B10868" s="218"/>
    </row>
    <row r="10869" spans="2:2">
      <c r="B10869" s="218"/>
    </row>
    <row r="10870" spans="2:2">
      <c r="B10870" s="218"/>
    </row>
    <row r="10871" spans="2:2">
      <c r="B10871" s="218"/>
    </row>
    <row r="10872" spans="2:2">
      <c r="B10872" s="218"/>
    </row>
    <row r="10873" spans="2:2">
      <c r="B10873" s="218"/>
    </row>
    <row r="10874" spans="2:2">
      <c r="B10874" s="218"/>
    </row>
    <row r="10875" spans="2:2">
      <c r="B10875" s="218"/>
    </row>
    <row r="10876" spans="2:2">
      <c r="B10876" s="218"/>
    </row>
    <row r="10877" spans="2:2">
      <c r="B10877" s="218"/>
    </row>
    <row r="10878" spans="2:2">
      <c r="B10878" s="218"/>
    </row>
    <row r="10879" spans="2:2">
      <c r="B10879" s="218"/>
    </row>
    <row r="10880" spans="2:2">
      <c r="B10880" s="218"/>
    </row>
    <row r="10881" spans="2:2">
      <c r="B10881" s="218"/>
    </row>
    <row r="10882" spans="2:2">
      <c r="B10882" s="218"/>
    </row>
    <row r="10883" spans="2:2">
      <c r="B10883" s="218"/>
    </row>
    <row r="10884" spans="2:2">
      <c r="B10884" s="218"/>
    </row>
    <row r="10885" spans="2:2">
      <c r="B10885" s="218"/>
    </row>
    <row r="10886" spans="2:2">
      <c r="B10886" s="218"/>
    </row>
    <row r="10887" spans="2:2">
      <c r="B10887" s="218"/>
    </row>
    <row r="10888" spans="2:2">
      <c r="B10888" s="218"/>
    </row>
    <row r="10889" spans="2:2">
      <c r="B10889" s="218"/>
    </row>
    <row r="10890" spans="2:2">
      <c r="B10890" s="218"/>
    </row>
    <row r="10891" spans="2:2">
      <c r="B10891" s="218"/>
    </row>
    <row r="10892" spans="2:2">
      <c r="B10892" s="218"/>
    </row>
    <row r="10893" spans="2:2">
      <c r="B10893" s="218"/>
    </row>
    <row r="10894" spans="2:2">
      <c r="B10894" s="218"/>
    </row>
    <row r="10895" spans="2:2">
      <c r="B10895" s="218"/>
    </row>
    <row r="10896" spans="2:2">
      <c r="B10896" s="218"/>
    </row>
    <row r="10897" spans="2:2">
      <c r="B10897" s="218"/>
    </row>
    <row r="10898" spans="2:2">
      <c r="B10898" s="218"/>
    </row>
    <row r="10899" spans="2:2">
      <c r="B10899" s="218"/>
    </row>
    <row r="10900" spans="2:2">
      <c r="B10900" s="218"/>
    </row>
    <row r="10901" spans="2:2">
      <c r="B10901" s="218"/>
    </row>
    <row r="10902" spans="2:2">
      <c r="B10902" s="218"/>
    </row>
    <row r="10903" spans="2:2">
      <c r="B10903" s="218"/>
    </row>
    <row r="10904" spans="2:2">
      <c r="B10904" s="218"/>
    </row>
    <row r="10905" spans="2:2">
      <c r="B10905" s="218"/>
    </row>
    <row r="10906" spans="2:2">
      <c r="B10906" s="218"/>
    </row>
    <row r="10907" spans="2:2">
      <c r="B10907" s="218"/>
    </row>
    <row r="10908" spans="2:2">
      <c r="B10908" s="218"/>
    </row>
    <row r="10909" spans="2:2">
      <c r="B10909" s="218"/>
    </row>
    <row r="10910" spans="2:2">
      <c r="B10910" s="218"/>
    </row>
    <row r="10911" spans="2:2">
      <c r="B10911" s="218"/>
    </row>
    <row r="10912" spans="2:2">
      <c r="B10912" s="218"/>
    </row>
    <row r="10913" spans="2:2">
      <c r="B10913" s="218"/>
    </row>
    <row r="10914" spans="2:2">
      <c r="B10914" s="218"/>
    </row>
    <row r="10915" spans="2:2">
      <c r="B10915" s="218"/>
    </row>
    <row r="10916" spans="2:2">
      <c r="B10916" s="218"/>
    </row>
    <row r="10917" spans="2:2">
      <c r="B10917" s="218"/>
    </row>
    <row r="10918" spans="2:2">
      <c r="B10918" s="218"/>
    </row>
    <row r="10919" spans="2:2">
      <c r="B10919" s="218"/>
    </row>
    <row r="10920" spans="2:2">
      <c r="B10920" s="218"/>
    </row>
    <row r="10921" spans="2:2">
      <c r="B10921" s="218"/>
    </row>
    <row r="10922" spans="2:2">
      <c r="B10922" s="218"/>
    </row>
    <row r="10923" spans="2:2">
      <c r="B10923" s="218"/>
    </row>
    <row r="10924" spans="2:2">
      <c r="B10924" s="218"/>
    </row>
    <row r="10925" spans="2:2">
      <c r="B10925" s="218"/>
    </row>
    <row r="10926" spans="2:2">
      <c r="B10926" s="218"/>
    </row>
    <row r="10927" spans="2:2">
      <c r="B10927" s="218"/>
    </row>
    <row r="10928" spans="2:2">
      <c r="B10928" s="218"/>
    </row>
    <row r="10929" spans="2:2">
      <c r="B10929" s="218"/>
    </row>
    <row r="10930" spans="2:2">
      <c r="B10930" s="218"/>
    </row>
    <row r="10931" spans="2:2">
      <c r="B10931" s="218"/>
    </row>
    <row r="10932" spans="2:2">
      <c r="B10932" s="218"/>
    </row>
    <row r="10933" spans="2:2">
      <c r="B10933" s="218"/>
    </row>
    <row r="10934" spans="2:2">
      <c r="B10934" s="218"/>
    </row>
    <row r="10935" spans="2:2">
      <c r="B10935" s="218"/>
    </row>
    <row r="10936" spans="2:2">
      <c r="B10936" s="218"/>
    </row>
    <row r="10937" spans="2:2">
      <c r="B10937" s="218"/>
    </row>
    <row r="10938" spans="2:2">
      <c r="B10938" s="218"/>
    </row>
    <row r="10939" spans="2:2">
      <c r="B10939" s="218"/>
    </row>
    <row r="10940" spans="2:2">
      <c r="B10940" s="218"/>
    </row>
    <row r="10941" spans="2:2">
      <c r="B10941" s="218"/>
    </row>
    <row r="10942" spans="2:2">
      <c r="B10942" s="218"/>
    </row>
    <row r="10943" spans="2:2">
      <c r="B10943" s="218"/>
    </row>
    <row r="10944" spans="2:2">
      <c r="B10944" s="218"/>
    </row>
    <row r="10945" spans="2:2">
      <c r="B10945" s="218"/>
    </row>
    <row r="10946" spans="2:2">
      <c r="B10946" s="218"/>
    </row>
    <row r="10947" spans="2:2">
      <c r="B10947" s="218"/>
    </row>
    <row r="10948" spans="2:2">
      <c r="B10948" s="218"/>
    </row>
    <row r="10949" spans="2:2">
      <c r="B10949" s="218"/>
    </row>
    <row r="10950" spans="2:2">
      <c r="B10950" s="218"/>
    </row>
    <row r="10951" spans="2:2">
      <c r="B10951" s="218"/>
    </row>
    <row r="10952" spans="2:2">
      <c r="B10952" s="218"/>
    </row>
    <row r="10953" spans="2:2">
      <c r="B10953" s="218"/>
    </row>
    <row r="10954" spans="2:2">
      <c r="B10954" s="218"/>
    </row>
    <row r="10955" spans="2:2">
      <c r="B10955" s="218"/>
    </row>
    <row r="10956" spans="2:2">
      <c r="B10956" s="218"/>
    </row>
    <row r="10957" spans="2:2">
      <c r="B10957" s="218"/>
    </row>
    <row r="10958" spans="2:2">
      <c r="B10958" s="218"/>
    </row>
    <row r="10959" spans="2:2">
      <c r="B10959" s="218"/>
    </row>
    <row r="10960" spans="2:2">
      <c r="B10960" s="218"/>
    </row>
    <row r="10961" spans="2:2">
      <c r="B10961" s="218"/>
    </row>
    <row r="10962" spans="2:2">
      <c r="B10962" s="218"/>
    </row>
    <row r="10963" spans="2:2">
      <c r="B10963" s="218"/>
    </row>
    <row r="10964" spans="2:2">
      <c r="B10964" s="218"/>
    </row>
    <row r="10965" spans="2:2">
      <c r="B10965" s="218"/>
    </row>
    <row r="10966" spans="2:2">
      <c r="B10966" s="218"/>
    </row>
    <row r="10967" spans="2:2">
      <c r="B10967" s="218"/>
    </row>
    <row r="10968" spans="2:2">
      <c r="B10968" s="218"/>
    </row>
    <row r="10969" spans="2:2">
      <c r="B10969" s="218"/>
    </row>
    <row r="10970" spans="2:2">
      <c r="B10970" s="218"/>
    </row>
    <row r="10971" spans="2:2">
      <c r="B10971" s="218"/>
    </row>
    <row r="10972" spans="2:2">
      <c r="B10972" s="218"/>
    </row>
    <row r="10973" spans="2:2">
      <c r="B10973" s="218"/>
    </row>
    <row r="10974" spans="2:2">
      <c r="B10974" s="218"/>
    </row>
    <row r="10975" spans="2:2">
      <c r="B10975" s="218"/>
    </row>
    <row r="10976" spans="2:2">
      <c r="B10976" s="218"/>
    </row>
    <row r="10977" spans="2:2">
      <c r="B10977" s="218"/>
    </row>
    <row r="10978" spans="2:2">
      <c r="B10978" s="218"/>
    </row>
    <row r="10979" spans="2:2">
      <c r="B10979" s="218"/>
    </row>
    <row r="10980" spans="2:2">
      <c r="B10980" s="218"/>
    </row>
    <row r="10981" spans="2:2">
      <c r="B10981" s="218"/>
    </row>
    <row r="10982" spans="2:2">
      <c r="B10982" s="218"/>
    </row>
    <row r="10983" spans="2:2">
      <c r="B10983" s="218"/>
    </row>
    <row r="10984" spans="2:2">
      <c r="B10984" s="218"/>
    </row>
    <row r="10985" spans="2:2">
      <c r="B10985" s="218"/>
    </row>
    <row r="10986" spans="2:2">
      <c r="B10986" s="218"/>
    </row>
    <row r="10987" spans="2:2">
      <c r="B10987" s="218"/>
    </row>
    <row r="10988" spans="2:2">
      <c r="B10988" s="218"/>
    </row>
    <row r="10989" spans="2:2">
      <c r="B10989" s="218"/>
    </row>
    <row r="10990" spans="2:2">
      <c r="B10990" s="218"/>
    </row>
    <row r="10991" spans="2:2">
      <c r="B10991" s="218"/>
    </row>
    <row r="10992" spans="2:2">
      <c r="B10992" s="218"/>
    </row>
    <row r="10993" spans="2:2">
      <c r="B10993" s="218"/>
    </row>
    <row r="10994" spans="2:2">
      <c r="B10994" s="218"/>
    </row>
    <row r="10995" spans="2:2">
      <c r="B10995" s="218"/>
    </row>
    <row r="10996" spans="2:2">
      <c r="B10996" s="218"/>
    </row>
    <row r="10997" spans="2:2">
      <c r="B10997" s="218"/>
    </row>
    <row r="10998" spans="2:2">
      <c r="B10998" s="218"/>
    </row>
    <row r="10999" spans="2:2">
      <c r="B10999" s="218"/>
    </row>
    <row r="11000" spans="2:2">
      <c r="B11000" s="218"/>
    </row>
    <row r="11001" spans="2:2">
      <c r="B11001" s="218"/>
    </row>
    <row r="11002" spans="2:2">
      <c r="B11002" s="218"/>
    </row>
    <row r="11003" spans="2:2">
      <c r="B11003" s="218"/>
    </row>
    <row r="11004" spans="2:2">
      <c r="B11004" s="218"/>
    </row>
    <row r="11005" spans="2:2">
      <c r="B11005" s="218"/>
    </row>
    <row r="11006" spans="2:2">
      <c r="B11006" s="218"/>
    </row>
    <row r="11007" spans="2:2">
      <c r="B11007" s="218"/>
    </row>
    <row r="11008" spans="2:2">
      <c r="B11008" s="218"/>
    </row>
    <row r="11009" spans="2:2">
      <c r="B11009" s="218"/>
    </row>
    <row r="11010" spans="2:2">
      <c r="B11010" s="218"/>
    </row>
    <row r="11011" spans="2:2">
      <c r="B11011" s="218"/>
    </row>
    <row r="11012" spans="2:2">
      <c r="B11012" s="218"/>
    </row>
    <row r="11013" spans="2:2">
      <c r="B11013" s="218"/>
    </row>
    <row r="11014" spans="2:2">
      <c r="B11014" s="218"/>
    </row>
    <row r="11015" spans="2:2">
      <c r="B11015" s="218"/>
    </row>
    <row r="11016" spans="2:2">
      <c r="B11016" s="218"/>
    </row>
    <row r="11017" spans="2:2">
      <c r="B11017" s="218"/>
    </row>
    <row r="11018" spans="2:2">
      <c r="B11018" s="218"/>
    </row>
    <row r="11019" spans="2:2">
      <c r="B11019" s="218"/>
    </row>
    <row r="11020" spans="2:2">
      <c r="B11020" s="218"/>
    </row>
    <row r="11021" spans="2:2">
      <c r="B11021" s="218"/>
    </row>
    <row r="11022" spans="2:2">
      <c r="B11022" s="218"/>
    </row>
    <row r="11023" spans="2:2">
      <c r="B11023" s="218"/>
    </row>
    <row r="11024" spans="2:2">
      <c r="B11024" s="218"/>
    </row>
    <row r="11025" spans="2:2">
      <c r="B11025" s="218"/>
    </row>
    <row r="11026" spans="2:2">
      <c r="B11026" s="218"/>
    </row>
    <row r="11027" spans="2:2">
      <c r="B11027" s="218"/>
    </row>
    <row r="11028" spans="2:2">
      <c r="B11028" s="218"/>
    </row>
    <row r="11029" spans="2:2">
      <c r="B11029" s="218"/>
    </row>
    <row r="11030" spans="2:2">
      <c r="B11030" s="218"/>
    </row>
    <row r="11031" spans="2:2">
      <c r="B11031" s="218"/>
    </row>
    <row r="11032" spans="2:2">
      <c r="B11032" s="218"/>
    </row>
    <row r="11033" spans="2:2">
      <c r="B11033" s="218"/>
    </row>
    <row r="11034" spans="2:2">
      <c r="B11034" s="218"/>
    </row>
    <row r="11035" spans="2:2">
      <c r="B11035" s="218"/>
    </row>
    <row r="11036" spans="2:2">
      <c r="B11036" s="218"/>
    </row>
    <row r="11037" spans="2:2">
      <c r="B11037" s="218"/>
    </row>
    <row r="11038" spans="2:2">
      <c r="B11038" s="218"/>
    </row>
    <row r="11039" spans="2:2">
      <c r="B11039" s="218"/>
    </row>
    <row r="11040" spans="2:2">
      <c r="B11040" s="218"/>
    </row>
    <row r="11041" spans="2:2">
      <c r="B11041" s="218"/>
    </row>
    <row r="11042" spans="2:2">
      <c r="B11042" s="218"/>
    </row>
    <row r="11043" spans="2:2">
      <c r="B11043" s="218"/>
    </row>
    <row r="11044" spans="2:2">
      <c r="B11044" s="218"/>
    </row>
    <row r="11045" spans="2:2">
      <c r="B11045" s="218"/>
    </row>
    <row r="11046" spans="2:2">
      <c r="B11046" s="218"/>
    </row>
    <row r="11047" spans="2:2">
      <c r="B11047" s="218"/>
    </row>
    <row r="11048" spans="2:2">
      <c r="B11048" s="218"/>
    </row>
    <row r="11049" spans="2:2">
      <c r="B11049" s="218"/>
    </row>
    <row r="11050" spans="2:2">
      <c r="B11050" s="218"/>
    </row>
    <row r="11051" spans="2:2">
      <c r="B11051" s="218"/>
    </row>
    <row r="11052" spans="2:2">
      <c r="B11052" s="218"/>
    </row>
    <row r="11053" spans="2:2">
      <c r="B11053" s="218"/>
    </row>
    <row r="11054" spans="2:2">
      <c r="B11054" s="218"/>
    </row>
    <row r="11055" spans="2:2">
      <c r="B11055" s="218"/>
    </row>
    <row r="11056" spans="2:2">
      <c r="B11056" s="218"/>
    </row>
    <row r="11057" spans="2:2">
      <c r="B11057" s="218"/>
    </row>
    <row r="11058" spans="2:2">
      <c r="B11058" s="218"/>
    </row>
    <row r="11059" spans="2:2">
      <c r="B11059" s="218"/>
    </row>
    <row r="11060" spans="2:2">
      <c r="B11060" s="218"/>
    </row>
    <row r="11061" spans="2:2">
      <c r="B11061" s="218"/>
    </row>
    <row r="11062" spans="2:2">
      <c r="B11062" s="218"/>
    </row>
    <row r="11063" spans="2:2">
      <c r="B11063" s="218"/>
    </row>
    <row r="11064" spans="2:2">
      <c r="B11064" s="218"/>
    </row>
    <row r="11065" spans="2:2">
      <c r="B11065" s="218"/>
    </row>
    <row r="11066" spans="2:2">
      <c r="B11066" s="218"/>
    </row>
    <row r="11067" spans="2:2">
      <c r="B11067" s="218"/>
    </row>
    <row r="11068" spans="2:2">
      <c r="B11068" s="218"/>
    </row>
    <row r="11069" spans="2:2">
      <c r="B11069" s="218"/>
    </row>
    <row r="11070" spans="2:2">
      <c r="B11070" s="218"/>
    </row>
    <row r="11071" spans="2:2">
      <c r="B11071" s="218"/>
    </row>
    <row r="11072" spans="2:2">
      <c r="B11072" s="218"/>
    </row>
    <row r="11073" spans="2:2">
      <c r="B11073" s="218"/>
    </row>
    <row r="11074" spans="2:2">
      <c r="B11074" s="218"/>
    </row>
    <row r="11075" spans="2:2">
      <c r="B11075" s="218"/>
    </row>
    <row r="11076" spans="2:2">
      <c r="B11076" s="218"/>
    </row>
    <row r="11077" spans="2:2">
      <c r="B11077" s="218"/>
    </row>
    <row r="11078" spans="2:2">
      <c r="B11078" s="218"/>
    </row>
    <row r="11079" spans="2:2">
      <c r="B11079" s="218"/>
    </row>
    <row r="11080" spans="2:2">
      <c r="B11080" s="218"/>
    </row>
    <row r="11081" spans="2:2">
      <c r="B11081" s="218"/>
    </row>
    <row r="11082" spans="2:2">
      <c r="B11082" s="218"/>
    </row>
    <row r="11083" spans="2:2">
      <c r="B11083" s="218"/>
    </row>
    <row r="11084" spans="2:2">
      <c r="B11084" s="218"/>
    </row>
    <row r="11085" spans="2:2">
      <c r="B11085" s="218"/>
    </row>
    <row r="11086" spans="2:2">
      <c r="B11086" s="218"/>
    </row>
    <row r="11087" spans="2:2">
      <c r="B11087" s="218"/>
    </row>
    <row r="11088" spans="2:2">
      <c r="B11088" s="218"/>
    </row>
    <row r="11089" spans="2:2">
      <c r="B11089" s="218"/>
    </row>
    <row r="11090" spans="2:2">
      <c r="B11090" s="218"/>
    </row>
    <row r="11091" spans="2:2">
      <c r="B11091" s="218"/>
    </row>
    <row r="11092" spans="2:2">
      <c r="B11092" s="218"/>
    </row>
    <row r="11093" spans="2:2">
      <c r="B11093" s="218"/>
    </row>
    <row r="11094" spans="2:2">
      <c r="B11094" s="218"/>
    </row>
    <row r="11095" spans="2:2">
      <c r="B11095" s="218"/>
    </row>
    <row r="11096" spans="2:2">
      <c r="B11096" s="218"/>
    </row>
    <row r="11097" spans="2:2">
      <c r="B11097" s="218"/>
    </row>
    <row r="11098" spans="2:2">
      <c r="B11098" s="218"/>
    </row>
    <row r="11099" spans="2:2">
      <c r="B11099" s="218"/>
    </row>
    <row r="11100" spans="2:2">
      <c r="B11100" s="218"/>
    </row>
    <row r="11101" spans="2:2">
      <c r="B11101" s="218"/>
    </row>
    <row r="11102" spans="2:2">
      <c r="B11102" s="218"/>
    </row>
    <row r="11103" spans="2:2">
      <c r="B11103" s="218"/>
    </row>
    <row r="11104" spans="2:2">
      <c r="B11104" s="218"/>
    </row>
    <row r="11105" spans="2:2">
      <c r="B11105" s="218"/>
    </row>
    <row r="11106" spans="2:2">
      <c r="B11106" s="218"/>
    </row>
    <row r="11107" spans="2:2">
      <c r="B11107" s="218"/>
    </row>
    <row r="11108" spans="2:2">
      <c r="B11108" s="218"/>
    </row>
    <row r="11109" spans="2:2">
      <c r="B11109" s="218"/>
    </row>
    <row r="11110" spans="2:2">
      <c r="B11110" s="218"/>
    </row>
    <row r="11111" spans="2:2">
      <c r="B11111" s="218"/>
    </row>
    <row r="11112" spans="2:2">
      <c r="B11112" s="218"/>
    </row>
    <row r="11113" spans="2:2">
      <c r="B11113" s="218"/>
    </row>
    <row r="11114" spans="2:2">
      <c r="B11114" s="218"/>
    </row>
    <row r="11115" spans="2:2">
      <c r="B11115" s="218"/>
    </row>
    <row r="11116" spans="2:2">
      <c r="B11116" s="218"/>
    </row>
    <row r="11117" spans="2:2">
      <c r="B11117" s="218"/>
    </row>
    <row r="11118" spans="2:2">
      <c r="B11118" s="218"/>
    </row>
    <row r="11119" spans="2:2">
      <c r="B11119" s="218"/>
    </row>
    <row r="11120" spans="2:2">
      <c r="B11120" s="218"/>
    </row>
    <row r="11121" spans="2:2">
      <c r="B11121" s="218"/>
    </row>
    <row r="11122" spans="2:2">
      <c r="B11122" s="218"/>
    </row>
    <row r="11123" spans="2:2">
      <c r="B11123" s="218"/>
    </row>
    <row r="11124" spans="2:2">
      <c r="B11124" s="218"/>
    </row>
    <row r="11125" spans="2:2">
      <c r="B11125" s="218"/>
    </row>
    <row r="11126" spans="2:2">
      <c r="B11126" s="218"/>
    </row>
    <row r="11127" spans="2:2">
      <c r="B11127" s="218"/>
    </row>
    <row r="11128" spans="2:2">
      <c r="B11128" s="218"/>
    </row>
    <row r="11129" spans="2:2">
      <c r="B11129" s="218"/>
    </row>
    <row r="11130" spans="2:2">
      <c r="B11130" s="218"/>
    </row>
    <row r="11131" spans="2:2">
      <c r="B11131" s="218"/>
    </row>
    <row r="11132" spans="2:2">
      <c r="B11132" s="218"/>
    </row>
    <row r="11133" spans="2:2">
      <c r="B11133" s="218"/>
    </row>
    <row r="11134" spans="2:2">
      <c r="B11134" s="218"/>
    </row>
    <row r="11135" spans="2:2">
      <c r="B11135" s="218"/>
    </row>
    <row r="11136" spans="2:2">
      <c r="B11136" s="218"/>
    </row>
    <row r="11137" spans="2:2">
      <c r="B11137" s="218"/>
    </row>
    <row r="11138" spans="2:2">
      <c r="B11138" s="218"/>
    </row>
    <row r="11139" spans="2:2">
      <c r="B11139" s="218"/>
    </row>
    <row r="11140" spans="2:2">
      <c r="B11140" s="218"/>
    </row>
    <row r="11141" spans="2:2">
      <c r="B11141" s="218"/>
    </row>
    <row r="11142" spans="2:2">
      <c r="B11142" s="218"/>
    </row>
    <row r="11143" spans="2:2">
      <c r="B11143" s="218"/>
    </row>
    <row r="11144" spans="2:2">
      <c r="B11144" s="218"/>
    </row>
    <row r="11145" spans="2:2">
      <c r="B11145" s="218"/>
    </row>
    <row r="11146" spans="2:2">
      <c r="B11146" s="218"/>
    </row>
    <row r="11147" spans="2:2">
      <c r="B11147" s="218"/>
    </row>
    <row r="11148" spans="2:2">
      <c r="B11148" s="218"/>
    </row>
    <row r="11149" spans="2:2">
      <c r="B11149" s="218"/>
    </row>
    <row r="11150" spans="2:2">
      <c r="B11150" s="218"/>
    </row>
    <row r="11151" spans="2:2">
      <c r="B11151" s="218"/>
    </row>
    <row r="11152" spans="2:2">
      <c r="B11152" s="218"/>
    </row>
    <row r="11153" spans="2:2">
      <c r="B11153" s="218"/>
    </row>
    <row r="11154" spans="2:2">
      <c r="B11154" s="218"/>
    </row>
    <row r="11155" spans="2:2">
      <c r="B11155" s="218"/>
    </row>
    <row r="11156" spans="2:2">
      <c r="B11156" s="218"/>
    </row>
    <row r="11157" spans="2:2">
      <c r="B11157" s="218"/>
    </row>
    <row r="11158" spans="2:2">
      <c r="B11158" s="218"/>
    </row>
    <row r="11159" spans="2:2">
      <c r="B11159" s="218"/>
    </row>
    <row r="11160" spans="2:2">
      <c r="B11160" s="218"/>
    </row>
    <row r="11161" spans="2:2">
      <c r="B11161" s="218"/>
    </row>
    <row r="11162" spans="2:2">
      <c r="B11162" s="218"/>
    </row>
    <row r="11163" spans="2:2">
      <c r="B11163" s="218"/>
    </row>
    <row r="11164" spans="2:2">
      <c r="B11164" s="218"/>
    </row>
    <row r="11165" spans="2:2">
      <c r="B11165" s="218"/>
    </row>
    <row r="11166" spans="2:2">
      <c r="B11166" s="218"/>
    </row>
    <row r="11167" spans="2:2">
      <c r="B11167" s="218"/>
    </row>
    <row r="11168" spans="2:2">
      <c r="B11168" s="218"/>
    </row>
    <row r="11169" spans="2:2">
      <c r="B11169" s="218"/>
    </row>
    <row r="11170" spans="2:2">
      <c r="B11170" s="218"/>
    </row>
    <row r="11171" spans="2:2">
      <c r="B11171" s="218"/>
    </row>
    <row r="11172" spans="2:2">
      <c r="B11172" s="218"/>
    </row>
    <row r="11173" spans="2:2">
      <c r="B11173" s="218"/>
    </row>
    <row r="11174" spans="2:2">
      <c r="B11174" s="218"/>
    </row>
    <row r="11175" spans="2:2">
      <c r="B11175" s="218"/>
    </row>
    <row r="11176" spans="2:2">
      <c r="B11176" s="218"/>
    </row>
    <row r="11177" spans="2:2">
      <c r="B11177" s="218"/>
    </row>
    <row r="11178" spans="2:2">
      <c r="B11178" s="218"/>
    </row>
    <row r="11179" spans="2:2">
      <c r="B11179" s="218"/>
    </row>
    <row r="11180" spans="2:2">
      <c r="B11180" s="218"/>
    </row>
    <row r="11181" spans="2:2">
      <c r="B11181" s="218"/>
    </row>
    <row r="11182" spans="2:2">
      <c r="B11182" s="218"/>
    </row>
    <row r="11183" spans="2:2">
      <c r="B11183" s="218"/>
    </row>
    <row r="11184" spans="2:2">
      <c r="B11184" s="218"/>
    </row>
    <row r="11185" spans="2:2">
      <c r="B11185" s="218"/>
    </row>
    <row r="11186" spans="2:2">
      <c r="B11186" s="218"/>
    </row>
    <row r="11187" spans="2:2">
      <c r="B11187" s="218"/>
    </row>
    <row r="11188" spans="2:2">
      <c r="B11188" s="218"/>
    </row>
    <row r="11189" spans="2:2">
      <c r="B11189" s="218"/>
    </row>
    <row r="11190" spans="2:2">
      <c r="B11190" s="218"/>
    </row>
    <row r="11191" spans="2:2">
      <c r="B11191" s="218"/>
    </row>
    <row r="11192" spans="2:2">
      <c r="B11192" s="218"/>
    </row>
    <row r="11193" spans="2:2">
      <c r="B11193" s="218"/>
    </row>
    <row r="11194" spans="2:2">
      <c r="B11194" s="218"/>
    </row>
    <row r="11195" spans="2:2">
      <c r="B11195" s="218"/>
    </row>
    <row r="11196" spans="2:2">
      <c r="B11196" s="218"/>
    </row>
    <row r="11197" spans="2:2">
      <c r="B11197" s="218"/>
    </row>
    <row r="11198" spans="2:2">
      <c r="B11198" s="218"/>
    </row>
    <row r="11199" spans="2:2">
      <c r="B11199" s="218"/>
    </row>
    <row r="11200" spans="2:2">
      <c r="B11200" s="218"/>
    </row>
    <row r="11201" spans="2:2">
      <c r="B11201" s="218"/>
    </row>
    <row r="11202" spans="2:2">
      <c r="B11202" s="218"/>
    </row>
    <row r="11203" spans="2:2">
      <c r="B11203" s="218"/>
    </row>
    <row r="11204" spans="2:2">
      <c r="B11204" s="218"/>
    </row>
    <row r="11205" spans="2:2">
      <c r="B11205" s="218"/>
    </row>
    <row r="11206" spans="2:2">
      <c r="B11206" s="218"/>
    </row>
    <row r="11207" spans="2:2">
      <c r="B11207" s="218"/>
    </row>
    <row r="11208" spans="2:2">
      <c r="B11208" s="218"/>
    </row>
    <row r="11209" spans="2:2">
      <c r="B11209" s="218"/>
    </row>
    <row r="11210" spans="2:2">
      <c r="B11210" s="218"/>
    </row>
    <row r="11211" spans="2:2">
      <c r="B11211" s="218"/>
    </row>
    <row r="11212" spans="2:2">
      <c r="B11212" s="218"/>
    </row>
    <row r="11213" spans="2:2">
      <c r="B11213" s="218"/>
    </row>
    <row r="11214" spans="2:2">
      <c r="B11214" s="218"/>
    </row>
    <row r="11215" spans="2:2">
      <c r="B11215" s="218"/>
    </row>
    <row r="11216" spans="2:2">
      <c r="B11216" s="218"/>
    </row>
    <row r="11217" spans="2:2">
      <c r="B11217" s="218"/>
    </row>
    <row r="11218" spans="2:2">
      <c r="B11218" s="218"/>
    </row>
    <row r="11219" spans="2:2">
      <c r="B11219" s="218"/>
    </row>
    <row r="11220" spans="2:2">
      <c r="B11220" s="218"/>
    </row>
    <row r="11221" spans="2:2">
      <c r="B11221" s="218"/>
    </row>
    <row r="11222" spans="2:2">
      <c r="B11222" s="218"/>
    </row>
    <row r="11223" spans="2:2">
      <c r="B11223" s="218"/>
    </row>
    <row r="11224" spans="2:2">
      <c r="B11224" s="218"/>
    </row>
    <row r="11225" spans="2:2">
      <c r="B11225" s="218"/>
    </row>
    <row r="11226" spans="2:2">
      <c r="B11226" s="218"/>
    </row>
    <row r="11227" spans="2:2">
      <c r="B11227" s="218"/>
    </row>
    <row r="11228" spans="2:2">
      <c r="B11228" s="218"/>
    </row>
    <row r="11229" spans="2:2">
      <c r="B11229" s="218"/>
    </row>
    <row r="11230" spans="2:2">
      <c r="B11230" s="218"/>
    </row>
    <row r="11231" spans="2:2">
      <c r="B11231" s="218"/>
    </row>
    <row r="11232" spans="2:2">
      <c r="B11232" s="218"/>
    </row>
    <row r="11233" spans="2:2">
      <c r="B11233" s="218"/>
    </row>
    <row r="11234" spans="2:2">
      <c r="B11234" s="218"/>
    </row>
    <row r="11235" spans="2:2">
      <c r="B11235" s="218"/>
    </row>
    <row r="11236" spans="2:2">
      <c r="B11236" s="218"/>
    </row>
    <row r="11237" spans="2:2">
      <c r="B11237" s="218"/>
    </row>
    <row r="11238" spans="2:2">
      <c r="B11238" s="218"/>
    </row>
    <row r="11239" spans="2:2">
      <c r="B11239" s="218"/>
    </row>
    <row r="11240" spans="2:2">
      <c r="B11240" s="218"/>
    </row>
    <row r="11241" spans="2:2">
      <c r="B11241" s="218"/>
    </row>
    <row r="11242" spans="2:2">
      <c r="B11242" s="218"/>
    </row>
    <row r="11243" spans="2:2">
      <c r="B11243" s="218"/>
    </row>
    <row r="11244" spans="2:2">
      <c r="B11244" s="218"/>
    </row>
    <row r="11245" spans="2:2">
      <c r="B11245" s="218"/>
    </row>
    <row r="11246" spans="2:2">
      <c r="B11246" s="218"/>
    </row>
    <row r="11247" spans="2:2">
      <c r="B11247" s="218"/>
    </row>
    <row r="11248" spans="2:2">
      <c r="B11248" s="218"/>
    </row>
    <row r="11249" spans="2:2">
      <c r="B11249" s="218"/>
    </row>
    <row r="11250" spans="2:2">
      <c r="B11250" s="218"/>
    </row>
    <row r="11251" spans="2:2">
      <c r="B11251" s="218"/>
    </row>
    <row r="11252" spans="2:2">
      <c r="B11252" s="218"/>
    </row>
    <row r="11253" spans="2:2">
      <c r="B11253" s="218"/>
    </row>
    <row r="11254" spans="2:2">
      <c r="B11254" s="218"/>
    </row>
    <row r="11255" spans="2:2">
      <c r="B11255" s="218"/>
    </row>
    <row r="11256" spans="2:2">
      <c r="B11256" s="218"/>
    </row>
    <row r="11257" spans="2:2">
      <c r="B11257" s="218"/>
    </row>
    <row r="11258" spans="2:2">
      <c r="B11258" s="218"/>
    </row>
    <row r="11259" spans="2:2">
      <c r="B11259" s="218"/>
    </row>
    <row r="11260" spans="2:2">
      <c r="B11260" s="218"/>
    </row>
    <row r="11261" spans="2:2">
      <c r="B11261" s="218"/>
    </row>
    <row r="11262" spans="2:2">
      <c r="B11262" s="218"/>
    </row>
    <row r="11263" spans="2:2">
      <c r="B11263" s="218"/>
    </row>
    <row r="11264" spans="2:2">
      <c r="B11264" s="218"/>
    </row>
    <row r="11265" spans="2:2">
      <c r="B11265" s="218"/>
    </row>
    <row r="11266" spans="2:2">
      <c r="B11266" s="218"/>
    </row>
    <row r="11267" spans="2:2">
      <c r="B11267" s="218"/>
    </row>
    <row r="11268" spans="2:2">
      <c r="B11268" s="218"/>
    </row>
    <row r="11269" spans="2:2">
      <c r="B11269" s="218"/>
    </row>
    <row r="11270" spans="2:2">
      <c r="B11270" s="218"/>
    </row>
    <row r="11271" spans="2:2">
      <c r="B11271" s="218"/>
    </row>
    <row r="11272" spans="2:2">
      <c r="B11272" s="218"/>
    </row>
    <row r="11273" spans="2:2">
      <c r="B11273" s="218"/>
    </row>
    <row r="11274" spans="2:2">
      <c r="B11274" s="218"/>
    </row>
    <row r="11275" spans="2:2">
      <c r="B11275" s="218"/>
    </row>
    <row r="11276" spans="2:2">
      <c r="B11276" s="218"/>
    </row>
    <row r="11277" spans="2:2">
      <c r="B11277" s="218"/>
    </row>
    <row r="11278" spans="2:2">
      <c r="B11278" s="218"/>
    </row>
    <row r="11279" spans="2:2">
      <c r="B11279" s="218"/>
    </row>
    <row r="11280" spans="2:2">
      <c r="B11280" s="218"/>
    </row>
    <row r="11281" spans="2:2">
      <c r="B11281" s="218"/>
    </row>
    <row r="11282" spans="2:2">
      <c r="B11282" s="218"/>
    </row>
    <row r="11283" spans="2:2">
      <c r="B11283" s="218"/>
    </row>
    <row r="11284" spans="2:2">
      <c r="B11284" s="218"/>
    </row>
    <row r="11285" spans="2:2">
      <c r="B11285" s="218"/>
    </row>
    <row r="11286" spans="2:2">
      <c r="B11286" s="218"/>
    </row>
    <row r="11287" spans="2:2">
      <c r="B11287" s="218"/>
    </row>
    <row r="11288" spans="2:2">
      <c r="B11288" s="218"/>
    </row>
    <row r="11289" spans="2:2">
      <c r="B11289" s="218"/>
    </row>
    <row r="11290" spans="2:2">
      <c r="B11290" s="218"/>
    </row>
    <row r="11291" spans="2:2">
      <c r="B11291" s="218"/>
    </row>
    <row r="11292" spans="2:2">
      <c r="B11292" s="218"/>
    </row>
    <row r="11293" spans="2:2">
      <c r="B11293" s="218"/>
    </row>
    <row r="11294" spans="2:2">
      <c r="B11294" s="218"/>
    </row>
    <row r="11295" spans="2:2">
      <c r="B11295" s="218"/>
    </row>
    <row r="11296" spans="2:2">
      <c r="B11296" s="218"/>
    </row>
    <row r="11297" spans="2:2">
      <c r="B11297" s="218"/>
    </row>
    <row r="11298" spans="2:2">
      <c r="B11298" s="218"/>
    </row>
    <row r="11299" spans="2:2">
      <c r="B11299" s="218"/>
    </row>
    <row r="11300" spans="2:2">
      <c r="B11300" s="218"/>
    </row>
    <row r="11301" spans="2:2">
      <c r="B11301" s="218"/>
    </row>
    <row r="11302" spans="2:2">
      <c r="B11302" s="218"/>
    </row>
    <row r="11303" spans="2:2">
      <c r="B11303" s="218"/>
    </row>
    <row r="11304" spans="2:2">
      <c r="B11304" s="218"/>
    </row>
    <row r="11305" spans="2:2">
      <c r="B11305" s="218"/>
    </row>
    <row r="11306" spans="2:2">
      <c r="B11306" s="218"/>
    </row>
    <row r="11307" spans="2:2">
      <c r="B11307" s="218"/>
    </row>
    <row r="11308" spans="2:2">
      <c r="B11308" s="218"/>
    </row>
    <row r="11309" spans="2:2">
      <c r="B11309" s="218"/>
    </row>
    <row r="11310" spans="2:2">
      <c r="B11310" s="218"/>
    </row>
    <row r="11311" spans="2:2">
      <c r="B11311" s="218"/>
    </row>
    <row r="11312" spans="2:2">
      <c r="B11312" s="218"/>
    </row>
    <row r="11313" spans="2:2">
      <c r="B11313" s="218"/>
    </row>
    <row r="11314" spans="2:2">
      <c r="B11314" s="218"/>
    </row>
    <row r="11315" spans="2:2">
      <c r="B11315" s="218"/>
    </row>
    <row r="11316" spans="2:2">
      <c r="B11316" s="218"/>
    </row>
    <row r="11317" spans="2:2">
      <c r="B11317" s="218"/>
    </row>
    <row r="11318" spans="2:2">
      <c r="B11318" s="218"/>
    </row>
    <row r="11319" spans="2:2">
      <c r="B11319" s="218"/>
    </row>
    <row r="11320" spans="2:2">
      <c r="B11320" s="218"/>
    </row>
    <row r="11321" spans="2:2">
      <c r="B11321" s="218"/>
    </row>
    <row r="11322" spans="2:2">
      <c r="B11322" s="218"/>
    </row>
    <row r="11323" spans="2:2">
      <c r="B11323" s="218"/>
    </row>
    <row r="11324" spans="2:2">
      <c r="B11324" s="218"/>
    </row>
    <row r="11325" spans="2:2">
      <c r="B11325" s="218"/>
    </row>
    <row r="11326" spans="2:2">
      <c r="B11326" s="218"/>
    </row>
    <row r="11327" spans="2:2">
      <c r="B11327" s="218"/>
    </row>
    <row r="11328" spans="2:2">
      <c r="B11328" s="218"/>
    </row>
    <row r="11329" spans="2:2">
      <c r="B11329" s="218"/>
    </row>
    <row r="11330" spans="2:2">
      <c r="B11330" s="218"/>
    </row>
    <row r="11331" spans="2:2">
      <c r="B11331" s="218"/>
    </row>
    <row r="11332" spans="2:2">
      <c r="B11332" s="218"/>
    </row>
    <row r="11333" spans="2:2">
      <c r="B11333" s="218"/>
    </row>
    <row r="11334" spans="2:2">
      <c r="B11334" s="218"/>
    </row>
    <row r="11335" spans="2:2">
      <c r="B11335" s="218"/>
    </row>
    <row r="11336" spans="2:2">
      <c r="B11336" s="218"/>
    </row>
    <row r="11337" spans="2:2">
      <c r="B11337" s="218"/>
    </row>
    <row r="11338" spans="2:2">
      <c r="B11338" s="218"/>
    </row>
    <row r="11339" spans="2:2">
      <c r="B11339" s="218"/>
    </row>
    <row r="11340" spans="2:2">
      <c r="B11340" s="218"/>
    </row>
    <row r="11341" spans="2:2">
      <c r="B11341" s="218"/>
    </row>
    <row r="11342" spans="2:2">
      <c r="B11342" s="218"/>
    </row>
    <row r="11343" spans="2:2">
      <c r="B11343" s="218"/>
    </row>
    <row r="11344" spans="2:2">
      <c r="B11344" s="218"/>
    </row>
    <row r="11345" spans="2:2">
      <c r="B11345" s="218"/>
    </row>
    <row r="11346" spans="2:2">
      <c r="B11346" s="218"/>
    </row>
    <row r="11347" spans="2:2">
      <c r="B11347" s="218"/>
    </row>
    <row r="11348" spans="2:2">
      <c r="B11348" s="218"/>
    </row>
    <row r="11349" spans="2:2">
      <c r="B11349" s="218"/>
    </row>
    <row r="11350" spans="2:2">
      <c r="B11350" s="218"/>
    </row>
    <row r="11351" spans="2:2">
      <c r="B11351" s="218"/>
    </row>
    <row r="11352" spans="2:2">
      <c r="B11352" s="218"/>
    </row>
    <row r="11353" spans="2:2">
      <c r="B11353" s="218"/>
    </row>
    <row r="11354" spans="2:2">
      <c r="B11354" s="218"/>
    </row>
    <row r="11355" spans="2:2">
      <c r="B11355" s="218"/>
    </row>
    <row r="11356" spans="2:2">
      <c r="B11356" s="218"/>
    </row>
    <row r="11357" spans="2:2">
      <c r="B11357" s="218"/>
    </row>
    <row r="11358" spans="2:2">
      <c r="B11358" s="218"/>
    </row>
    <row r="11359" spans="2:2">
      <c r="B11359" s="218"/>
    </row>
    <row r="11360" spans="2:2">
      <c r="B11360" s="218"/>
    </row>
    <row r="11361" spans="2:2">
      <c r="B11361" s="218"/>
    </row>
    <row r="11362" spans="2:2">
      <c r="B11362" s="218"/>
    </row>
    <row r="11363" spans="2:2">
      <c r="B11363" s="218"/>
    </row>
    <row r="11364" spans="2:2">
      <c r="B11364" s="218"/>
    </row>
    <row r="11365" spans="2:2">
      <c r="B11365" s="218"/>
    </row>
    <row r="11366" spans="2:2">
      <c r="B11366" s="218"/>
    </row>
    <row r="11367" spans="2:2">
      <c r="B11367" s="218"/>
    </row>
    <row r="11368" spans="2:2">
      <c r="B11368" s="218"/>
    </row>
    <row r="11369" spans="2:2">
      <c r="B11369" s="218"/>
    </row>
    <row r="11370" spans="2:2">
      <c r="B11370" s="218"/>
    </row>
    <row r="11371" spans="2:2">
      <c r="B11371" s="218"/>
    </row>
    <row r="11372" spans="2:2">
      <c r="B11372" s="218"/>
    </row>
    <row r="11373" spans="2:2">
      <c r="B11373" s="218"/>
    </row>
    <row r="11374" spans="2:2">
      <c r="B11374" s="218"/>
    </row>
    <row r="11375" spans="2:2">
      <c r="B11375" s="218"/>
    </row>
    <row r="11376" spans="2:2">
      <c r="B11376" s="218"/>
    </row>
    <row r="11377" spans="2:2">
      <c r="B11377" s="218"/>
    </row>
    <row r="11378" spans="2:2">
      <c r="B11378" s="218"/>
    </row>
    <row r="11379" spans="2:2">
      <c r="B11379" s="218"/>
    </row>
    <row r="11380" spans="2:2">
      <c r="B11380" s="218"/>
    </row>
    <row r="11381" spans="2:2">
      <c r="B11381" s="218"/>
    </row>
    <row r="11382" spans="2:2">
      <c r="B11382" s="218"/>
    </row>
    <row r="11383" spans="2:2">
      <c r="B11383" s="218"/>
    </row>
    <row r="11384" spans="2:2">
      <c r="B11384" s="218"/>
    </row>
    <row r="11385" spans="2:2">
      <c r="B11385" s="218"/>
    </row>
    <row r="11386" spans="2:2">
      <c r="B11386" s="218"/>
    </row>
    <row r="11387" spans="2:2">
      <c r="B11387" s="218"/>
    </row>
    <row r="11388" spans="2:2">
      <c r="B11388" s="218"/>
    </row>
    <row r="11389" spans="2:2">
      <c r="B11389" s="218"/>
    </row>
    <row r="11390" spans="2:2">
      <c r="B11390" s="218"/>
    </row>
    <row r="11391" spans="2:2">
      <c r="B11391" s="218"/>
    </row>
    <row r="11392" spans="2:2">
      <c r="B11392" s="218"/>
    </row>
    <row r="11393" spans="2:2">
      <c r="B11393" s="218"/>
    </row>
    <row r="11394" spans="2:2">
      <c r="B11394" s="218"/>
    </row>
    <row r="11395" spans="2:2">
      <c r="B11395" s="218"/>
    </row>
    <row r="11396" spans="2:2">
      <c r="B11396" s="218"/>
    </row>
    <row r="11397" spans="2:2">
      <c r="B11397" s="218"/>
    </row>
    <row r="11398" spans="2:2">
      <c r="B11398" s="218"/>
    </row>
    <row r="11399" spans="2:2">
      <c r="B11399" s="218"/>
    </row>
    <row r="11400" spans="2:2">
      <c r="B11400" s="218"/>
    </row>
    <row r="11401" spans="2:2">
      <c r="B11401" s="218"/>
    </row>
    <row r="11402" spans="2:2">
      <c r="B11402" s="218"/>
    </row>
    <row r="11403" spans="2:2">
      <c r="B11403" s="218"/>
    </row>
    <row r="11404" spans="2:2">
      <c r="B11404" s="218"/>
    </row>
    <row r="11405" spans="2:2">
      <c r="B11405" s="218"/>
    </row>
    <row r="11406" spans="2:2">
      <c r="B11406" s="218"/>
    </row>
    <row r="11407" spans="2:2">
      <c r="B11407" s="218"/>
    </row>
    <row r="11408" spans="2:2">
      <c r="B11408" s="218"/>
    </row>
    <row r="11409" spans="2:2">
      <c r="B11409" s="218"/>
    </row>
    <row r="11410" spans="2:2">
      <c r="B11410" s="218"/>
    </row>
    <row r="11411" spans="2:2">
      <c r="B11411" s="218"/>
    </row>
    <row r="11412" spans="2:2">
      <c r="B11412" s="218"/>
    </row>
    <row r="11413" spans="2:2">
      <c r="B11413" s="218"/>
    </row>
    <row r="11414" spans="2:2">
      <c r="B11414" s="218"/>
    </row>
    <row r="11415" spans="2:2">
      <c r="B11415" s="218"/>
    </row>
    <row r="11416" spans="2:2">
      <c r="B11416" s="218"/>
    </row>
    <row r="11417" spans="2:2">
      <c r="B11417" s="218"/>
    </row>
    <row r="11418" spans="2:2">
      <c r="B11418" s="218"/>
    </row>
    <row r="11419" spans="2:2">
      <c r="B11419" s="218"/>
    </row>
    <row r="11420" spans="2:2">
      <c r="B11420" s="218"/>
    </row>
    <row r="11421" spans="2:2">
      <c r="B11421" s="218"/>
    </row>
    <row r="11422" spans="2:2">
      <c r="B11422" s="218"/>
    </row>
    <row r="11423" spans="2:2">
      <c r="B11423" s="218"/>
    </row>
    <row r="11424" spans="2:2">
      <c r="B11424" s="218"/>
    </row>
    <row r="11425" spans="2:2">
      <c r="B11425" s="218"/>
    </row>
    <row r="11426" spans="2:2">
      <c r="B11426" s="218"/>
    </row>
    <row r="11427" spans="2:2">
      <c r="B11427" s="218"/>
    </row>
    <row r="11428" spans="2:2">
      <c r="B11428" s="218"/>
    </row>
    <row r="11429" spans="2:2">
      <c r="B11429" s="218"/>
    </row>
    <row r="11430" spans="2:2">
      <c r="B11430" s="218"/>
    </row>
    <row r="11431" spans="2:2">
      <c r="B11431" s="218"/>
    </row>
    <row r="11432" spans="2:2">
      <c r="B11432" s="218"/>
    </row>
    <row r="11433" spans="2:2">
      <c r="B11433" s="218"/>
    </row>
    <row r="11434" spans="2:2">
      <c r="B11434" s="218"/>
    </row>
    <row r="11435" spans="2:2">
      <c r="B11435" s="218"/>
    </row>
    <row r="11436" spans="2:2">
      <c r="B11436" s="218"/>
    </row>
    <row r="11437" spans="2:2">
      <c r="B11437" s="218"/>
    </row>
    <row r="11438" spans="2:2">
      <c r="B11438" s="218"/>
    </row>
    <row r="11439" spans="2:2">
      <c r="B11439" s="218"/>
    </row>
    <row r="11440" spans="2:2">
      <c r="B11440" s="218"/>
    </row>
    <row r="11441" spans="2:2">
      <c r="B11441" s="218"/>
    </row>
    <row r="11442" spans="2:2">
      <c r="B11442" s="218"/>
    </row>
    <row r="11443" spans="2:2">
      <c r="B11443" s="218"/>
    </row>
    <row r="11444" spans="2:2">
      <c r="B11444" s="218"/>
    </row>
    <row r="11445" spans="2:2">
      <c r="B11445" s="218"/>
    </row>
    <row r="11446" spans="2:2">
      <c r="B11446" s="218"/>
    </row>
    <row r="11447" spans="2:2">
      <c r="B11447" s="218"/>
    </row>
    <row r="11448" spans="2:2">
      <c r="B11448" s="218"/>
    </row>
    <row r="11449" spans="2:2">
      <c r="B11449" s="218"/>
    </row>
    <row r="11450" spans="2:2">
      <c r="B11450" s="218"/>
    </row>
    <row r="11451" spans="2:2">
      <c r="B11451" s="218"/>
    </row>
    <row r="11452" spans="2:2">
      <c r="B11452" s="218"/>
    </row>
    <row r="11453" spans="2:2">
      <c r="B11453" s="218"/>
    </row>
    <row r="11454" spans="2:2">
      <c r="B11454" s="218"/>
    </row>
    <row r="11455" spans="2:2">
      <c r="B11455" s="218"/>
    </row>
    <row r="11456" spans="2:2">
      <c r="B11456" s="218"/>
    </row>
    <row r="11457" spans="2:2">
      <c r="B11457" s="218"/>
    </row>
    <row r="11458" spans="2:2">
      <c r="B11458" s="218"/>
    </row>
    <row r="11459" spans="2:2">
      <c r="B11459" s="218"/>
    </row>
    <row r="11460" spans="2:2">
      <c r="B11460" s="218"/>
    </row>
    <row r="11461" spans="2:2">
      <c r="B11461" s="218"/>
    </row>
    <row r="11462" spans="2:2">
      <c r="B11462" s="218"/>
    </row>
    <row r="11463" spans="2:2">
      <c r="B11463" s="218"/>
    </row>
    <row r="11464" spans="2:2">
      <c r="B11464" s="218"/>
    </row>
    <row r="11465" spans="2:2">
      <c r="B11465" s="218"/>
    </row>
    <row r="11466" spans="2:2">
      <c r="B11466" s="218"/>
    </row>
    <row r="11467" spans="2:2">
      <c r="B11467" s="218"/>
    </row>
    <row r="11468" spans="2:2">
      <c r="B11468" s="218"/>
    </row>
    <row r="11469" spans="2:2">
      <c r="B11469" s="218"/>
    </row>
    <row r="11470" spans="2:2">
      <c r="B11470" s="218"/>
    </row>
    <row r="11471" spans="2:2">
      <c r="B11471" s="218"/>
    </row>
    <row r="11472" spans="2:2">
      <c r="B11472" s="218"/>
    </row>
    <row r="11473" spans="2:2">
      <c r="B11473" s="218"/>
    </row>
    <row r="11474" spans="2:2">
      <c r="B11474" s="218"/>
    </row>
    <row r="11475" spans="2:2">
      <c r="B11475" s="218"/>
    </row>
    <row r="11476" spans="2:2">
      <c r="B11476" s="218"/>
    </row>
    <row r="11477" spans="2:2">
      <c r="B11477" s="218"/>
    </row>
    <row r="11478" spans="2:2">
      <c r="B11478" s="218"/>
    </row>
    <row r="11479" spans="2:2">
      <c r="B11479" s="218"/>
    </row>
    <row r="11480" spans="2:2">
      <c r="B11480" s="218"/>
    </row>
    <row r="11481" spans="2:2">
      <c r="B11481" s="218"/>
    </row>
    <row r="11482" spans="2:2">
      <c r="B11482" s="218"/>
    </row>
    <row r="11483" spans="2:2">
      <c r="B11483" s="218"/>
    </row>
    <row r="11484" spans="2:2">
      <c r="B11484" s="218"/>
    </row>
    <row r="11485" spans="2:2">
      <c r="B11485" s="218"/>
    </row>
    <row r="11486" spans="2:2">
      <c r="B11486" s="218"/>
    </row>
    <row r="11487" spans="2:2">
      <c r="B11487" s="218"/>
    </row>
    <row r="11488" spans="2:2">
      <c r="B11488" s="218"/>
    </row>
    <row r="11489" spans="2:2">
      <c r="B11489" s="218"/>
    </row>
    <row r="11490" spans="2:2">
      <c r="B11490" s="218"/>
    </row>
    <row r="11491" spans="2:2">
      <c r="B11491" s="218"/>
    </row>
    <row r="11492" spans="2:2">
      <c r="B11492" s="218"/>
    </row>
    <row r="11493" spans="2:2">
      <c r="B11493" s="218"/>
    </row>
    <row r="11494" spans="2:2">
      <c r="B11494" s="218"/>
    </row>
    <row r="11495" spans="2:2">
      <c r="B11495" s="218"/>
    </row>
    <row r="11496" spans="2:2">
      <c r="B11496" s="218"/>
    </row>
    <row r="11497" spans="2:2">
      <c r="B11497" s="218"/>
    </row>
    <row r="11498" spans="2:2">
      <c r="B11498" s="218"/>
    </row>
    <row r="11499" spans="2:2">
      <c r="B11499" s="218"/>
    </row>
    <row r="11500" spans="2:2">
      <c r="B11500" s="218"/>
    </row>
    <row r="11501" spans="2:2">
      <c r="B11501" s="218"/>
    </row>
    <row r="11502" spans="2:2">
      <c r="B11502" s="218"/>
    </row>
    <row r="11503" spans="2:2">
      <c r="B11503" s="218"/>
    </row>
    <row r="11504" spans="2:2">
      <c r="B11504" s="218"/>
    </row>
    <row r="11505" spans="2:2">
      <c r="B11505" s="218"/>
    </row>
    <row r="11506" spans="2:2">
      <c r="B11506" s="218"/>
    </row>
    <row r="11507" spans="2:2">
      <c r="B11507" s="218"/>
    </row>
    <row r="11508" spans="2:2">
      <c r="B11508" s="218"/>
    </row>
    <row r="11509" spans="2:2">
      <c r="B11509" s="218"/>
    </row>
    <row r="11510" spans="2:2">
      <c r="B11510" s="218"/>
    </row>
    <row r="11511" spans="2:2">
      <c r="B11511" s="218"/>
    </row>
    <row r="11512" spans="2:2">
      <c r="B11512" s="218"/>
    </row>
    <row r="11513" spans="2:2">
      <c r="B11513" s="218"/>
    </row>
    <row r="11514" spans="2:2">
      <c r="B11514" s="218"/>
    </row>
    <row r="11515" spans="2:2">
      <c r="B11515" s="218"/>
    </row>
    <row r="11516" spans="2:2">
      <c r="B11516" s="218"/>
    </row>
    <row r="11517" spans="2:2">
      <c r="B11517" s="218"/>
    </row>
    <row r="11518" spans="2:2">
      <c r="B11518" s="218"/>
    </row>
    <row r="11519" spans="2:2">
      <c r="B11519" s="218"/>
    </row>
    <row r="11520" spans="2:2">
      <c r="B11520" s="218"/>
    </row>
    <row r="11521" spans="2:2">
      <c r="B11521" s="218"/>
    </row>
    <row r="11522" spans="2:2">
      <c r="B11522" s="218"/>
    </row>
    <row r="11523" spans="2:2">
      <c r="B11523" s="218"/>
    </row>
    <row r="11524" spans="2:2">
      <c r="B11524" s="218"/>
    </row>
    <row r="11525" spans="2:2">
      <c r="B11525" s="218"/>
    </row>
    <row r="11526" spans="2:2">
      <c r="B11526" s="218"/>
    </row>
    <row r="11527" spans="2:2">
      <c r="B11527" s="218"/>
    </row>
    <row r="11528" spans="2:2">
      <c r="B11528" s="218"/>
    </row>
    <row r="11529" spans="2:2">
      <c r="B11529" s="218"/>
    </row>
    <row r="11530" spans="2:2">
      <c r="B11530" s="218"/>
    </row>
    <row r="11531" spans="2:2">
      <c r="B11531" s="218"/>
    </row>
    <row r="11532" spans="2:2">
      <c r="B11532" s="218"/>
    </row>
    <row r="11533" spans="2:2">
      <c r="B11533" s="218"/>
    </row>
    <row r="11534" spans="2:2">
      <c r="B11534" s="218"/>
    </row>
    <row r="11535" spans="2:2">
      <c r="B11535" s="218"/>
    </row>
    <row r="11536" spans="2:2">
      <c r="B11536" s="218"/>
    </row>
    <row r="11537" spans="2:2">
      <c r="B11537" s="218"/>
    </row>
    <row r="11538" spans="2:2">
      <c r="B11538" s="218"/>
    </row>
    <row r="11539" spans="2:2">
      <c r="B11539" s="218"/>
    </row>
    <row r="11540" spans="2:2">
      <c r="B11540" s="218"/>
    </row>
    <row r="11541" spans="2:2">
      <c r="B11541" s="218"/>
    </row>
    <row r="11542" spans="2:2">
      <c r="B11542" s="218"/>
    </row>
    <row r="11543" spans="2:2">
      <c r="B11543" s="218"/>
    </row>
    <row r="11544" spans="2:2">
      <c r="B11544" s="218"/>
    </row>
    <row r="11545" spans="2:2">
      <c r="B11545" s="218"/>
    </row>
    <row r="11546" spans="2:2">
      <c r="B11546" s="218"/>
    </row>
    <row r="11547" spans="2:2">
      <c r="B11547" s="218"/>
    </row>
    <row r="11548" spans="2:2">
      <c r="B11548" s="218"/>
    </row>
    <row r="11549" spans="2:2">
      <c r="B11549" s="218"/>
    </row>
    <row r="11550" spans="2:2">
      <c r="B11550" s="218"/>
    </row>
    <row r="11551" spans="2:2">
      <c r="B11551" s="218"/>
    </row>
    <row r="11552" spans="2:2">
      <c r="B11552" s="218"/>
    </row>
    <row r="11553" spans="2:2">
      <c r="B11553" s="218"/>
    </row>
    <row r="11554" spans="2:2">
      <c r="B11554" s="218"/>
    </row>
    <row r="11555" spans="2:2">
      <c r="B11555" s="218"/>
    </row>
    <row r="11556" spans="2:2">
      <c r="B11556" s="218"/>
    </row>
    <row r="11557" spans="2:2">
      <c r="B11557" s="218"/>
    </row>
    <row r="11558" spans="2:2">
      <c r="B11558" s="218"/>
    </row>
    <row r="11559" spans="2:2">
      <c r="B11559" s="218"/>
    </row>
    <row r="11560" spans="2:2">
      <c r="B11560" s="218"/>
    </row>
    <row r="11561" spans="2:2">
      <c r="B11561" s="218"/>
    </row>
    <row r="11562" spans="2:2">
      <c r="B11562" s="218"/>
    </row>
    <row r="11563" spans="2:2">
      <c r="B11563" s="218"/>
    </row>
    <row r="11564" spans="2:2">
      <c r="B11564" s="218"/>
    </row>
    <row r="11565" spans="2:2">
      <c r="B11565" s="218"/>
    </row>
    <row r="11566" spans="2:2">
      <c r="B11566" s="218"/>
    </row>
    <row r="11567" spans="2:2">
      <c r="B11567" s="218"/>
    </row>
    <row r="11568" spans="2:2">
      <c r="B11568" s="218"/>
    </row>
    <row r="11569" spans="2:2">
      <c r="B11569" s="218"/>
    </row>
    <row r="11570" spans="2:2">
      <c r="B11570" s="218"/>
    </row>
    <row r="11571" spans="2:2">
      <c r="B11571" s="218"/>
    </row>
    <row r="11572" spans="2:2">
      <c r="B11572" s="218"/>
    </row>
    <row r="11573" spans="2:2">
      <c r="B11573" s="218"/>
    </row>
    <row r="11574" spans="2:2">
      <c r="B11574" s="218"/>
    </row>
    <row r="11575" spans="2:2">
      <c r="B11575" s="218"/>
    </row>
    <row r="11576" spans="2:2">
      <c r="B11576" s="218"/>
    </row>
    <row r="11577" spans="2:2">
      <c r="B11577" s="218"/>
    </row>
    <row r="11578" spans="2:2">
      <c r="B11578" s="218"/>
    </row>
    <row r="11579" spans="2:2">
      <c r="B11579" s="218"/>
    </row>
    <row r="11580" spans="2:2">
      <c r="B11580" s="218"/>
    </row>
    <row r="11581" spans="2:2">
      <c r="B11581" s="218"/>
    </row>
    <row r="11582" spans="2:2">
      <c r="B11582" s="218"/>
    </row>
    <row r="11583" spans="2:2">
      <c r="B11583" s="218"/>
    </row>
    <row r="11584" spans="2:2">
      <c r="B11584" s="218"/>
    </row>
    <row r="11585" spans="2:2">
      <c r="B11585" s="218"/>
    </row>
    <row r="11586" spans="2:2">
      <c r="B11586" s="218"/>
    </row>
    <row r="11587" spans="2:2">
      <c r="B11587" s="218"/>
    </row>
    <row r="11588" spans="2:2">
      <c r="B11588" s="218"/>
    </row>
    <row r="11589" spans="2:2">
      <c r="B11589" s="218"/>
    </row>
    <row r="11590" spans="2:2">
      <c r="B11590" s="218"/>
    </row>
    <row r="11591" spans="2:2">
      <c r="B11591" s="218"/>
    </row>
    <row r="11592" spans="2:2">
      <c r="B11592" s="218"/>
    </row>
    <row r="11593" spans="2:2">
      <c r="B11593" s="218"/>
    </row>
    <row r="11594" spans="2:2">
      <c r="B11594" s="218"/>
    </row>
    <row r="11595" spans="2:2">
      <c r="B11595" s="218"/>
    </row>
    <row r="11596" spans="2:2">
      <c r="B11596" s="218"/>
    </row>
    <row r="11597" spans="2:2">
      <c r="B11597" s="218"/>
    </row>
    <row r="11598" spans="2:2">
      <c r="B11598" s="218"/>
    </row>
    <row r="11599" spans="2:2">
      <c r="B11599" s="218"/>
    </row>
    <row r="11600" spans="2:2">
      <c r="B11600" s="218"/>
    </row>
    <row r="11601" spans="2:2">
      <c r="B11601" s="218"/>
    </row>
    <row r="11602" spans="2:2">
      <c r="B11602" s="218"/>
    </row>
    <row r="11603" spans="2:2">
      <c r="B11603" s="218"/>
    </row>
    <row r="11604" spans="2:2">
      <c r="B11604" s="218"/>
    </row>
    <row r="11605" spans="2:2">
      <c r="B11605" s="218"/>
    </row>
    <row r="11606" spans="2:2">
      <c r="B11606" s="218"/>
    </row>
    <row r="11607" spans="2:2">
      <c r="B11607" s="218"/>
    </row>
    <row r="11608" spans="2:2">
      <c r="B11608" s="218"/>
    </row>
    <row r="11609" spans="2:2">
      <c r="B11609" s="218"/>
    </row>
    <row r="11610" spans="2:2">
      <c r="B11610" s="218"/>
    </row>
    <row r="11611" spans="2:2">
      <c r="B11611" s="218"/>
    </row>
    <row r="11612" spans="2:2">
      <c r="B11612" s="218"/>
    </row>
    <row r="11613" spans="2:2">
      <c r="B11613" s="218"/>
    </row>
    <row r="11614" spans="2:2">
      <c r="B11614" s="218"/>
    </row>
    <row r="11615" spans="2:2">
      <c r="B11615" s="218"/>
    </row>
    <row r="11616" spans="2:2">
      <c r="B11616" s="218"/>
    </row>
    <row r="11617" spans="2:2">
      <c r="B11617" s="218"/>
    </row>
    <row r="11618" spans="2:2">
      <c r="B11618" s="218"/>
    </row>
    <row r="11619" spans="2:2">
      <c r="B11619" s="218"/>
    </row>
    <row r="11620" spans="2:2">
      <c r="B11620" s="218"/>
    </row>
    <row r="11621" spans="2:2">
      <c r="B11621" s="218"/>
    </row>
    <row r="11622" spans="2:2">
      <c r="B11622" s="218"/>
    </row>
    <row r="11623" spans="2:2">
      <c r="B11623" s="218"/>
    </row>
    <row r="11624" spans="2:2">
      <c r="B11624" s="218"/>
    </row>
    <row r="11625" spans="2:2">
      <c r="B11625" s="218"/>
    </row>
    <row r="11626" spans="2:2">
      <c r="B11626" s="218"/>
    </row>
    <row r="11627" spans="2:2">
      <c r="B11627" s="218"/>
    </row>
    <row r="11628" spans="2:2">
      <c r="B11628" s="218"/>
    </row>
    <row r="11629" spans="2:2">
      <c r="B11629" s="218"/>
    </row>
    <row r="11630" spans="2:2">
      <c r="B11630" s="218"/>
    </row>
    <row r="11631" spans="2:2">
      <c r="B11631" s="218"/>
    </row>
    <row r="11632" spans="2:2">
      <c r="B11632" s="218"/>
    </row>
    <row r="11633" spans="2:2">
      <c r="B11633" s="218"/>
    </row>
    <row r="11634" spans="2:2">
      <c r="B11634" s="218"/>
    </row>
    <row r="11635" spans="2:2">
      <c r="B11635" s="218"/>
    </row>
    <row r="11636" spans="2:2">
      <c r="B11636" s="218"/>
    </row>
    <row r="11637" spans="2:2">
      <c r="B11637" s="218"/>
    </row>
    <row r="11638" spans="2:2">
      <c r="B11638" s="218"/>
    </row>
    <row r="11639" spans="2:2">
      <c r="B11639" s="218"/>
    </row>
    <row r="11640" spans="2:2">
      <c r="B11640" s="218"/>
    </row>
    <row r="11641" spans="2:2">
      <c r="B11641" s="218"/>
    </row>
    <row r="11642" spans="2:2">
      <c r="B11642" s="218"/>
    </row>
    <row r="11643" spans="2:2">
      <c r="B11643" s="218"/>
    </row>
    <row r="11644" spans="2:2">
      <c r="B11644" s="218"/>
    </row>
    <row r="11645" spans="2:2">
      <c r="B11645" s="218"/>
    </row>
    <row r="11646" spans="2:2">
      <c r="B11646" s="218"/>
    </row>
    <row r="11647" spans="2:2">
      <c r="B11647" s="218"/>
    </row>
    <row r="11648" spans="2:2">
      <c r="B11648" s="218"/>
    </row>
    <row r="11649" spans="2:2">
      <c r="B11649" s="218"/>
    </row>
    <row r="11650" spans="2:2">
      <c r="B11650" s="218"/>
    </row>
    <row r="11651" spans="2:2">
      <c r="B11651" s="218"/>
    </row>
    <row r="11652" spans="2:2">
      <c r="B11652" s="218"/>
    </row>
    <row r="11653" spans="2:2">
      <c r="B11653" s="218"/>
    </row>
    <row r="11654" spans="2:2">
      <c r="B11654" s="218"/>
    </row>
    <row r="11655" spans="2:2">
      <c r="B11655" s="218"/>
    </row>
    <row r="11656" spans="2:2">
      <c r="B11656" s="218"/>
    </row>
    <row r="11657" spans="2:2">
      <c r="B11657" s="218"/>
    </row>
    <row r="11658" spans="2:2">
      <c r="B11658" s="218"/>
    </row>
    <row r="11659" spans="2:2">
      <c r="B11659" s="218"/>
    </row>
    <row r="11660" spans="2:2">
      <c r="B11660" s="218"/>
    </row>
    <row r="11661" spans="2:2">
      <c r="B11661" s="218"/>
    </row>
    <row r="11662" spans="2:2">
      <c r="B11662" s="218"/>
    </row>
    <row r="11663" spans="2:2">
      <c r="B11663" s="218"/>
    </row>
    <row r="11664" spans="2:2">
      <c r="B11664" s="218"/>
    </row>
    <row r="11665" spans="2:2">
      <c r="B11665" s="218"/>
    </row>
    <row r="11666" spans="2:2">
      <c r="B11666" s="218"/>
    </row>
    <row r="11667" spans="2:2">
      <c r="B11667" s="218"/>
    </row>
    <row r="11668" spans="2:2">
      <c r="B11668" s="218"/>
    </row>
    <row r="11669" spans="2:2">
      <c r="B11669" s="218"/>
    </row>
    <row r="11670" spans="2:2">
      <c r="B11670" s="218"/>
    </row>
    <row r="11671" spans="2:2">
      <c r="B11671" s="218"/>
    </row>
    <row r="11672" spans="2:2">
      <c r="B11672" s="218"/>
    </row>
    <row r="11673" spans="2:2">
      <c r="B11673" s="218"/>
    </row>
    <row r="11674" spans="2:2">
      <c r="B11674" s="218"/>
    </row>
    <row r="11675" spans="2:2">
      <c r="B11675" s="218"/>
    </row>
    <row r="11676" spans="2:2">
      <c r="B11676" s="218"/>
    </row>
    <row r="11677" spans="2:2">
      <c r="B11677" s="218"/>
    </row>
    <row r="11678" spans="2:2">
      <c r="B11678" s="218"/>
    </row>
    <row r="11679" spans="2:2">
      <c r="B11679" s="218"/>
    </row>
    <row r="11680" spans="2:2">
      <c r="B11680" s="218"/>
    </row>
    <row r="11681" spans="2:2">
      <c r="B11681" s="218"/>
    </row>
    <row r="11682" spans="2:2">
      <c r="B11682" s="218"/>
    </row>
    <row r="11683" spans="2:2">
      <c r="B11683" s="218"/>
    </row>
    <row r="11684" spans="2:2">
      <c r="B11684" s="218"/>
    </row>
    <row r="11685" spans="2:2">
      <c r="B11685" s="218"/>
    </row>
    <row r="11686" spans="2:2">
      <c r="B11686" s="218"/>
    </row>
    <row r="11687" spans="2:2">
      <c r="B11687" s="218"/>
    </row>
    <row r="11688" spans="2:2">
      <c r="B11688" s="218"/>
    </row>
    <row r="11689" spans="2:2">
      <c r="B11689" s="218"/>
    </row>
    <row r="11690" spans="2:2">
      <c r="B11690" s="218"/>
    </row>
    <row r="11691" spans="2:2">
      <c r="B11691" s="218"/>
    </row>
    <row r="11692" spans="2:2">
      <c r="B11692" s="218"/>
    </row>
    <row r="11693" spans="2:2">
      <c r="B11693" s="218"/>
    </row>
    <row r="11694" spans="2:2">
      <c r="B11694" s="218"/>
    </row>
    <row r="11695" spans="2:2">
      <c r="B11695" s="218"/>
    </row>
    <row r="11696" spans="2:2">
      <c r="B11696" s="218"/>
    </row>
    <row r="11697" spans="2:2">
      <c r="B11697" s="218"/>
    </row>
    <row r="11698" spans="2:2">
      <c r="B11698" s="218"/>
    </row>
    <row r="11699" spans="2:2">
      <c r="B11699" s="218"/>
    </row>
    <row r="11700" spans="2:2">
      <c r="B11700" s="218"/>
    </row>
    <row r="11701" spans="2:2">
      <c r="B11701" s="218"/>
    </row>
    <row r="11702" spans="2:2">
      <c r="B11702" s="218"/>
    </row>
    <row r="11703" spans="2:2">
      <c r="B11703" s="218"/>
    </row>
    <row r="11704" spans="2:2">
      <c r="B11704" s="218"/>
    </row>
    <row r="11705" spans="2:2">
      <c r="B11705" s="218"/>
    </row>
    <row r="11706" spans="2:2">
      <c r="B11706" s="218"/>
    </row>
    <row r="11707" spans="2:2">
      <c r="B11707" s="218"/>
    </row>
    <row r="11708" spans="2:2">
      <c r="B11708" s="218"/>
    </row>
    <row r="11709" spans="2:2">
      <c r="B11709" s="218"/>
    </row>
    <row r="11710" spans="2:2">
      <c r="B11710" s="218"/>
    </row>
    <row r="11711" spans="2:2">
      <c r="B11711" s="218"/>
    </row>
    <row r="11712" spans="2:2">
      <c r="B11712" s="218"/>
    </row>
    <row r="11713" spans="2:2">
      <c r="B11713" s="218"/>
    </row>
    <row r="11714" spans="2:2">
      <c r="B11714" s="218"/>
    </row>
    <row r="11715" spans="2:2">
      <c r="B11715" s="218"/>
    </row>
    <row r="11716" spans="2:2">
      <c r="B11716" s="218"/>
    </row>
    <row r="11717" spans="2:2">
      <c r="B11717" s="218"/>
    </row>
    <row r="11718" spans="2:2">
      <c r="B11718" s="218"/>
    </row>
    <row r="11719" spans="2:2">
      <c r="B11719" s="218"/>
    </row>
    <row r="11720" spans="2:2">
      <c r="B11720" s="218"/>
    </row>
    <row r="11721" spans="2:2">
      <c r="B11721" s="218"/>
    </row>
    <row r="11722" spans="2:2">
      <c r="B11722" s="218"/>
    </row>
    <row r="11723" spans="2:2">
      <c r="B11723" s="218"/>
    </row>
    <row r="11724" spans="2:2">
      <c r="B11724" s="218"/>
    </row>
    <row r="11725" spans="2:2">
      <c r="B11725" s="218"/>
    </row>
    <row r="11726" spans="2:2">
      <c r="B11726" s="218"/>
    </row>
    <row r="11727" spans="2:2">
      <c r="B11727" s="218"/>
    </row>
    <row r="11728" spans="2:2">
      <c r="B11728" s="218"/>
    </row>
    <row r="11729" spans="2:2">
      <c r="B11729" s="218"/>
    </row>
    <row r="11730" spans="2:2">
      <c r="B11730" s="218"/>
    </row>
    <row r="11731" spans="2:2">
      <c r="B11731" s="218"/>
    </row>
    <row r="11732" spans="2:2">
      <c r="B11732" s="218"/>
    </row>
    <row r="11733" spans="2:2">
      <c r="B11733" s="218"/>
    </row>
    <row r="11734" spans="2:2">
      <c r="B11734" s="218"/>
    </row>
    <row r="11735" spans="2:2">
      <c r="B11735" s="218"/>
    </row>
    <row r="11736" spans="2:2">
      <c r="B11736" s="218"/>
    </row>
    <row r="11737" spans="2:2">
      <c r="B11737" s="218"/>
    </row>
    <row r="11738" spans="2:2">
      <c r="B11738" s="218"/>
    </row>
    <row r="11739" spans="2:2">
      <c r="B11739" s="218"/>
    </row>
    <row r="11740" spans="2:2">
      <c r="B11740" s="218"/>
    </row>
    <row r="11741" spans="2:2">
      <c r="B11741" s="218"/>
    </row>
    <row r="11742" spans="2:2">
      <c r="B11742" s="218"/>
    </row>
    <row r="11743" spans="2:2">
      <c r="B11743" s="218"/>
    </row>
    <row r="11744" spans="2:2">
      <c r="B11744" s="218"/>
    </row>
    <row r="11745" spans="2:2">
      <c r="B11745" s="218"/>
    </row>
    <row r="11746" spans="2:2">
      <c r="B11746" s="218"/>
    </row>
    <row r="11747" spans="2:2">
      <c r="B11747" s="218"/>
    </row>
    <row r="11748" spans="2:2">
      <c r="B11748" s="218"/>
    </row>
    <row r="11749" spans="2:2">
      <c r="B11749" s="218"/>
    </row>
    <row r="11750" spans="2:2">
      <c r="B11750" s="218"/>
    </row>
    <row r="11751" spans="2:2">
      <c r="B11751" s="218"/>
    </row>
    <row r="11752" spans="2:2">
      <c r="B11752" s="218"/>
    </row>
    <row r="11753" spans="2:2">
      <c r="B11753" s="218"/>
    </row>
    <row r="11754" spans="2:2">
      <c r="B11754" s="218"/>
    </row>
    <row r="11755" spans="2:2">
      <c r="B11755" s="218"/>
    </row>
    <row r="11756" spans="2:2">
      <c r="B11756" s="218"/>
    </row>
    <row r="11757" spans="2:2">
      <c r="B11757" s="218"/>
    </row>
    <row r="11758" spans="2:2">
      <c r="B11758" s="218"/>
    </row>
    <row r="11759" spans="2:2">
      <c r="B11759" s="218"/>
    </row>
    <row r="11760" spans="2:2">
      <c r="B11760" s="218"/>
    </row>
    <row r="11761" spans="2:2">
      <c r="B11761" s="218"/>
    </row>
    <row r="11762" spans="2:2">
      <c r="B11762" s="218"/>
    </row>
    <row r="11763" spans="2:2">
      <c r="B11763" s="218"/>
    </row>
    <row r="11764" spans="2:2">
      <c r="B11764" s="218"/>
    </row>
    <row r="11765" spans="2:2">
      <c r="B11765" s="218"/>
    </row>
    <row r="11766" spans="2:2">
      <c r="B11766" s="218"/>
    </row>
    <row r="11767" spans="2:2">
      <c r="B11767" s="218"/>
    </row>
    <row r="11768" spans="2:2">
      <c r="B11768" s="218"/>
    </row>
    <row r="11769" spans="2:2">
      <c r="B11769" s="218"/>
    </row>
    <row r="11770" spans="2:2">
      <c r="B11770" s="218"/>
    </row>
    <row r="11771" spans="2:2">
      <c r="B11771" s="218"/>
    </row>
    <row r="11772" spans="2:2">
      <c r="B11772" s="218"/>
    </row>
    <row r="11773" spans="2:2">
      <c r="B11773" s="218"/>
    </row>
    <row r="11774" spans="2:2">
      <c r="B11774" s="218"/>
    </row>
    <row r="11775" spans="2:2">
      <c r="B11775" s="218"/>
    </row>
    <row r="11776" spans="2:2">
      <c r="B11776" s="218"/>
    </row>
    <row r="11777" spans="2:2">
      <c r="B11777" s="218"/>
    </row>
    <row r="11778" spans="2:2">
      <c r="B11778" s="218"/>
    </row>
    <row r="11779" spans="2:2">
      <c r="B11779" s="218"/>
    </row>
    <row r="11780" spans="2:2">
      <c r="B11780" s="218"/>
    </row>
    <row r="11781" spans="2:2">
      <c r="B11781" s="218"/>
    </row>
    <row r="11782" spans="2:2">
      <c r="B11782" s="218"/>
    </row>
    <row r="11783" spans="2:2">
      <c r="B11783" s="218"/>
    </row>
    <row r="11784" spans="2:2">
      <c r="B11784" s="218"/>
    </row>
    <row r="11785" spans="2:2">
      <c r="B11785" s="218"/>
    </row>
    <row r="11786" spans="2:2">
      <c r="B11786" s="218"/>
    </row>
    <row r="11787" spans="2:2">
      <c r="B11787" s="218"/>
    </row>
    <row r="11788" spans="2:2">
      <c r="B11788" s="218"/>
    </row>
    <row r="11789" spans="2:2">
      <c r="B11789" s="218"/>
    </row>
    <row r="11790" spans="2:2">
      <c r="B11790" s="218"/>
    </row>
    <row r="11791" spans="2:2">
      <c r="B11791" s="218"/>
    </row>
    <row r="11792" spans="2:2">
      <c r="B11792" s="218"/>
    </row>
    <row r="11793" spans="2:2">
      <c r="B11793" s="218"/>
    </row>
    <row r="11794" spans="2:2">
      <c r="B11794" s="218"/>
    </row>
    <row r="11795" spans="2:2">
      <c r="B11795" s="218"/>
    </row>
    <row r="11796" spans="2:2">
      <c r="B11796" s="218"/>
    </row>
    <row r="11797" spans="2:2">
      <c r="B11797" s="218"/>
    </row>
    <row r="11798" spans="2:2">
      <c r="B11798" s="218"/>
    </row>
    <row r="11799" spans="2:2">
      <c r="B11799" s="218"/>
    </row>
    <row r="11800" spans="2:2">
      <c r="B11800" s="218"/>
    </row>
    <row r="11801" spans="2:2">
      <c r="B11801" s="218"/>
    </row>
    <row r="11802" spans="2:2">
      <c r="B11802" s="218"/>
    </row>
    <row r="11803" spans="2:2">
      <c r="B11803" s="218"/>
    </row>
    <row r="11804" spans="2:2">
      <c r="B11804" s="218"/>
    </row>
    <row r="11805" spans="2:2">
      <c r="B11805" s="218"/>
    </row>
    <row r="11806" spans="2:2">
      <c r="B11806" s="218"/>
    </row>
    <row r="11807" spans="2:2">
      <c r="B11807" s="218"/>
    </row>
    <row r="11808" spans="2:2">
      <c r="B11808" s="218"/>
    </row>
    <row r="11809" spans="2:2">
      <c r="B11809" s="218"/>
    </row>
    <row r="11810" spans="2:2">
      <c r="B11810" s="218"/>
    </row>
    <row r="11811" spans="2:2">
      <c r="B11811" s="218"/>
    </row>
    <row r="11812" spans="2:2">
      <c r="B11812" s="218"/>
    </row>
    <row r="11813" spans="2:2">
      <c r="B11813" s="218"/>
    </row>
    <row r="11814" spans="2:2">
      <c r="B11814" s="218"/>
    </row>
    <row r="11815" spans="2:2">
      <c r="B11815" s="218"/>
    </row>
    <row r="11816" spans="2:2">
      <c r="B11816" s="218"/>
    </row>
    <row r="11817" spans="2:2">
      <c r="B11817" s="218"/>
    </row>
    <row r="11818" spans="2:2">
      <c r="B11818" s="218"/>
    </row>
    <row r="11819" spans="2:2">
      <c r="B11819" s="218"/>
    </row>
    <row r="11820" spans="2:2">
      <c r="B11820" s="218"/>
    </row>
    <row r="11821" spans="2:2">
      <c r="B11821" s="218"/>
    </row>
    <row r="11822" spans="2:2">
      <c r="B11822" s="218"/>
    </row>
    <row r="11823" spans="2:2">
      <c r="B11823" s="218"/>
    </row>
    <row r="11824" spans="2:2">
      <c r="B11824" s="218"/>
    </row>
    <row r="11825" spans="2:2">
      <c r="B11825" s="218"/>
    </row>
    <row r="11826" spans="2:2">
      <c r="B11826" s="218"/>
    </row>
    <row r="11827" spans="2:2">
      <c r="B11827" s="218"/>
    </row>
    <row r="11828" spans="2:2">
      <c r="B11828" s="218"/>
    </row>
    <row r="11829" spans="2:2">
      <c r="B11829" s="218"/>
    </row>
    <row r="11830" spans="2:2">
      <c r="B11830" s="218"/>
    </row>
    <row r="11831" spans="2:2">
      <c r="B11831" s="218"/>
    </row>
    <row r="11832" spans="2:2">
      <c r="B11832" s="218"/>
    </row>
    <row r="11833" spans="2:2">
      <c r="B11833" s="218"/>
    </row>
    <row r="11834" spans="2:2">
      <c r="B11834" s="218"/>
    </row>
    <row r="11835" spans="2:2">
      <c r="B11835" s="218"/>
    </row>
    <row r="11836" spans="2:2">
      <c r="B11836" s="218"/>
    </row>
    <row r="11837" spans="2:2">
      <c r="B11837" s="218"/>
    </row>
    <row r="11838" spans="2:2">
      <c r="B11838" s="218"/>
    </row>
    <row r="11839" spans="2:2">
      <c r="B11839" s="218"/>
    </row>
    <row r="11840" spans="2:2">
      <c r="B11840" s="218"/>
    </row>
    <row r="11841" spans="2:2">
      <c r="B11841" s="218"/>
    </row>
    <row r="11842" spans="2:2">
      <c r="B11842" s="218"/>
    </row>
    <row r="11843" spans="2:2">
      <c r="B11843" s="218"/>
    </row>
    <row r="11844" spans="2:2">
      <c r="B11844" s="218"/>
    </row>
    <row r="11845" spans="2:2">
      <c r="B11845" s="218"/>
    </row>
    <row r="11846" spans="2:2">
      <c r="B11846" s="218"/>
    </row>
    <row r="11847" spans="2:2">
      <c r="B11847" s="218"/>
    </row>
    <row r="11848" spans="2:2">
      <c r="B11848" s="218"/>
    </row>
    <row r="11849" spans="2:2">
      <c r="B11849" s="218"/>
    </row>
    <row r="11850" spans="2:2">
      <c r="B11850" s="218"/>
    </row>
    <row r="11851" spans="2:2">
      <c r="B11851" s="218"/>
    </row>
    <row r="11852" spans="2:2">
      <c r="B11852" s="218"/>
    </row>
    <row r="11853" spans="2:2">
      <c r="B11853" s="218"/>
    </row>
    <row r="11854" spans="2:2">
      <c r="B11854" s="218"/>
    </row>
    <row r="11855" spans="2:2">
      <c r="B11855" s="218"/>
    </row>
    <row r="11856" spans="2:2">
      <c r="B11856" s="218"/>
    </row>
    <row r="11857" spans="2:2">
      <c r="B11857" s="218"/>
    </row>
    <row r="11858" spans="2:2">
      <c r="B11858" s="218"/>
    </row>
    <row r="11859" spans="2:2">
      <c r="B11859" s="218"/>
    </row>
    <row r="11860" spans="2:2">
      <c r="B11860" s="218"/>
    </row>
    <row r="11861" spans="2:2">
      <c r="B11861" s="218"/>
    </row>
    <row r="11862" spans="2:2">
      <c r="B11862" s="218"/>
    </row>
    <row r="11863" spans="2:2">
      <c r="B11863" s="218"/>
    </row>
    <row r="11864" spans="2:2">
      <c r="B11864" s="218"/>
    </row>
    <row r="11865" spans="2:2">
      <c r="B11865" s="218"/>
    </row>
    <row r="11866" spans="2:2">
      <c r="B11866" s="218"/>
    </row>
    <row r="11867" spans="2:2">
      <c r="B11867" s="218"/>
    </row>
    <row r="11868" spans="2:2">
      <c r="B11868" s="218"/>
    </row>
    <row r="11869" spans="2:2">
      <c r="B11869" s="218"/>
    </row>
    <row r="11870" spans="2:2">
      <c r="B11870" s="218"/>
    </row>
    <row r="11871" spans="2:2">
      <c r="B11871" s="218"/>
    </row>
    <row r="11872" spans="2:2">
      <c r="B11872" s="218"/>
    </row>
    <row r="11873" spans="2:2">
      <c r="B11873" s="218"/>
    </row>
    <row r="11874" spans="2:2">
      <c r="B11874" s="218"/>
    </row>
    <row r="11875" spans="2:2">
      <c r="B11875" s="218"/>
    </row>
    <row r="11876" spans="2:2">
      <c r="B11876" s="218"/>
    </row>
    <row r="11877" spans="2:2">
      <c r="B11877" s="218"/>
    </row>
    <row r="11878" spans="2:2">
      <c r="B11878" s="218"/>
    </row>
    <row r="11879" spans="2:2">
      <c r="B11879" s="218"/>
    </row>
    <row r="11880" spans="2:2">
      <c r="B11880" s="218"/>
    </row>
    <row r="11881" spans="2:2">
      <c r="B11881" s="218"/>
    </row>
    <row r="11882" spans="2:2">
      <c r="B11882" s="218"/>
    </row>
    <row r="11883" spans="2:2">
      <c r="B11883" s="218"/>
    </row>
    <row r="11884" spans="2:2">
      <c r="B11884" s="218"/>
    </row>
    <row r="11885" spans="2:2">
      <c r="B11885" s="218"/>
    </row>
    <row r="11886" spans="2:2">
      <c r="B11886" s="218"/>
    </row>
    <row r="11887" spans="2:2">
      <c r="B11887" s="218"/>
    </row>
    <row r="11888" spans="2:2">
      <c r="B11888" s="218"/>
    </row>
    <row r="11889" spans="2:2">
      <c r="B11889" s="218"/>
    </row>
    <row r="11890" spans="2:2">
      <c r="B11890" s="218"/>
    </row>
    <row r="11891" spans="2:2">
      <c r="B11891" s="218"/>
    </row>
    <row r="11892" spans="2:2">
      <c r="B11892" s="218"/>
    </row>
    <row r="11893" spans="2:2">
      <c r="B11893" s="218"/>
    </row>
    <row r="11894" spans="2:2">
      <c r="B11894" s="218"/>
    </row>
    <row r="11895" spans="2:2">
      <c r="B11895" s="218"/>
    </row>
    <row r="11896" spans="2:2">
      <c r="B11896" s="218"/>
    </row>
    <row r="11897" spans="2:2">
      <c r="B11897" s="218"/>
    </row>
    <row r="11898" spans="2:2">
      <c r="B11898" s="218"/>
    </row>
    <row r="11899" spans="2:2">
      <c r="B11899" s="218"/>
    </row>
    <row r="11900" spans="2:2">
      <c r="B11900" s="218"/>
    </row>
    <row r="11901" spans="2:2">
      <c r="B11901" s="218"/>
    </row>
    <row r="11902" spans="2:2">
      <c r="B11902" s="218"/>
    </row>
    <row r="11903" spans="2:2">
      <c r="B11903" s="218"/>
    </row>
    <row r="11904" spans="2:2">
      <c r="B11904" s="218"/>
    </row>
    <row r="11905" spans="2:2">
      <c r="B11905" s="218"/>
    </row>
    <row r="11906" spans="2:2">
      <c r="B11906" s="218"/>
    </row>
    <row r="11907" spans="2:2">
      <c r="B11907" s="218"/>
    </row>
    <row r="11908" spans="2:2">
      <c r="B11908" s="218"/>
    </row>
    <row r="11909" spans="2:2">
      <c r="B11909" s="218"/>
    </row>
    <row r="11910" spans="2:2">
      <c r="B11910" s="218"/>
    </row>
    <row r="11911" spans="2:2">
      <c r="B11911" s="218"/>
    </row>
    <row r="11912" spans="2:2">
      <c r="B11912" s="218"/>
    </row>
    <row r="11913" spans="2:2">
      <c r="B11913" s="218"/>
    </row>
    <row r="11914" spans="2:2">
      <c r="B11914" s="218"/>
    </row>
    <row r="11915" spans="2:2">
      <c r="B11915" s="218"/>
    </row>
    <row r="11916" spans="2:2">
      <c r="B11916" s="218"/>
    </row>
    <row r="11917" spans="2:2">
      <c r="B11917" s="218"/>
    </row>
    <row r="11918" spans="2:2">
      <c r="B11918" s="218"/>
    </row>
    <row r="11919" spans="2:2">
      <c r="B11919" s="218"/>
    </row>
    <row r="11920" spans="2:2">
      <c r="B11920" s="218"/>
    </row>
    <row r="11921" spans="2:2">
      <c r="B11921" s="218"/>
    </row>
    <row r="11922" spans="2:2">
      <c r="B11922" s="218"/>
    </row>
    <row r="11923" spans="2:2">
      <c r="B11923" s="218"/>
    </row>
    <row r="11924" spans="2:2">
      <c r="B11924" s="218"/>
    </row>
    <row r="11925" spans="2:2">
      <c r="B11925" s="218"/>
    </row>
    <row r="11926" spans="2:2">
      <c r="B11926" s="218"/>
    </row>
    <row r="11927" spans="2:2">
      <c r="B11927" s="218"/>
    </row>
    <row r="11928" spans="2:2">
      <c r="B11928" s="218"/>
    </row>
    <row r="11929" spans="2:2">
      <c r="B11929" s="218"/>
    </row>
    <row r="11930" spans="2:2">
      <c r="B11930" s="218"/>
    </row>
    <row r="11931" spans="2:2">
      <c r="B11931" s="218"/>
    </row>
    <row r="11932" spans="2:2">
      <c r="B11932" s="218"/>
    </row>
    <row r="11933" spans="2:2">
      <c r="B11933" s="218"/>
    </row>
    <row r="11934" spans="2:2">
      <c r="B11934" s="218"/>
    </row>
    <row r="11935" spans="2:2">
      <c r="B11935" s="218"/>
    </row>
    <row r="11936" spans="2:2">
      <c r="B11936" s="218"/>
    </row>
    <row r="11937" spans="2:2">
      <c r="B11937" s="218"/>
    </row>
    <row r="11938" spans="2:2">
      <c r="B11938" s="218"/>
    </row>
    <row r="11939" spans="2:2">
      <c r="B11939" s="218"/>
    </row>
    <row r="11940" spans="2:2">
      <c r="B11940" s="218"/>
    </row>
    <row r="11941" spans="2:2">
      <c r="B11941" s="218"/>
    </row>
    <row r="11942" spans="2:2">
      <c r="B11942" s="218"/>
    </row>
    <row r="11943" spans="2:2">
      <c r="B11943" s="218"/>
    </row>
    <row r="11944" spans="2:2">
      <c r="B11944" s="218"/>
    </row>
    <row r="11945" spans="2:2">
      <c r="B11945" s="218"/>
    </row>
    <row r="11946" spans="2:2">
      <c r="B11946" s="218"/>
    </row>
    <row r="11947" spans="2:2">
      <c r="B11947" s="218"/>
    </row>
    <row r="11948" spans="2:2">
      <c r="B11948" s="218"/>
    </row>
    <row r="11949" spans="2:2">
      <c r="B11949" s="218"/>
    </row>
    <row r="11950" spans="2:2">
      <c r="B11950" s="218"/>
    </row>
    <row r="11951" spans="2:2">
      <c r="B11951" s="218"/>
    </row>
    <row r="11952" spans="2:2">
      <c r="B11952" s="218"/>
    </row>
    <row r="11953" spans="2:2">
      <c r="B11953" s="218"/>
    </row>
    <row r="11954" spans="2:2">
      <c r="B11954" s="218"/>
    </row>
    <row r="11955" spans="2:2">
      <c r="B11955" s="218"/>
    </row>
    <row r="11956" spans="2:2">
      <c r="B11956" s="218"/>
    </row>
    <row r="11957" spans="2:2">
      <c r="B11957" s="218"/>
    </row>
    <row r="11958" spans="2:2">
      <c r="B11958" s="218"/>
    </row>
    <row r="11959" spans="2:2">
      <c r="B11959" s="218"/>
    </row>
    <row r="11960" spans="2:2">
      <c r="B11960" s="218"/>
    </row>
    <row r="11961" spans="2:2">
      <c r="B11961" s="218"/>
    </row>
    <row r="11962" spans="2:2">
      <c r="B11962" s="218"/>
    </row>
    <row r="11963" spans="2:2">
      <c r="B11963" s="218"/>
    </row>
    <row r="11964" spans="2:2">
      <c r="B11964" s="218"/>
    </row>
    <row r="11965" spans="2:2">
      <c r="B11965" s="218"/>
    </row>
    <row r="11966" spans="2:2">
      <c r="B11966" s="218"/>
    </row>
    <row r="11967" spans="2:2">
      <c r="B11967" s="218"/>
    </row>
    <row r="11968" spans="2:2">
      <c r="B11968" s="218"/>
    </row>
    <row r="11969" spans="2:2">
      <c r="B11969" s="218"/>
    </row>
    <row r="11970" spans="2:2">
      <c r="B11970" s="218"/>
    </row>
    <row r="11971" spans="2:2">
      <c r="B11971" s="218"/>
    </row>
    <row r="11972" spans="2:2">
      <c r="B11972" s="218"/>
    </row>
    <row r="11973" spans="2:2">
      <c r="B11973" s="218"/>
    </row>
    <row r="11974" spans="2:2">
      <c r="B11974" s="218"/>
    </row>
    <row r="11975" spans="2:2">
      <c r="B11975" s="218"/>
    </row>
    <row r="11976" spans="2:2">
      <c r="B11976" s="218"/>
    </row>
    <row r="11977" spans="2:2">
      <c r="B11977" s="218"/>
    </row>
    <row r="11978" spans="2:2">
      <c r="B11978" s="218"/>
    </row>
    <row r="11979" spans="2:2">
      <c r="B11979" s="218"/>
    </row>
    <row r="11980" spans="2:2">
      <c r="B11980" s="218"/>
    </row>
    <row r="11981" spans="2:2">
      <c r="B11981" s="218"/>
    </row>
    <row r="11982" spans="2:2">
      <c r="B11982" s="218"/>
    </row>
    <row r="11983" spans="2:2">
      <c r="B11983" s="218"/>
    </row>
    <row r="11984" spans="2:2">
      <c r="B11984" s="218"/>
    </row>
    <row r="11985" spans="2:2">
      <c r="B11985" s="218"/>
    </row>
    <row r="11986" spans="2:2">
      <c r="B11986" s="218"/>
    </row>
    <row r="11987" spans="2:2">
      <c r="B11987" s="218"/>
    </row>
    <row r="11988" spans="2:2">
      <c r="B11988" s="218"/>
    </row>
    <row r="11989" spans="2:2">
      <c r="B11989" s="218"/>
    </row>
    <row r="11990" spans="2:2">
      <c r="B11990" s="218"/>
    </row>
    <row r="11991" spans="2:2">
      <c r="B11991" s="218"/>
    </row>
    <row r="11992" spans="2:2">
      <c r="B11992" s="218"/>
    </row>
    <row r="11993" spans="2:2">
      <c r="B11993" s="218"/>
    </row>
    <row r="11994" spans="2:2">
      <c r="B11994" s="218"/>
    </row>
    <row r="11995" spans="2:2">
      <c r="B11995" s="218"/>
    </row>
    <row r="11996" spans="2:2">
      <c r="B11996" s="218"/>
    </row>
    <row r="11997" spans="2:2">
      <c r="B11997" s="218"/>
    </row>
    <row r="11998" spans="2:2">
      <c r="B11998" s="218"/>
    </row>
    <row r="11999" spans="2:2">
      <c r="B11999" s="218"/>
    </row>
    <row r="12000" spans="2:2">
      <c r="B12000" s="218"/>
    </row>
    <row r="12001" spans="2:2">
      <c r="B12001" s="218"/>
    </row>
    <row r="12002" spans="2:2">
      <c r="B12002" s="218"/>
    </row>
    <row r="12003" spans="2:2">
      <c r="B12003" s="218"/>
    </row>
    <row r="12004" spans="2:2">
      <c r="B12004" s="218"/>
    </row>
    <row r="12005" spans="2:2">
      <c r="B12005" s="218"/>
    </row>
    <row r="12006" spans="2:2">
      <c r="B12006" s="218"/>
    </row>
    <row r="12007" spans="2:2">
      <c r="B12007" s="218"/>
    </row>
    <row r="12008" spans="2:2">
      <c r="B12008" s="218"/>
    </row>
    <row r="12009" spans="2:2">
      <c r="B12009" s="218"/>
    </row>
    <row r="12010" spans="2:2">
      <c r="B12010" s="218"/>
    </row>
    <row r="12011" spans="2:2">
      <c r="B12011" s="218"/>
    </row>
    <row r="12012" spans="2:2">
      <c r="B12012" s="218"/>
    </row>
    <row r="12013" spans="2:2">
      <c r="B12013" s="218"/>
    </row>
    <row r="12014" spans="2:2">
      <c r="B12014" s="218"/>
    </row>
    <row r="12015" spans="2:2">
      <c r="B12015" s="218"/>
    </row>
    <row r="12016" spans="2:2">
      <c r="B12016" s="218"/>
    </row>
    <row r="12017" spans="2:2">
      <c r="B12017" s="218"/>
    </row>
    <row r="12018" spans="2:2">
      <c r="B12018" s="218"/>
    </row>
    <row r="12019" spans="2:2">
      <c r="B12019" s="218"/>
    </row>
    <row r="12020" spans="2:2">
      <c r="B12020" s="218"/>
    </row>
    <row r="12021" spans="2:2">
      <c r="B12021" s="218"/>
    </row>
    <row r="12022" spans="2:2">
      <c r="B12022" s="218"/>
    </row>
    <row r="12023" spans="2:2">
      <c r="B12023" s="218"/>
    </row>
    <row r="12024" spans="2:2">
      <c r="B12024" s="218"/>
    </row>
    <row r="12025" spans="2:2">
      <c r="B12025" s="218"/>
    </row>
    <row r="12026" spans="2:2">
      <c r="B12026" s="218"/>
    </row>
    <row r="12027" spans="2:2">
      <c r="B12027" s="218"/>
    </row>
    <row r="12028" spans="2:2">
      <c r="B12028" s="218"/>
    </row>
    <row r="12029" spans="2:2">
      <c r="B12029" s="218"/>
    </row>
    <row r="12030" spans="2:2">
      <c r="B12030" s="218"/>
    </row>
    <row r="12031" spans="2:2">
      <c r="B12031" s="218"/>
    </row>
    <row r="12032" spans="2:2">
      <c r="B12032" s="218"/>
    </row>
    <row r="12033" spans="2:2">
      <c r="B12033" s="218"/>
    </row>
    <row r="12034" spans="2:2">
      <c r="B12034" s="218"/>
    </row>
    <row r="12035" spans="2:2">
      <c r="B12035" s="218"/>
    </row>
    <row r="12036" spans="2:2">
      <c r="B12036" s="218"/>
    </row>
    <row r="12037" spans="2:2">
      <c r="B12037" s="218"/>
    </row>
    <row r="12038" spans="2:2">
      <c r="B12038" s="218"/>
    </row>
    <row r="12039" spans="2:2">
      <c r="B12039" s="218"/>
    </row>
    <row r="12040" spans="2:2">
      <c r="B12040" s="218"/>
    </row>
    <row r="12041" spans="2:2">
      <c r="B12041" s="218"/>
    </row>
    <row r="12042" spans="2:2">
      <c r="B12042" s="218"/>
    </row>
    <row r="12043" spans="2:2">
      <c r="B12043" s="218"/>
    </row>
    <row r="12044" spans="2:2">
      <c r="B12044" s="218"/>
    </row>
    <row r="12045" spans="2:2">
      <c r="B12045" s="218"/>
    </row>
    <row r="12046" spans="2:2">
      <c r="B12046" s="218"/>
    </row>
    <row r="12047" spans="2:2">
      <c r="B12047" s="218"/>
    </row>
    <row r="12048" spans="2:2">
      <c r="B12048" s="218"/>
    </row>
    <row r="12049" spans="2:2">
      <c r="B12049" s="218"/>
    </row>
    <row r="12050" spans="2:2">
      <c r="B12050" s="218"/>
    </row>
    <row r="12051" spans="2:2">
      <c r="B12051" s="218"/>
    </row>
    <row r="12052" spans="2:2">
      <c r="B12052" s="218"/>
    </row>
    <row r="12053" spans="2:2">
      <c r="B12053" s="218"/>
    </row>
    <row r="12054" spans="2:2">
      <c r="B12054" s="218"/>
    </row>
    <row r="12055" spans="2:2">
      <c r="B12055" s="218"/>
    </row>
    <row r="12056" spans="2:2">
      <c r="B12056" s="218"/>
    </row>
    <row r="12057" spans="2:2">
      <c r="B12057" s="218"/>
    </row>
    <row r="12058" spans="2:2">
      <c r="B12058" s="218"/>
    </row>
    <row r="12059" spans="2:2">
      <c r="B12059" s="218"/>
    </row>
    <row r="12060" spans="2:2">
      <c r="B12060" s="218"/>
    </row>
    <row r="12061" spans="2:2">
      <c r="B12061" s="218"/>
    </row>
    <row r="12062" spans="2:2">
      <c r="B12062" s="218"/>
    </row>
    <row r="12063" spans="2:2">
      <c r="B12063" s="218"/>
    </row>
    <row r="12064" spans="2:2">
      <c r="B12064" s="218"/>
    </row>
    <row r="12065" spans="2:2">
      <c r="B12065" s="218"/>
    </row>
    <row r="12066" spans="2:2">
      <c r="B12066" s="218"/>
    </row>
    <row r="12067" spans="2:2">
      <c r="B12067" s="218"/>
    </row>
    <row r="12068" spans="2:2">
      <c r="B12068" s="218"/>
    </row>
    <row r="12069" spans="2:2">
      <c r="B12069" s="218"/>
    </row>
    <row r="12070" spans="2:2">
      <c r="B12070" s="218"/>
    </row>
    <row r="12071" spans="2:2">
      <c r="B12071" s="218"/>
    </row>
    <row r="12072" spans="2:2">
      <c r="B12072" s="218"/>
    </row>
    <row r="12073" spans="2:2">
      <c r="B12073" s="218"/>
    </row>
    <row r="12074" spans="2:2">
      <c r="B12074" s="218"/>
    </row>
    <row r="12075" spans="2:2">
      <c r="B12075" s="218"/>
    </row>
    <row r="12076" spans="2:2">
      <c r="B12076" s="218"/>
    </row>
    <row r="12077" spans="2:2">
      <c r="B12077" s="218"/>
    </row>
    <row r="12078" spans="2:2">
      <c r="B12078" s="218"/>
    </row>
    <row r="12079" spans="2:2">
      <c r="B12079" s="218"/>
    </row>
    <row r="12080" spans="2:2">
      <c r="B12080" s="218"/>
    </row>
    <row r="12081" spans="2:2">
      <c r="B12081" s="218"/>
    </row>
    <row r="12082" spans="2:2">
      <c r="B12082" s="218"/>
    </row>
    <row r="12083" spans="2:2">
      <c r="B12083" s="218"/>
    </row>
    <row r="12084" spans="2:2">
      <c r="B12084" s="218"/>
    </row>
    <row r="12085" spans="2:2">
      <c r="B12085" s="218"/>
    </row>
    <row r="12086" spans="2:2">
      <c r="B12086" s="218"/>
    </row>
    <row r="12087" spans="2:2">
      <c r="B12087" s="218"/>
    </row>
    <row r="12088" spans="2:2">
      <c r="B12088" s="218"/>
    </row>
    <row r="12089" spans="2:2">
      <c r="B12089" s="218"/>
    </row>
    <row r="12090" spans="2:2">
      <c r="B12090" s="218"/>
    </row>
    <row r="12091" spans="2:2">
      <c r="B12091" s="218"/>
    </row>
    <row r="12092" spans="2:2">
      <c r="B12092" s="218"/>
    </row>
    <row r="12093" spans="2:2">
      <c r="B12093" s="218"/>
    </row>
    <row r="12094" spans="2:2">
      <c r="B12094" s="218"/>
    </row>
    <row r="12095" spans="2:2">
      <c r="B12095" s="218"/>
    </row>
    <row r="12096" spans="2:2">
      <c r="B12096" s="218"/>
    </row>
    <row r="12097" spans="2:2">
      <c r="B12097" s="218"/>
    </row>
    <row r="12098" spans="2:2">
      <c r="B12098" s="218"/>
    </row>
    <row r="12099" spans="2:2">
      <c r="B12099" s="218"/>
    </row>
    <row r="12100" spans="2:2">
      <c r="B12100" s="218"/>
    </row>
    <row r="12101" spans="2:2">
      <c r="B12101" s="218"/>
    </row>
    <row r="12102" spans="2:2">
      <c r="B12102" s="218"/>
    </row>
    <row r="12103" spans="2:2">
      <c r="B12103" s="218"/>
    </row>
    <row r="12104" spans="2:2">
      <c r="B12104" s="218"/>
    </row>
    <row r="12105" spans="2:2">
      <c r="B12105" s="218"/>
    </row>
    <row r="12106" spans="2:2">
      <c r="B12106" s="218"/>
    </row>
    <row r="12107" spans="2:2">
      <c r="B12107" s="218"/>
    </row>
    <row r="12108" spans="2:2">
      <c r="B12108" s="218"/>
    </row>
    <row r="12109" spans="2:2">
      <c r="B12109" s="218"/>
    </row>
    <row r="12110" spans="2:2">
      <c r="B12110" s="218"/>
    </row>
    <row r="12111" spans="2:2">
      <c r="B12111" s="218"/>
    </row>
    <row r="12112" spans="2:2">
      <c r="B12112" s="218"/>
    </row>
    <row r="12113" spans="2:2">
      <c r="B12113" s="218"/>
    </row>
    <row r="12114" spans="2:2">
      <c r="B12114" s="218"/>
    </row>
    <row r="12115" spans="2:2">
      <c r="B12115" s="218"/>
    </row>
    <row r="12116" spans="2:2">
      <c r="B12116" s="218"/>
    </row>
    <row r="12117" spans="2:2">
      <c r="B12117" s="218"/>
    </row>
    <row r="12118" spans="2:2">
      <c r="B12118" s="218"/>
    </row>
    <row r="12119" spans="2:2">
      <c r="B12119" s="218"/>
    </row>
    <row r="12120" spans="2:2">
      <c r="B12120" s="218"/>
    </row>
    <row r="12121" spans="2:2">
      <c r="B12121" s="218"/>
    </row>
    <row r="12122" spans="2:2">
      <c r="B12122" s="218"/>
    </row>
    <row r="12123" spans="2:2">
      <c r="B12123" s="218"/>
    </row>
    <row r="12124" spans="2:2">
      <c r="B12124" s="218"/>
    </row>
    <row r="12125" spans="2:2">
      <c r="B12125" s="218"/>
    </row>
    <row r="12126" spans="2:2">
      <c r="B12126" s="218"/>
    </row>
    <row r="12127" spans="2:2">
      <c r="B12127" s="218"/>
    </row>
    <row r="12128" spans="2:2">
      <c r="B12128" s="218"/>
    </row>
    <row r="12129" spans="2:2">
      <c r="B12129" s="218"/>
    </row>
    <row r="12130" spans="2:2">
      <c r="B12130" s="218"/>
    </row>
    <row r="12131" spans="2:2">
      <c r="B12131" s="218"/>
    </row>
    <row r="12132" spans="2:2">
      <c r="B12132" s="218"/>
    </row>
    <row r="12133" spans="2:2">
      <c r="B12133" s="218"/>
    </row>
    <row r="12134" spans="2:2">
      <c r="B12134" s="218"/>
    </row>
    <row r="12135" spans="2:2">
      <c r="B12135" s="218"/>
    </row>
    <row r="12136" spans="2:2">
      <c r="B12136" s="218"/>
    </row>
    <row r="12137" spans="2:2">
      <c r="B12137" s="218"/>
    </row>
    <row r="12138" spans="2:2">
      <c r="B12138" s="218"/>
    </row>
    <row r="12139" spans="2:2">
      <c r="B12139" s="218"/>
    </row>
    <row r="12140" spans="2:2">
      <c r="B12140" s="218"/>
    </row>
    <row r="12141" spans="2:2">
      <c r="B12141" s="218"/>
    </row>
    <row r="12142" spans="2:2">
      <c r="B12142" s="218"/>
    </row>
    <row r="12143" spans="2:2">
      <c r="B12143" s="218"/>
    </row>
    <row r="12144" spans="2:2">
      <c r="B12144" s="218"/>
    </row>
    <row r="12145" spans="2:2">
      <c r="B12145" s="218"/>
    </row>
    <row r="12146" spans="2:2">
      <c r="B12146" s="218"/>
    </row>
    <row r="12147" spans="2:2">
      <c r="B12147" s="218"/>
    </row>
    <row r="12148" spans="2:2">
      <c r="B12148" s="218"/>
    </row>
    <row r="12149" spans="2:2">
      <c r="B12149" s="218"/>
    </row>
    <row r="12150" spans="2:2">
      <c r="B12150" s="218"/>
    </row>
    <row r="12151" spans="2:2">
      <c r="B12151" s="218"/>
    </row>
    <row r="12152" spans="2:2">
      <c r="B12152" s="218"/>
    </row>
    <row r="12153" spans="2:2">
      <c r="B12153" s="218"/>
    </row>
    <row r="12154" spans="2:2">
      <c r="B12154" s="218"/>
    </row>
    <row r="12155" spans="2:2">
      <c r="B12155" s="218"/>
    </row>
    <row r="12156" spans="2:2">
      <c r="B12156" s="218"/>
    </row>
    <row r="12157" spans="2:2">
      <c r="B12157" s="218"/>
    </row>
    <row r="12158" spans="2:2">
      <c r="B12158" s="218"/>
    </row>
    <row r="12159" spans="2:2">
      <c r="B12159" s="218"/>
    </row>
    <row r="12160" spans="2:2">
      <c r="B12160" s="218"/>
    </row>
    <row r="12161" spans="2:2">
      <c r="B12161" s="218"/>
    </row>
    <row r="12162" spans="2:2">
      <c r="B12162" s="218"/>
    </row>
    <row r="12163" spans="2:2">
      <c r="B12163" s="218"/>
    </row>
    <row r="12164" spans="2:2">
      <c r="B12164" s="218"/>
    </row>
    <row r="12165" spans="2:2">
      <c r="B12165" s="218"/>
    </row>
    <row r="12166" spans="2:2">
      <c r="B12166" s="218"/>
    </row>
    <row r="12167" spans="2:2">
      <c r="B12167" s="218"/>
    </row>
    <row r="12168" spans="2:2">
      <c r="B12168" s="218"/>
    </row>
    <row r="12169" spans="2:2">
      <c r="B12169" s="218"/>
    </row>
    <row r="12170" spans="2:2">
      <c r="B12170" s="218"/>
    </row>
    <row r="12171" spans="2:2">
      <c r="B12171" s="218"/>
    </row>
    <row r="12172" spans="2:2">
      <c r="B12172" s="218"/>
    </row>
    <row r="12173" spans="2:2">
      <c r="B12173" s="218"/>
    </row>
    <row r="12174" spans="2:2">
      <c r="B12174" s="218"/>
    </row>
    <row r="12175" spans="2:2">
      <c r="B12175" s="218"/>
    </row>
    <row r="12176" spans="2:2">
      <c r="B12176" s="218"/>
    </row>
    <row r="12177" spans="2:2">
      <c r="B12177" s="218"/>
    </row>
    <row r="12178" spans="2:2">
      <c r="B12178" s="218"/>
    </row>
    <row r="12179" spans="2:2">
      <c r="B12179" s="218"/>
    </row>
    <row r="12180" spans="2:2">
      <c r="B12180" s="218"/>
    </row>
    <row r="12181" spans="2:2">
      <c r="B12181" s="218"/>
    </row>
    <row r="12182" spans="2:2">
      <c r="B12182" s="218"/>
    </row>
    <row r="12183" spans="2:2">
      <c r="B12183" s="218"/>
    </row>
    <row r="12184" spans="2:2">
      <c r="B12184" s="218"/>
    </row>
    <row r="12185" spans="2:2">
      <c r="B12185" s="218"/>
    </row>
    <row r="12186" spans="2:2">
      <c r="B12186" s="218"/>
    </row>
    <row r="12187" spans="2:2">
      <c r="B12187" s="218"/>
    </row>
    <row r="12188" spans="2:2">
      <c r="B12188" s="218"/>
    </row>
    <row r="12189" spans="2:2">
      <c r="B12189" s="218"/>
    </row>
    <row r="12190" spans="2:2">
      <c r="B12190" s="218"/>
    </row>
    <row r="12191" spans="2:2">
      <c r="B12191" s="218"/>
    </row>
    <row r="12192" spans="2:2">
      <c r="B12192" s="218"/>
    </row>
    <row r="12193" spans="2:2">
      <c r="B12193" s="218"/>
    </row>
    <row r="12194" spans="2:2">
      <c r="B12194" s="218"/>
    </row>
    <row r="12195" spans="2:2">
      <c r="B12195" s="218"/>
    </row>
    <row r="12196" spans="2:2">
      <c r="B12196" s="218"/>
    </row>
    <row r="12197" spans="2:2">
      <c r="B12197" s="218"/>
    </row>
    <row r="12198" spans="2:2">
      <c r="B12198" s="218"/>
    </row>
    <row r="12199" spans="2:2">
      <c r="B12199" s="218"/>
    </row>
    <row r="12200" spans="2:2">
      <c r="B12200" s="218"/>
    </row>
    <row r="12201" spans="2:2">
      <c r="B12201" s="218"/>
    </row>
    <row r="12202" spans="2:2">
      <c r="B12202" s="218"/>
    </row>
    <row r="12203" spans="2:2">
      <c r="B12203" s="218"/>
    </row>
    <row r="12204" spans="2:2">
      <c r="B12204" s="218"/>
    </row>
    <row r="12205" spans="2:2">
      <c r="B12205" s="218"/>
    </row>
    <row r="12206" spans="2:2">
      <c r="B12206" s="218"/>
    </row>
    <row r="12207" spans="2:2">
      <c r="B12207" s="218"/>
    </row>
    <row r="12208" spans="2:2">
      <c r="B12208" s="218"/>
    </row>
    <row r="12209" spans="2:2">
      <c r="B12209" s="218"/>
    </row>
    <row r="12210" spans="2:2">
      <c r="B12210" s="218"/>
    </row>
    <row r="12211" spans="2:2">
      <c r="B12211" s="218"/>
    </row>
    <row r="12212" spans="2:2">
      <c r="B12212" s="218"/>
    </row>
    <row r="12213" spans="2:2">
      <c r="B12213" s="218"/>
    </row>
    <row r="12214" spans="2:2">
      <c r="B12214" s="218"/>
    </row>
    <row r="12215" spans="2:2">
      <c r="B12215" s="218"/>
    </row>
    <row r="12216" spans="2:2">
      <c r="B12216" s="218"/>
    </row>
    <row r="12217" spans="2:2">
      <c r="B12217" s="218"/>
    </row>
    <row r="12218" spans="2:2">
      <c r="B12218" s="218"/>
    </row>
    <row r="12219" spans="2:2">
      <c r="B12219" s="218"/>
    </row>
    <row r="12220" spans="2:2">
      <c r="B12220" s="218"/>
    </row>
    <row r="12221" spans="2:2">
      <c r="B12221" s="218"/>
    </row>
    <row r="12222" spans="2:2">
      <c r="B12222" s="218"/>
    </row>
    <row r="12223" spans="2:2">
      <c r="B12223" s="218"/>
    </row>
    <row r="12224" spans="2:2">
      <c r="B12224" s="218"/>
    </row>
    <row r="12225" spans="2:2">
      <c r="B12225" s="218"/>
    </row>
    <row r="12226" spans="2:2">
      <c r="B12226" s="218"/>
    </row>
    <row r="12227" spans="2:2">
      <c r="B12227" s="218"/>
    </row>
    <row r="12228" spans="2:2">
      <c r="B12228" s="218"/>
    </row>
    <row r="12229" spans="2:2">
      <c r="B12229" s="218"/>
    </row>
    <row r="12230" spans="2:2">
      <c r="B12230" s="218"/>
    </row>
    <row r="12231" spans="2:2">
      <c r="B12231" s="218"/>
    </row>
    <row r="12232" spans="2:2">
      <c r="B12232" s="218"/>
    </row>
    <row r="12233" spans="2:2">
      <c r="B12233" s="218"/>
    </row>
    <row r="12234" spans="2:2">
      <c r="B12234" s="218"/>
    </row>
    <row r="12235" spans="2:2">
      <c r="B12235" s="218"/>
    </row>
    <row r="12236" spans="2:2">
      <c r="B12236" s="218"/>
    </row>
    <row r="12237" spans="2:2">
      <c r="B12237" s="218"/>
    </row>
    <row r="12238" spans="2:2">
      <c r="B12238" s="218"/>
    </row>
    <row r="12239" spans="2:2">
      <c r="B12239" s="218"/>
    </row>
    <row r="12240" spans="2:2">
      <c r="B12240" s="218"/>
    </row>
    <row r="12241" spans="2:2">
      <c r="B12241" s="218"/>
    </row>
    <row r="12242" spans="2:2">
      <c r="B12242" s="218"/>
    </row>
    <row r="12243" spans="2:2">
      <c r="B12243" s="218"/>
    </row>
    <row r="12244" spans="2:2">
      <c r="B12244" s="218"/>
    </row>
    <row r="12245" spans="2:2">
      <c r="B12245" s="218"/>
    </row>
    <row r="12246" spans="2:2">
      <c r="B12246" s="218"/>
    </row>
    <row r="12247" spans="2:2">
      <c r="B12247" s="218"/>
    </row>
    <row r="12248" spans="2:2">
      <c r="B12248" s="218"/>
    </row>
    <row r="12249" spans="2:2">
      <c r="B12249" s="218"/>
    </row>
    <row r="12250" spans="2:2">
      <c r="B12250" s="218"/>
    </row>
    <row r="12251" spans="2:2">
      <c r="B12251" s="218"/>
    </row>
    <row r="12252" spans="2:2">
      <c r="B12252" s="218"/>
    </row>
    <row r="12253" spans="2:2">
      <c r="B12253" s="218"/>
    </row>
    <row r="12254" spans="2:2">
      <c r="B12254" s="218"/>
    </row>
    <row r="12255" spans="2:2">
      <c r="B12255" s="218"/>
    </row>
    <row r="12256" spans="2:2">
      <c r="B12256" s="218"/>
    </row>
    <row r="12257" spans="2:2">
      <c r="B12257" s="218"/>
    </row>
    <row r="12258" spans="2:2">
      <c r="B12258" s="218"/>
    </row>
    <row r="12259" spans="2:2">
      <c r="B12259" s="218"/>
    </row>
    <row r="12260" spans="2:2">
      <c r="B12260" s="218"/>
    </row>
    <row r="12261" spans="2:2">
      <c r="B12261" s="218"/>
    </row>
    <row r="12262" spans="2:2">
      <c r="B12262" s="218"/>
    </row>
    <row r="12263" spans="2:2">
      <c r="B12263" s="218"/>
    </row>
    <row r="12264" spans="2:2">
      <c r="B12264" s="218"/>
    </row>
    <row r="12265" spans="2:2">
      <c r="B12265" s="218"/>
    </row>
    <row r="12266" spans="2:2">
      <c r="B12266" s="218"/>
    </row>
    <row r="12267" spans="2:2">
      <c r="B12267" s="218"/>
    </row>
    <row r="12268" spans="2:2">
      <c r="B12268" s="218"/>
    </row>
    <row r="12269" spans="2:2">
      <c r="B12269" s="218"/>
    </row>
    <row r="12270" spans="2:2">
      <c r="B12270" s="218"/>
    </row>
    <row r="12271" spans="2:2">
      <c r="B12271" s="218"/>
    </row>
    <row r="12272" spans="2:2">
      <c r="B12272" s="218"/>
    </row>
    <row r="12273" spans="2:2">
      <c r="B12273" s="218"/>
    </row>
    <row r="12274" spans="2:2">
      <c r="B12274" s="218"/>
    </row>
    <row r="12275" spans="2:2">
      <c r="B12275" s="218"/>
    </row>
    <row r="12276" spans="2:2">
      <c r="B12276" s="218"/>
    </row>
    <row r="12277" spans="2:2">
      <c r="B12277" s="218"/>
    </row>
    <row r="12278" spans="2:2">
      <c r="B12278" s="218"/>
    </row>
    <row r="12279" spans="2:2">
      <c r="B12279" s="218"/>
    </row>
    <row r="12280" spans="2:2">
      <c r="B12280" s="218"/>
    </row>
    <row r="12281" spans="2:2">
      <c r="B12281" s="218"/>
    </row>
    <row r="12282" spans="2:2">
      <c r="B12282" s="218"/>
    </row>
    <row r="12283" spans="2:2">
      <c r="B12283" s="218"/>
    </row>
    <row r="12284" spans="2:2">
      <c r="B12284" s="218"/>
    </row>
    <row r="12285" spans="2:2">
      <c r="B12285" s="218"/>
    </row>
    <row r="12286" spans="2:2">
      <c r="B12286" s="218"/>
    </row>
    <row r="12287" spans="2:2">
      <c r="B12287" s="218"/>
    </row>
    <row r="12288" spans="2:2">
      <c r="B12288" s="218"/>
    </row>
    <row r="12289" spans="2:2">
      <c r="B12289" s="218"/>
    </row>
    <row r="12290" spans="2:2">
      <c r="B12290" s="218"/>
    </row>
    <row r="12291" spans="2:2">
      <c r="B12291" s="218"/>
    </row>
    <row r="12292" spans="2:2">
      <c r="B12292" s="218"/>
    </row>
    <row r="12293" spans="2:2">
      <c r="B12293" s="218"/>
    </row>
    <row r="12294" spans="2:2">
      <c r="B12294" s="218"/>
    </row>
    <row r="12295" spans="2:2">
      <c r="B12295" s="218"/>
    </row>
    <row r="12296" spans="2:2">
      <c r="B12296" s="218"/>
    </row>
    <row r="12297" spans="2:2">
      <c r="B12297" s="218"/>
    </row>
    <row r="12298" spans="2:2">
      <c r="B12298" s="218"/>
    </row>
    <row r="12299" spans="2:2">
      <c r="B12299" s="218"/>
    </row>
    <row r="12300" spans="2:2">
      <c r="B12300" s="218"/>
    </row>
    <row r="12301" spans="2:2">
      <c r="B12301" s="218"/>
    </row>
    <row r="12302" spans="2:2">
      <c r="B12302" s="218"/>
    </row>
    <row r="12303" spans="2:2">
      <c r="B12303" s="218"/>
    </row>
    <row r="12304" spans="2:2">
      <c r="B12304" s="218"/>
    </row>
    <row r="12305" spans="2:2">
      <c r="B12305" s="218"/>
    </row>
    <row r="12306" spans="2:2">
      <c r="B12306" s="218"/>
    </row>
    <row r="12307" spans="2:2">
      <c r="B12307" s="218"/>
    </row>
    <row r="12308" spans="2:2">
      <c r="B12308" s="218"/>
    </row>
    <row r="12309" spans="2:2">
      <c r="B12309" s="218"/>
    </row>
    <row r="12310" spans="2:2">
      <c r="B12310" s="218"/>
    </row>
    <row r="12311" spans="2:2">
      <c r="B12311" s="218"/>
    </row>
    <row r="12312" spans="2:2">
      <c r="B12312" s="218"/>
    </row>
    <row r="12313" spans="2:2">
      <c r="B12313" s="218"/>
    </row>
    <row r="12314" spans="2:2">
      <c r="B12314" s="218"/>
    </row>
    <row r="12315" spans="2:2">
      <c r="B12315" s="218"/>
    </row>
    <row r="12316" spans="2:2">
      <c r="B12316" s="218"/>
    </row>
    <row r="12317" spans="2:2">
      <c r="B12317" s="218"/>
    </row>
    <row r="12318" spans="2:2">
      <c r="B12318" s="218"/>
    </row>
    <row r="12319" spans="2:2">
      <c r="B12319" s="218"/>
    </row>
    <row r="12320" spans="2:2">
      <c r="B12320" s="218"/>
    </row>
    <row r="12321" spans="2:2">
      <c r="B12321" s="218"/>
    </row>
    <row r="12322" spans="2:2">
      <c r="B12322" s="218"/>
    </row>
    <row r="12323" spans="2:2">
      <c r="B12323" s="218"/>
    </row>
    <row r="12324" spans="2:2">
      <c r="B12324" s="218"/>
    </row>
    <row r="12325" spans="2:2">
      <c r="B12325" s="218"/>
    </row>
    <row r="12326" spans="2:2">
      <c r="B12326" s="218"/>
    </row>
    <row r="12327" spans="2:2">
      <c r="B12327" s="218"/>
    </row>
    <row r="12328" spans="2:2">
      <c r="B12328" s="218"/>
    </row>
    <row r="12329" spans="2:2">
      <c r="B12329" s="218"/>
    </row>
    <row r="12330" spans="2:2">
      <c r="B12330" s="218"/>
    </row>
    <row r="12331" spans="2:2">
      <c r="B12331" s="218"/>
    </row>
    <row r="12332" spans="2:2">
      <c r="B12332" s="218"/>
    </row>
    <row r="12333" spans="2:2">
      <c r="B12333" s="218"/>
    </row>
    <row r="12334" spans="2:2">
      <c r="B12334" s="218"/>
    </row>
    <row r="12335" spans="2:2">
      <c r="B12335" s="218"/>
    </row>
    <row r="12336" spans="2:2">
      <c r="B12336" s="218"/>
    </row>
    <row r="12337" spans="2:2">
      <c r="B12337" s="218"/>
    </row>
    <row r="12338" spans="2:2">
      <c r="B12338" s="218"/>
    </row>
    <row r="12339" spans="2:2">
      <c r="B12339" s="218"/>
    </row>
    <row r="12340" spans="2:2">
      <c r="B12340" s="218"/>
    </row>
    <row r="12341" spans="2:2">
      <c r="B12341" s="218"/>
    </row>
    <row r="12342" spans="2:2">
      <c r="B12342" s="218"/>
    </row>
    <row r="12343" spans="2:2">
      <c r="B12343" s="218"/>
    </row>
    <row r="12344" spans="2:2">
      <c r="B12344" s="218"/>
    </row>
    <row r="12345" spans="2:2">
      <c r="B12345" s="218"/>
    </row>
    <row r="12346" spans="2:2">
      <c r="B12346" s="218"/>
    </row>
    <row r="12347" spans="2:2">
      <c r="B12347" s="218"/>
    </row>
    <row r="12348" spans="2:2">
      <c r="B12348" s="218"/>
    </row>
    <row r="12349" spans="2:2">
      <c r="B12349" s="218"/>
    </row>
    <row r="12350" spans="2:2">
      <c r="B12350" s="218"/>
    </row>
    <row r="12351" spans="2:2">
      <c r="B12351" s="218"/>
    </row>
    <row r="12352" spans="2:2">
      <c r="B12352" s="218"/>
    </row>
    <row r="12353" spans="2:2">
      <c r="B12353" s="218"/>
    </row>
    <row r="12354" spans="2:2">
      <c r="B12354" s="218"/>
    </row>
    <row r="12355" spans="2:2">
      <c r="B12355" s="218"/>
    </row>
    <row r="12356" spans="2:2">
      <c r="B12356" s="218"/>
    </row>
    <row r="12357" spans="2:2">
      <c r="B12357" s="218"/>
    </row>
    <row r="12358" spans="2:2">
      <c r="B12358" s="218"/>
    </row>
    <row r="12359" spans="2:2">
      <c r="B12359" s="218"/>
    </row>
    <row r="12360" spans="2:2">
      <c r="B12360" s="218"/>
    </row>
    <row r="12361" spans="2:2">
      <c r="B12361" s="218"/>
    </row>
    <row r="12362" spans="2:2">
      <c r="B12362" s="218"/>
    </row>
    <row r="12363" spans="2:2">
      <c r="B12363" s="218"/>
    </row>
    <row r="12364" spans="2:2">
      <c r="B12364" s="218"/>
    </row>
    <row r="12365" spans="2:2">
      <c r="B12365" s="218"/>
    </row>
    <row r="12366" spans="2:2">
      <c r="B12366" s="218"/>
    </row>
    <row r="12367" spans="2:2">
      <c r="B12367" s="218"/>
    </row>
    <row r="12368" spans="2:2">
      <c r="B12368" s="218"/>
    </row>
    <row r="12369" spans="2:2">
      <c r="B12369" s="218"/>
    </row>
    <row r="12370" spans="2:2">
      <c r="B12370" s="218"/>
    </row>
    <row r="12371" spans="2:2">
      <c r="B12371" s="218"/>
    </row>
    <row r="12372" spans="2:2">
      <c r="B12372" s="218"/>
    </row>
    <row r="12373" spans="2:2">
      <c r="B12373" s="218"/>
    </row>
    <row r="12374" spans="2:2">
      <c r="B12374" s="218"/>
    </row>
    <row r="12375" spans="2:2">
      <c r="B12375" s="218"/>
    </row>
    <row r="12376" spans="2:2">
      <c r="B12376" s="218"/>
    </row>
    <row r="12377" spans="2:2">
      <c r="B12377" s="218"/>
    </row>
    <row r="12378" spans="2:2">
      <c r="B12378" s="218"/>
    </row>
    <row r="12379" spans="2:2">
      <c r="B12379" s="218"/>
    </row>
    <row r="12380" spans="2:2">
      <c r="B12380" s="218"/>
    </row>
    <row r="12381" spans="2:2">
      <c r="B12381" s="218"/>
    </row>
    <row r="12382" spans="2:2">
      <c r="B12382" s="218"/>
    </row>
    <row r="12383" spans="2:2">
      <c r="B12383" s="218"/>
    </row>
    <row r="12384" spans="2:2">
      <c r="B12384" s="218"/>
    </row>
    <row r="12385" spans="2:2">
      <c r="B12385" s="218"/>
    </row>
    <row r="12386" spans="2:2">
      <c r="B12386" s="218"/>
    </row>
    <row r="12387" spans="2:2">
      <c r="B12387" s="218"/>
    </row>
    <row r="12388" spans="2:2">
      <c r="B12388" s="218"/>
    </row>
    <row r="12389" spans="2:2">
      <c r="B12389" s="218"/>
    </row>
    <row r="12390" spans="2:2">
      <c r="B12390" s="218"/>
    </row>
    <row r="12391" spans="2:2">
      <c r="B12391" s="218"/>
    </row>
    <row r="12392" spans="2:2">
      <c r="B12392" s="218"/>
    </row>
    <row r="12393" spans="2:2">
      <c r="B12393" s="218"/>
    </row>
    <row r="12394" spans="2:2">
      <c r="B12394" s="218"/>
    </row>
    <row r="12395" spans="2:2">
      <c r="B12395" s="218"/>
    </row>
    <row r="12396" spans="2:2">
      <c r="B12396" s="218"/>
    </row>
    <row r="12397" spans="2:2">
      <c r="B12397" s="218"/>
    </row>
    <row r="12398" spans="2:2">
      <c r="B12398" s="218"/>
    </row>
    <row r="12399" spans="2:2">
      <c r="B12399" s="218"/>
    </row>
    <row r="12400" spans="2:2">
      <c r="B12400" s="218"/>
    </row>
    <row r="12401" spans="2:2">
      <c r="B12401" s="218"/>
    </row>
    <row r="12402" spans="2:2">
      <c r="B12402" s="218"/>
    </row>
    <row r="12403" spans="2:2">
      <c r="B12403" s="218"/>
    </row>
    <row r="12404" spans="2:2">
      <c r="B12404" s="218"/>
    </row>
    <row r="12405" spans="2:2">
      <c r="B12405" s="218"/>
    </row>
    <row r="12406" spans="2:2">
      <c r="B12406" s="218"/>
    </row>
    <row r="12407" spans="2:2">
      <c r="B12407" s="218"/>
    </row>
    <row r="12408" spans="2:2">
      <c r="B12408" s="218"/>
    </row>
    <row r="12409" spans="2:2">
      <c r="B12409" s="218"/>
    </row>
    <row r="12410" spans="2:2">
      <c r="B12410" s="218"/>
    </row>
    <row r="12411" spans="2:2">
      <c r="B12411" s="218"/>
    </row>
    <row r="12412" spans="2:2">
      <c r="B12412" s="218"/>
    </row>
    <row r="12413" spans="2:2">
      <c r="B12413" s="218"/>
    </row>
    <row r="12414" spans="2:2">
      <c r="B12414" s="218"/>
    </row>
    <row r="12415" spans="2:2">
      <c r="B12415" s="218"/>
    </row>
    <row r="12416" spans="2:2">
      <c r="B12416" s="218"/>
    </row>
    <row r="12417" spans="2:2">
      <c r="B12417" s="218"/>
    </row>
    <row r="12418" spans="2:2">
      <c r="B12418" s="218"/>
    </row>
    <row r="12419" spans="2:2">
      <c r="B12419" s="218"/>
    </row>
    <row r="12420" spans="2:2">
      <c r="B12420" s="218"/>
    </row>
    <row r="12421" spans="2:2">
      <c r="B12421" s="218"/>
    </row>
    <row r="12422" spans="2:2">
      <c r="B12422" s="218"/>
    </row>
    <row r="12423" spans="2:2">
      <c r="B12423" s="218"/>
    </row>
    <row r="12424" spans="2:2">
      <c r="B12424" s="218"/>
    </row>
    <row r="12425" spans="2:2">
      <c r="B12425" s="218"/>
    </row>
    <row r="12426" spans="2:2">
      <c r="B12426" s="218"/>
    </row>
    <row r="12427" spans="2:2">
      <c r="B12427" s="218"/>
    </row>
    <row r="12428" spans="2:2">
      <c r="B12428" s="218"/>
    </row>
    <row r="12429" spans="2:2">
      <c r="B12429" s="218"/>
    </row>
    <row r="12430" spans="2:2">
      <c r="B12430" s="218"/>
    </row>
    <row r="12431" spans="2:2">
      <c r="B12431" s="218"/>
    </row>
    <row r="12432" spans="2:2">
      <c r="B12432" s="218"/>
    </row>
    <row r="12433" spans="2:2">
      <c r="B12433" s="218"/>
    </row>
    <row r="12434" spans="2:2">
      <c r="B12434" s="218"/>
    </row>
    <row r="12435" spans="2:2">
      <c r="B12435" s="218"/>
    </row>
    <row r="12436" spans="2:2">
      <c r="B12436" s="218"/>
    </row>
    <row r="12437" spans="2:2">
      <c r="B12437" s="218"/>
    </row>
    <row r="12438" spans="2:2">
      <c r="B12438" s="218"/>
    </row>
    <row r="12439" spans="2:2">
      <c r="B12439" s="218"/>
    </row>
    <row r="12440" spans="2:2">
      <c r="B12440" s="218"/>
    </row>
    <row r="12441" spans="2:2">
      <c r="B12441" s="218"/>
    </row>
    <row r="12442" spans="2:2">
      <c r="B12442" s="218"/>
    </row>
    <row r="12443" spans="2:2">
      <c r="B12443" s="218"/>
    </row>
    <row r="12444" spans="2:2">
      <c r="B12444" s="218"/>
    </row>
    <row r="12445" spans="2:2">
      <c r="B12445" s="218"/>
    </row>
    <row r="12446" spans="2:2">
      <c r="B12446" s="218"/>
    </row>
    <row r="12447" spans="2:2">
      <c r="B12447" s="218"/>
    </row>
    <row r="12448" spans="2:2">
      <c r="B12448" s="218"/>
    </row>
    <row r="12449" spans="2:2">
      <c r="B12449" s="218"/>
    </row>
    <row r="12450" spans="2:2">
      <c r="B12450" s="218"/>
    </row>
    <row r="12451" spans="2:2">
      <c r="B12451" s="218"/>
    </row>
    <row r="12452" spans="2:2">
      <c r="B12452" s="218"/>
    </row>
    <row r="12453" spans="2:2">
      <c r="B12453" s="218"/>
    </row>
    <row r="12454" spans="2:2">
      <c r="B12454" s="218"/>
    </row>
    <row r="12455" spans="2:2">
      <c r="B12455" s="218"/>
    </row>
    <row r="12456" spans="2:2">
      <c r="B12456" s="218"/>
    </row>
    <row r="12457" spans="2:2">
      <c r="B12457" s="218"/>
    </row>
    <row r="12458" spans="2:2">
      <c r="B12458" s="218"/>
    </row>
    <row r="12459" spans="2:2">
      <c r="B12459" s="218"/>
    </row>
    <row r="12460" spans="2:2">
      <c r="B12460" s="218"/>
    </row>
    <row r="12461" spans="2:2">
      <c r="B12461" s="218"/>
    </row>
    <row r="12462" spans="2:2">
      <c r="B12462" s="218"/>
    </row>
    <row r="12463" spans="2:2">
      <c r="B12463" s="218"/>
    </row>
    <row r="12464" spans="2:2">
      <c r="B12464" s="218"/>
    </row>
    <row r="12465" spans="2:2">
      <c r="B12465" s="218"/>
    </row>
    <row r="12466" spans="2:2">
      <c r="B12466" s="218"/>
    </row>
    <row r="12467" spans="2:2">
      <c r="B12467" s="218"/>
    </row>
    <row r="12468" spans="2:2">
      <c r="B12468" s="218"/>
    </row>
    <row r="12469" spans="2:2">
      <c r="B12469" s="218"/>
    </row>
    <row r="12470" spans="2:2">
      <c r="B12470" s="218"/>
    </row>
    <row r="12471" spans="2:2">
      <c r="B12471" s="218"/>
    </row>
    <row r="12472" spans="2:2">
      <c r="B12472" s="218"/>
    </row>
    <row r="12473" spans="2:2">
      <c r="B12473" s="218"/>
    </row>
    <row r="12474" spans="2:2">
      <c r="B12474" s="218"/>
    </row>
    <row r="12475" spans="2:2">
      <c r="B12475" s="218"/>
    </row>
    <row r="12476" spans="2:2">
      <c r="B12476" s="218"/>
    </row>
    <row r="12477" spans="2:2">
      <c r="B12477" s="218"/>
    </row>
    <row r="12478" spans="2:2">
      <c r="B12478" s="218"/>
    </row>
    <row r="12479" spans="2:2">
      <c r="B12479" s="218"/>
    </row>
    <row r="12480" spans="2:2">
      <c r="B12480" s="218"/>
    </row>
    <row r="12481" spans="2:2">
      <c r="B12481" s="218"/>
    </row>
    <row r="12482" spans="2:2">
      <c r="B12482" s="218"/>
    </row>
    <row r="12483" spans="2:2">
      <c r="B12483" s="218"/>
    </row>
    <row r="12484" spans="2:2">
      <c r="B12484" s="218"/>
    </row>
    <row r="12485" spans="2:2">
      <c r="B12485" s="218"/>
    </row>
    <row r="12486" spans="2:2">
      <c r="B12486" s="218"/>
    </row>
    <row r="12487" spans="2:2">
      <c r="B12487" s="218"/>
    </row>
    <row r="12488" spans="2:2">
      <c r="B12488" s="218"/>
    </row>
    <row r="12489" spans="2:2">
      <c r="B12489" s="218"/>
    </row>
    <row r="12490" spans="2:2">
      <c r="B12490" s="218"/>
    </row>
    <row r="12491" spans="2:2">
      <c r="B12491" s="218"/>
    </row>
    <row r="12492" spans="2:2">
      <c r="B12492" s="218"/>
    </row>
    <row r="12493" spans="2:2">
      <c r="B12493" s="218"/>
    </row>
    <row r="12494" spans="2:2">
      <c r="B12494" s="218"/>
    </row>
    <row r="12495" spans="2:2">
      <c r="B12495" s="218"/>
    </row>
    <row r="12496" spans="2:2">
      <c r="B12496" s="218"/>
    </row>
    <row r="12497" spans="2:2">
      <c r="B12497" s="218"/>
    </row>
    <row r="12498" spans="2:2">
      <c r="B12498" s="218"/>
    </row>
    <row r="12499" spans="2:2">
      <c r="B12499" s="218"/>
    </row>
    <row r="12500" spans="2:2">
      <c r="B12500" s="218"/>
    </row>
    <row r="12501" spans="2:2">
      <c r="B12501" s="218"/>
    </row>
    <row r="12502" spans="2:2">
      <c r="B12502" s="218"/>
    </row>
    <row r="12503" spans="2:2">
      <c r="B12503" s="218"/>
    </row>
    <row r="12504" spans="2:2">
      <c r="B12504" s="218"/>
    </row>
    <row r="12505" spans="2:2">
      <c r="B12505" s="218"/>
    </row>
    <row r="12506" spans="2:2">
      <c r="B12506" s="218"/>
    </row>
    <row r="12507" spans="2:2">
      <c r="B12507" s="218"/>
    </row>
    <row r="12508" spans="2:2">
      <c r="B12508" s="218"/>
    </row>
    <row r="12509" spans="2:2">
      <c r="B12509" s="218"/>
    </row>
    <row r="12510" spans="2:2">
      <c r="B12510" s="218"/>
    </row>
    <row r="12511" spans="2:2">
      <c r="B12511" s="218"/>
    </row>
    <row r="12512" spans="2:2">
      <c r="B12512" s="218"/>
    </row>
    <row r="12513" spans="2:2">
      <c r="B12513" s="218"/>
    </row>
    <row r="12514" spans="2:2">
      <c r="B12514" s="218"/>
    </row>
    <row r="12515" spans="2:2">
      <c r="B12515" s="218"/>
    </row>
    <row r="12516" spans="2:2">
      <c r="B12516" s="218"/>
    </row>
    <row r="12517" spans="2:2">
      <c r="B12517" s="218"/>
    </row>
    <row r="12518" spans="2:2">
      <c r="B12518" s="218"/>
    </row>
    <row r="12519" spans="2:2">
      <c r="B12519" s="218"/>
    </row>
    <row r="12520" spans="2:2">
      <c r="B12520" s="218"/>
    </row>
    <row r="12521" spans="2:2">
      <c r="B12521" s="218"/>
    </row>
    <row r="12522" spans="2:2">
      <c r="B12522" s="218"/>
    </row>
    <row r="12523" spans="2:2">
      <c r="B12523" s="218"/>
    </row>
    <row r="12524" spans="2:2">
      <c r="B12524" s="218"/>
    </row>
    <row r="12525" spans="2:2">
      <c r="B12525" s="218"/>
    </row>
    <row r="12526" spans="2:2">
      <c r="B12526" s="218"/>
    </row>
    <row r="12527" spans="2:2">
      <c r="B12527" s="218"/>
    </row>
    <row r="12528" spans="2:2">
      <c r="B12528" s="218"/>
    </row>
    <row r="12529" spans="2:2">
      <c r="B12529" s="218"/>
    </row>
    <row r="12530" spans="2:2">
      <c r="B12530" s="218"/>
    </row>
    <row r="12531" spans="2:2">
      <c r="B12531" s="218"/>
    </row>
    <row r="12532" spans="2:2">
      <c r="B12532" s="218"/>
    </row>
    <row r="12533" spans="2:2">
      <c r="B12533" s="218"/>
    </row>
    <row r="12534" spans="2:2">
      <c r="B12534" s="218"/>
    </row>
    <row r="12535" spans="2:2">
      <c r="B12535" s="218"/>
    </row>
    <row r="12536" spans="2:2">
      <c r="B12536" s="218"/>
    </row>
    <row r="12537" spans="2:2">
      <c r="B12537" s="218"/>
    </row>
    <row r="12538" spans="2:2">
      <c r="B12538" s="218"/>
    </row>
    <row r="12539" spans="2:2">
      <c r="B12539" s="218"/>
    </row>
    <row r="12540" spans="2:2">
      <c r="B12540" s="218"/>
    </row>
    <row r="12541" spans="2:2">
      <c r="B12541" s="218"/>
    </row>
    <row r="12542" spans="2:2">
      <c r="B12542" s="218"/>
    </row>
    <row r="12543" spans="2:2">
      <c r="B12543" s="218"/>
    </row>
    <row r="12544" spans="2:2">
      <c r="B12544" s="218"/>
    </row>
    <row r="12545" spans="2:2">
      <c r="B12545" s="218"/>
    </row>
    <row r="12546" spans="2:2">
      <c r="B12546" s="218"/>
    </row>
    <row r="12547" spans="2:2">
      <c r="B12547" s="218"/>
    </row>
    <row r="12548" spans="2:2">
      <c r="B12548" s="218"/>
    </row>
    <row r="12549" spans="2:2">
      <c r="B12549" s="218"/>
    </row>
    <row r="12550" spans="2:2">
      <c r="B12550" s="218"/>
    </row>
    <row r="12551" spans="2:2">
      <c r="B12551" s="218"/>
    </row>
    <row r="12552" spans="2:2">
      <c r="B12552" s="218"/>
    </row>
    <row r="12553" spans="2:2">
      <c r="B12553" s="218"/>
    </row>
    <row r="12554" spans="2:2">
      <c r="B12554" s="218"/>
    </row>
    <row r="12555" spans="2:2">
      <c r="B12555" s="218"/>
    </row>
    <row r="12556" spans="2:2">
      <c r="B12556" s="218"/>
    </row>
    <row r="12557" spans="2:2">
      <c r="B12557" s="218"/>
    </row>
    <row r="12558" spans="2:2">
      <c r="B12558" s="218"/>
    </row>
    <row r="12559" spans="2:2">
      <c r="B12559" s="218"/>
    </row>
    <row r="12560" spans="2:2">
      <c r="B12560" s="218"/>
    </row>
    <row r="12561" spans="2:2">
      <c r="B12561" s="218"/>
    </row>
    <row r="12562" spans="2:2">
      <c r="B12562" s="218"/>
    </row>
    <row r="12563" spans="2:2">
      <c r="B12563" s="218"/>
    </row>
    <row r="12564" spans="2:2">
      <c r="B12564" s="218"/>
    </row>
    <row r="12565" spans="2:2">
      <c r="B12565" s="218"/>
    </row>
    <row r="12566" spans="2:2">
      <c r="B12566" s="218"/>
    </row>
    <row r="12567" spans="2:2">
      <c r="B12567" s="218"/>
    </row>
    <row r="12568" spans="2:2">
      <c r="B12568" s="218"/>
    </row>
    <row r="12569" spans="2:2">
      <c r="B12569" s="218"/>
    </row>
    <row r="12570" spans="2:2">
      <c r="B12570" s="218"/>
    </row>
    <row r="12571" spans="2:2">
      <c r="B12571" s="218"/>
    </row>
    <row r="12572" spans="2:2">
      <c r="B12572" s="218"/>
    </row>
    <row r="12573" spans="2:2">
      <c r="B12573" s="218"/>
    </row>
    <row r="12574" spans="2:2">
      <c r="B12574" s="218"/>
    </row>
    <row r="12575" spans="2:2">
      <c r="B12575" s="218"/>
    </row>
    <row r="12576" spans="2:2">
      <c r="B12576" s="218"/>
    </row>
    <row r="12577" spans="2:2">
      <c r="B12577" s="218"/>
    </row>
    <row r="12578" spans="2:2">
      <c r="B12578" s="218"/>
    </row>
    <row r="12579" spans="2:2">
      <c r="B12579" s="218"/>
    </row>
    <row r="12580" spans="2:2">
      <c r="B12580" s="218"/>
    </row>
    <row r="12581" spans="2:2">
      <c r="B12581" s="218"/>
    </row>
    <row r="12582" spans="2:2">
      <c r="B12582" s="218"/>
    </row>
    <row r="12583" spans="2:2">
      <c r="B12583" s="218"/>
    </row>
    <row r="12584" spans="2:2">
      <c r="B12584" s="218"/>
    </row>
    <row r="12585" spans="2:2">
      <c r="B12585" s="218"/>
    </row>
    <row r="12586" spans="2:2">
      <c r="B12586" s="218"/>
    </row>
    <row r="12587" spans="2:2">
      <c r="B12587" s="218"/>
    </row>
    <row r="12588" spans="2:2">
      <c r="B12588" s="218"/>
    </row>
    <row r="12589" spans="2:2">
      <c r="B12589" s="218"/>
    </row>
    <row r="12590" spans="2:2">
      <c r="B12590" s="218"/>
    </row>
    <row r="12591" spans="2:2">
      <c r="B12591" s="218"/>
    </row>
    <row r="12592" spans="2:2">
      <c r="B12592" s="218"/>
    </row>
    <row r="12593" spans="2:2">
      <c r="B12593" s="218"/>
    </row>
    <row r="12594" spans="2:2">
      <c r="B12594" s="218"/>
    </row>
    <row r="12595" spans="2:2">
      <c r="B12595" s="218"/>
    </row>
    <row r="12596" spans="2:2">
      <c r="B12596" s="218"/>
    </row>
    <row r="12597" spans="2:2">
      <c r="B12597" s="218"/>
    </row>
    <row r="12598" spans="2:2">
      <c r="B12598" s="218"/>
    </row>
    <row r="12599" spans="2:2">
      <c r="B12599" s="218"/>
    </row>
    <row r="12600" spans="2:2">
      <c r="B12600" s="218"/>
    </row>
    <row r="12601" spans="2:2">
      <c r="B12601" s="218"/>
    </row>
    <row r="12602" spans="2:2">
      <c r="B12602" s="218"/>
    </row>
    <row r="12603" spans="2:2">
      <c r="B12603" s="218"/>
    </row>
    <row r="12604" spans="2:2">
      <c r="B12604" s="218"/>
    </row>
    <row r="12605" spans="2:2">
      <c r="B12605" s="218"/>
    </row>
    <row r="12606" spans="2:2">
      <c r="B12606" s="218"/>
    </row>
    <row r="12607" spans="2:2">
      <c r="B12607" s="218"/>
    </row>
    <row r="12608" spans="2:2">
      <c r="B12608" s="218"/>
    </row>
    <row r="12609" spans="2:2">
      <c r="B12609" s="218"/>
    </row>
    <row r="12610" spans="2:2">
      <c r="B12610" s="218"/>
    </row>
    <row r="12611" spans="2:2">
      <c r="B12611" s="218"/>
    </row>
    <row r="12612" spans="2:2">
      <c r="B12612" s="218"/>
    </row>
    <row r="12613" spans="2:2">
      <c r="B12613" s="218"/>
    </row>
    <row r="12614" spans="2:2">
      <c r="B12614" s="218"/>
    </row>
    <row r="12615" spans="2:2">
      <c r="B12615" s="218"/>
    </row>
    <row r="12616" spans="2:2">
      <c r="B12616" s="218"/>
    </row>
    <row r="12617" spans="2:2">
      <c r="B12617" s="218"/>
    </row>
    <row r="12618" spans="2:2">
      <c r="B12618" s="218"/>
    </row>
    <row r="12619" spans="2:2">
      <c r="B12619" s="218"/>
    </row>
    <row r="12620" spans="2:2">
      <c r="B12620" s="218"/>
    </row>
    <row r="12621" spans="2:2">
      <c r="B12621" s="218"/>
    </row>
    <row r="12622" spans="2:2">
      <c r="B12622" s="218"/>
    </row>
    <row r="12623" spans="2:2">
      <c r="B12623" s="218"/>
    </row>
    <row r="12624" spans="2:2">
      <c r="B12624" s="218"/>
    </row>
    <row r="12625" spans="2:2">
      <c r="B12625" s="218"/>
    </row>
    <row r="12626" spans="2:2">
      <c r="B12626" s="218"/>
    </row>
    <row r="12627" spans="2:2">
      <c r="B12627" s="218"/>
    </row>
    <row r="12628" spans="2:2">
      <c r="B12628" s="218"/>
    </row>
    <row r="12629" spans="2:2">
      <c r="B12629" s="218"/>
    </row>
    <row r="12630" spans="2:2">
      <c r="B12630" s="218"/>
    </row>
    <row r="12631" spans="2:2">
      <c r="B12631" s="218"/>
    </row>
    <row r="12632" spans="2:2">
      <c r="B12632" s="218"/>
    </row>
    <row r="12633" spans="2:2">
      <c r="B12633" s="218"/>
    </row>
    <row r="12634" spans="2:2">
      <c r="B12634" s="218"/>
    </row>
    <row r="12635" spans="2:2">
      <c r="B12635" s="218"/>
    </row>
    <row r="12636" spans="2:2">
      <c r="B12636" s="218"/>
    </row>
    <row r="12637" spans="2:2">
      <c r="B12637" s="218"/>
    </row>
    <row r="12638" spans="2:2">
      <c r="B12638" s="218"/>
    </row>
    <row r="12639" spans="2:2">
      <c r="B12639" s="218"/>
    </row>
    <row r="12640" spans="2:2">
      <c r="B12640" s="218"/>
    </row>
    <row r="12641" spans="2:2">
      <c r="B12641" s="218"/>
    </row>
    <row r="12642" spans="2:2">
      <c r="B12642" s="218"/>
    </row>
    <row r="12643" spans="2:2">
      <c r="B12643" s="218"/>
    </row>
    <row r="12644" spans="2:2">
      <c r="B12644" s="218"/>
    </row>
    <row r="12645" spans="2:2">
      <c r="B12645" s="218"/>
    </row>
    <row r="12646" spans="2:2">
      <c r="B12646" s="218"/>
    </row>
    <row r="12647" spans="2:2">
      <c r="B12647" s="218"/>
    </row>
    <row r="12648" spans="2:2">
      <c r="B12648" s="218"/>
    </row>
    <row r="12649" spans="2:2">
      <c r="B12649" s="218"/>
    </row>
    <row r="12650" spans="2:2">
      <c r="B12650" s="218"/>
    </row>
    <row r="12651" spans="2:2">
      <c r="B12651" s="218"/>
    </row>
    <row r="12652" spans="2:2">
      <c r="B12652" s="218"/>
    </row>
    <row r="12653" spans="2:2">
      <c r="B12653" s="218"/>
    </row>
    <row r="12654" spans="2:2">
      <c r="B12654" s="218"/>
    </row>
    <row r="12655" spans="2:2">
      <c r="B12655" s="218"/>
    </row>
    <row r="12656" spans="2:2">
      <c r="B12656" s="218"/>
    </row>
    <row r="12657" spans="2:2">
      <c r="B12657" s="218"/>
    </row>
    <row r="12658" spans="2:2">
      <c r="B12658" s="218"/>
    </row>
    <row r="12659" spans="2:2">
      <c r="B12659" s="218"/>
    </row>
    <row r="12660" spans="2:2">
      <c r="B12660" s="218"/>
    </row>
    <row r="12661" spans="2:2">
      <c r="B12661" s="218"/>
    </row>
    <row r="12662" spans="2:2">
      <c r="B12662" s="218"/>
    </row>
    <row r="12663" spans="2:2">
      <c r="B12663" s="218"/>
    </row>
    <row r="12664" spans="2:2">
      <c r="B12664" s="218"/>
    </row>
    <row r="12665" spans="2:2">
      <c r="B12665" s="218"/>
    </row>
    <row r="12666" spans="2:2">
      <c r="B12666" s="218"/>
    </row>
    <row r="12667" spans="2:2">
      <c r="B12667" s="218"/>
    </row>
    <row r="12668" spans="2:2">
      <c r="B12668" s="218"/>
    </row>
    <row r="12669" spans="2:2">
      <c r="B12669" s="218"/>
    </row>
    <row r="12670" spans="2:2">
      <c r="B12670" s="218"/>
    </row>
    <row r="12671" spans="2:2">
      <c r="B12671" s="218"/>
    </row>
    <row r="12672" spans="2:2">
      <c r="B12672" s="218"/>
    </row>
    <row r="12673" spans="2:2">
      <c r="B12673" s="218"/>
    </row>
    <row r="12674" spans="2:2">
      <c r="B12674" s="218"/>
    </row>
    <row r="12675" spans="2:2">
      <c r="B12675" s="218"/>
    </row>
    <row r="12676" spans="2:2">
      <c r="B12676" s="218"/>
    </row>
    <row r="12677" spans="2:2">
      <c r="B12677" s="218"/>
    </row>
    <row r="12678" spans="2:2">
      <c r="B12678" s="218"/>
    </row>
    <row r="12679" spans="2:2">
      <c r="B12679" s="218"/>
    </row>
    <row r="12680" spans="2:2">
      <c r="B12680" s="218"/>
    </row>
    <row r="12681" spans="2:2">
      <c r="B12681" s="218"/>
    </row>
    <row r="12682" spans="2:2">
      <c r="B12682" s="218"/>
    </row>
    <row r="12683" spans="2:2">
      <c r="B12683" s="218"/>
    </row>
    <row r="12684" spans="2:2">
      <c r="B12684" s="218"/>
    </row>
    <row r="12685" spans="2:2">
      <c r="B12685" s="218"/>
    </row>
    <row r="12686" spans="2:2">
      <c r="B12686" s="218"/>
    </row>
    <row r="12687" spans="2:2">
      <c r="B12687" s="218"/>
    </row>
    <row r="12688" spans="2:2">
      <c r="B12688" s="218"/>
    </row>
    <row r="12689" spans="2:2">
      <c r="B12689" s="218"/>
    </row>
    <row r="12690" spans="2:2">
      <c r="B12690" s="218"/>
    </row>
    <row r="12691" spans="2:2">
      <c r="B12691" s="218"/>
    </row>
    <row r="12692" spans="2:2">
      <c r="B12692" s="218"/>
    </row>
    <row r="12693" spans="2:2">
      <c r="B12693" s="218"/>
    </row>
    <row r="12694" spans="2:2">
      <c r="B12694" s="218"/>
    </row>
    <row r="12695" spans="2:2">
      <c r="B12695" s="218"/>
    </row>
    <row r="12696" spans="2:2">
      <c r="B12696" s="218"/>
    </row>
    <row r="12697" spans="2:2">
      <c r="B12697" s="218"/>
    </row>
    <row r="12698" spans="2:2">
      <c r="B12698" s="218"/>
    </row>
    <row r="12699" spans="2:2">
      <c r="B12699" s="218"/>
    </row>
    <row r="12700" spans="2:2">
      <c r="B12700" s="218"/>
    </row>
    <row r="12701" spans="2:2">
      <c r="B12701" s="218"/>
    </row>
    <row r="12702" spans="2:2">
      <c r="B12702" s="218"/>
    </row>
    <row r="12703" spans="2:2">
      <c r="B12703" s="218"/>
    </row>
    <row r="12704" spans="2:2">
      <c r="B12704" s="218"/>
    </row>
    <row r="12705" spans="2:2">
      <c r="B12705" s="218"/>
    </row>
    <row r="12706" spans="2:2">
      <c r="B12706" s="218"/>
    </row>
    <row r="12707" spans="2:2">
      <c r="B12707" s="218"/>
    </row>
    <row r="12708" spans="2:2">
      <c r="B12708" s="218"/>
    </row>
    <row r="12709" spans="2:2">
      <c r="B12709" s="218"/>
    </row>
    <row r="12710" spans="2:2">
      <c r="B12710" s="218"/>
    </row>
    <row r="12711" spans="2:2">
      <c r="B12711" s="218"/>
    </row>
    <row r="12712" spans="2:2">
      <c r="B12712" s="218"/>
    </row>
    <row r="12713" spans="2:2">
      <c r="B12713" s="218"/>
    </row>
    <row r="12714" spans="2:2">
      <c r="B12714" s="218"/>
    </row>
    <row r="12715" spans="2:2">
      <c r="B12715" s="218"/>
    </row>
    <row r="12716" spans="2:2">
      <c r="B12716" s="218"/>
    </row>
    <row r="12717" spans="2:2">
      <c r="B12717" s="218"/>
    </row>
    <row r="12718" spans="2:2">
      <c r="B12718" s="218"/>
    </row>
    <row r="12719" spans="2:2">
      <c r="B12719" s="218"/>
    </row>
    <row r="12720" spans="2:2">
      <c r="B12720" s="218"/>
    </row>
    <row r="12721" spans="2:2">
      <c r="B12721" s="218"/>
    </row>
    <row r="12722" spans="2:2">
      <c r="B12722" s="218"/>
    </row>
    <row r="12723" spans="2:2">
      <c r="B12723" s="218"/>
    </row>
    <row r="12724" spans="2:2">
      <c r="B12724" s="218"/>
    </row>
    <row r="12725" spans="2:2">
      <c r="B12725" s="218"/>
    </row>
    <row r="12726" spans="2:2">
      <c r="B12726" s="218"/>
    </row>
    <row r="12727" spans="2:2">
      <c r="B12727" s="218"/>
    </row>
    <row r="12728" spans="2:2">
      <c r="B12728" s="218"/>
    </row>
    <row r="12729" spans="2:2">
      <c r="B12729" s="218"/>
    </row>
    <row r="12730" spans="2:2">
      <c r="B12730" s="218"/>
    </row>
    <row r="12731" spans="2:2">
      <c r="B12731" s="218"/>
    </row>
    <row r="12732" spans="2:2">
      <c r="B12732" s="218"/>
    </row>
    <row r="12733" spans="2:2">
      <c r="B12733" s="218"/>
    </row>
    <row r="12734" spans="2:2">
      <c r="B12734" s="218"/>
    </row>
    <row r="12735" spans="2:2">
      <c r="B12735" s="218"/>
    </row>
    <row r="12736" spans="2:2">
      <c r="B12736" s="218"/>
    </row>
    <row r="12737" spans="2:2">
      <c r="B12737" s="218"/>
    </row>
    <row r="12738" spans="2:2">
      <c r="B12738" s="218"/>
    </row>
    <row r="12739" spans="2:2">
      <c r="B12739" s="218"/>
    </row>
    <row r="12740" spans="2:2">
      <c r="B12740" s="218"/>
    </row>
    <row r="12741" spans="2:2">
      <c r="B12741" s="218"/>
    </row>
    <row r="12742" spans="2:2">
      <c r="B12742" s="218"/>
    </row>
    <row r="12743" spans="2:2">
      <c r="B12743" s="218"/>
    </row>
    <row r="12744" spans="2:2">
      <c r="B12744" s="218"/>
    </row>
    <row r="12745" spans="2:2">
      <c r="B12745" s="218"/>
    </row>
    <row r="12746" spans="2:2">
      <c r="B12746" s="218"/>
    </row>
    <row r="12747" spans="2:2">
      <c r="B12747" s="218"/>
    </row>
    <row r="12748" spans="2:2">
      <c r="B12748" s="218"/>
    </row>
    <row r="12749" spans="2:2">
      <c r="B12749" s="218"/>
    </row>
    <row r="12750" spans="2:2">
      <c r="B12750" s="218"/>
    </row>
    <row r="12751" spans="2:2">
      <c r="B12751" s="218"/>
    </row>
    <row r="12752" spans="2:2">
      <c r="B12752" s="218"/>
    </row>
    <row r="12753" spans="2:2">
      <c r="B12753" s="218"/>
    </row>
    <row r="12754" spans="2:2">
      <c r="B12754" s="218"/>
    </row>
    <row r="12755" spans="2:2">
      <c r="B12755" s="218"/>
    </row>
    <row r="12756" spans="2:2">
      <c r="B12756" s="218"/>
    </row>
    <row r="12757" spans="2:2">
      <c r="B12757" s="218"/>
    </row>
    <row r="12758" spans="2:2">
      <c r="B12758" s="218"/>
    </row>
    <row r="12759" spans="2:2">
      <c r="B12759" s="218"/>
    </row>
    <row r="12760" spans="2:2">
      <c r="B12760" s="218"/>
    </row>
    <row r="12761" spans="2:2">
      <c r="B12761" s="218"/>
    </row>
    <row r="12762" spans="2:2">
      <c r="B12762" s="218"/>
    </row>
    <row r="12763" spans="2:2">
      <c r="B12763" s="218"/>
    </row>
    <row r="12764" spans="2:2">
      <c r="B12764" s="218"/>
    </row>
    <row r="12765" spans="2:2">
      <c r="B12765" s="218"/>
    </row>
    <row r="12766" spans="2:2">
      <c r="B12766" s="218"/>
    </row>
    <row r="12767" spans="2:2">
      <c r="B12767" s="218"/>
    </row>
    <row r="12768" spans="2:2">
      <c r="B12768" s="218"/>
    </row>
    <row r="12769" spans="2:2">
      <c r="B12769" s="218"/>
    </row>
    <row r="12770" spans="2:2">
      <c r="B12770" s="218"/>
    </row>
    <row r="12771" spans="2:2">
      <c r="B12771" s="218"/>
    </row>
    <row r="12772" spans="2:2">
      <c r="B12772" s="218"/>
    </row>
    <row r="12773" spans="2:2">
      <c r="B12773" s="218"/>
    </row>
    <row r="12774" spans="2:2">
      <c r="B12774" s="218"/>
    </row>
    <row r="12775" spans="2:2">
      <c r="B12775" s="218"/>
    </row>
    <row r="12776" spans="2:2">
      <c r="B12776" s="218"/>
    </row>
    <row r="12777" spans="2:2">
      <c r="B12777" s="218"/>
    </row>
    <row r="12778" spans="2:2">
      <c r="B12778" s="218"/>
    </row>
    <row r="12779" spans="2:2">
      <c r="B12779" s="218"/>
    </row>
    <row r="12780" spans="2:2">
      <c r="B12780" s="218"/>
    </row>
    <row r="12781" spans="2:2">
      <c r="B12781" s="218"/>
    </row>
    <row r="12782" spans="2:2">
      <c r="B12782" s="218"/>
    </row>
    <row r="12783" spans="2:2">
      <c r="B12783" s="218"/>
    </row>
    <row r="12784" spans="2:2">
      <c r="B12784" s="218"/>
    </row>
    <row r="12785" spans="2:2">
      <c r="B12785" s="218"/>
    </row>
    <row r="12786" spans="2:2">
      <c r="B12786" s="218"/>
    </row>
    <row r="12787" spans="2:2">
      <c r="B12787" s="218"/>
    </row>
    <row r="12788" spans="2:2">
      <c r="B12788" s="218"/>
    </row>
    <row r="12789" spans="2:2">
      <c r="B12789" s="218"/>
    </row>
    <row r="12790" spans="2:2">
      <c r="B12790" s="218"/>
    </row>
    <row r="12791" spans="2:2">
      <c r="B12791" s="218"/>
    </row>
    <row r="12792" spans="2:2">
      <c r="B12792" s="218"/>
    </row>
    <row r="12793" spans="2:2">
      <c r="B12793" s="218"/>
    </row>
    <row r="12794" spans="2:2">
      <c r="B12794" s="218"/>
    </row>
    <row r="12795" spans="2:2">
      <c r="B12795" s="218"/>
    </row>
    <row r="12796" spans="2:2">
      <c r="B12796" s="218"/>
    </row>
    <row r="12797" spans="2:2">
      <c r="B12797" s="218"/>
    </row>
    <row r="12798" spans="2:2">
      <c r="B12798" s="218"/>
    </row>
    <row r="12799" spans="2:2">
      <c r="B12799" s="218"/>
    </row>
    <row r="12800" spans="2:2">
      <c r="B12800" s="218"/>
    </row>
    <row r="12801" spans="2:2">
      <c r="B12801" s="218"/>
    </row>
    <row r="12802" spans="2:2">
      <c r="B12802" s="218"/>
    </row>
    <row r="12803" spans="2:2">
      <c r="B12803" s="218"/>
    </row>
    <row r="12804" spans="2:2">
      <c r="B12804" s="218"/>
    </row>
    <row r="12805" spans="2:2">
      <c r="B12805" s="218"/>
    </row>
    <row r="12806" spans="2:2">
      <c r="B12806" s="218"/>
    </row>
    <row r="12807" spans="2:2">
      <c r="B12807" s="218"/>
    </row>
    <row r="12808" spans="2:2">
      <c r="B12808" s="218"/>
    </row>
    <row r="12809" spans="2:2">
      <c r="B12809" s="218"/>
    </row>
    <row r="12810" spans="2:2">
      <c r="B12810" s="218"/>
    </row>
    <row r="12811" spans="2:2">
      <c r="B12811" s="218"/>
    </row>
    <row r="12812" spans="2:2">
      <c r="B12812" s="218"/>
    </row>
    <row r="12813" spans="2:2">
      <c r="B12813" s="218"/>
    </row>
    <row r="12814" spans="2:2">
      <c r="B12814" s="218"/>
    </row>
    <row r="12815" spans="2:2">
      <c r="B12815" s="218"/>
    </row>
    <row r="12816" spans="2:2">
      <c r="B12816" s="218"/>
    </row>
    <row r="12817" spans="2:2">
      <c r="B12817" s="218"/>
    </row>
    <row r="12818" spans="2:2">
      <c r="B12818" s="218"/>
    </row>
    <row r="12819" spans="2:2">
      <c r="B12819" s="218"/>
    </row>
    <row r="12820" spans="2:2">
      <c r="B12820" s="218"/>
    </row>
    <row r="12821" spans="2:2">
      <c r="B12821" s="218"/>
    </row>
    <row r="12822" spans="2:2">
      <c r="B12822" s="218"/>
    </row>
    <row r="12823" spans="2:2">
      <c r="B12823" s="218"/>
    </row>
    <row r="12824" spans="2:2">
      <c r="B12824" s="218"/>
    </row>
    <row r="12825" spans="2:2">
      <c r="B12825" s="218"/>
    </row>
    <row r="12826" spans="2:2">
      <c r="B12826" s="218"/>
    </row>
    <row r="12827" spans="2:2">
      <c r="B12827" s="218"/>
    </row>
    <row r="12828" spans="2:2">
      <c r="B12828" s="218"/>
    </row>
    <row r="12829" spans="2:2">
      <c r="B12829" s="218"/>
    </row>
    <row r="12830" spans="2:2">
      <c r="B12830" s="218"/>
    </row>
    <row r="12831" spans="2:2">
      <c r="B12831" s="218"/>
    </row>
    <row r="12832" spans="2:2">
      <c r="B12832" s="218"/>
    </row>
    <row r="12833" spans="2:2">
      <c r="B12833" s="218"/>
    </row>
    <row r="12834" spans="2:2">
      <c r="B12834" s="218"/>
    </row>
    <row r="12835" spans="2:2">
      <c r="B12835" s="218"/>
    </row>
    <row r="12836" spans="2:2">
      <c r="B12836" s="218"/>
    </row>
    <row r="12837" spans="2:2">
      <c r="B12837" s="218"/>
    </row>
    <row r="12838" spans="2:2">
      <c r="B12838" s="218"/>
    </row>
    <row r="12839" spans="2:2">
      <c r="B12839" s="218"/>
    </row>
    <row r="12840" spans="2:2">
      <c r="B12840" s="218"/>
    </row>
    <row r="12841" spans="2:2">
      <c r="B12841" s="218"/>
    </row>
    <row r="12842" spans="2:2">
      <c r="B12842" s="218"/>
    </row>
    <row r="12843" spans="2:2">
      <c r="B12843" s="218"/>
    </row>
    <row r="12844" spans="2:2">
      <c r="B12844" s="218"/>
    </row>
    <row r="12845" spans="2:2">
      <c r="B12845" s="218"/>
    </row>
    <row r="12846" spans="2:2">
      <c r="B12846" s="218"/>
    </row>
    <row r="12847" spans="2:2">
      <c r="B12847" s="218"/>
    </row>
    <row r="12848" spans="2:2">
      <c r="B12848" s="218"/>
    </row>
    <row r="12849" spans="2:2">
      <c r="B12849" s="218"/>
    </row>
    <row r="12850" spans="2:2">
      <c r="B12850" s="218"/>
    </row>
    <row r="12851" spans="2:2">
      <c r="B12851" s="218"/>
    </row>
    <row r="12852" spans="2:2">
      <c r="B12852" s="218"/>
    </row>
    <row r="12853" spans="2:2">
      <c r="B12853" s="218"/>
    </row>
    <row r="12854" spans="2:2">
      <c r="B12854" s="218"/>
    </row>
    <row r="12855" spans="2:2">
      <c r="B12855" s="218"/>
    </row>
    <row r="12856" spans="2:2">
      <c r="B12856" s="218"/>
    </row>
    <row r="12857" spans="2:2">
      <c r="B12857" s="218"/>
    </row>
    <row r="12858" spans="2:2">
      <c r="B12858" s="218"/>
    </row>
    <row r="12859" spans="2:2">
      <c r="B12859" s="218"/>
    </row>
    <row r="12860" spans="2:2">
      <c r="B12860" s="218"/>
    </row>
    <row r="12861" spans="2:2">
      <c r="B12861" s="218"/>
    </row>
    <row r="12862" spans="2:2">
      <c r="B12862" s="218"/>
    </row>
    <row r="12863" spans="2:2">
      <c r="B12863" s="218"/>
    </row>
    <row r="12864" spans="2:2">
      <c r="B12864" s="218"/>
    </row>
    <row r="12865" spans="2:2">
      <c r="B12865" s="218"/>
    </row>
    <row r="12866" spans="2:2">
      <c r="B12866" s="218"/>
    </row>
    <row r="12867" spans="2:2">
      <c r="B12867" s="218"/>
    </row>
    <row r="12868" spans="2:2">
      <c r="B12868" s="218"/>
    </row>
    <row r="12869" spans="2:2">
      <c r="B12869" s="218"/>
    </row>
    <row r="12870" spans="2:2">
      <c r="B12870" s="218"/>
    </row>
    <row r="12871" spans="2:2">
      <c r="B12871" s="218"/>
    </row>
    <row r="12872" spans="2:2">
      <c r="B12872" s="218"/>
    </row>
    <row r="12873" spans="2:2">
      <c r="B12873" s="218"/>
    </row>
    <row r="12874" spans="2:2">
      <c r="B12874" s="218"/>
    </row>
    <row r="12875" spans="2:2">
      <c r="B12875" s="218"/>
    </row>
    <row r="12876" spans="2:2">
      <c r="B12876" s="218"/>
    </row>
    <row r="12877" spans="2:2">
      <c r="B12877" s="218"/>
    </row>
    <row r="12878" spans="2:2">
      <c r="B12878" s="218"/>
    </row>
    <row r="12879" spans="2:2">
      <c r="B12879" s="218"/>
    </row>
    <row r="12880" spans="2:2">
      <c r="B12880" s="218"/>
    </row>
    <row r="12881" spans="2:2">
      <c r="B12881" s="218"/>
    </row>
    <row r="12882" spans="2:2">
      <c r="B12882" s="218"/>
    </row>
    <row r="12883" spans="2:2">
      <c r="B12883" s="218"/>
    </row>
    <row r="12884" spans="2:2">
      <c r="B12884" s="218"/>
    </row>
    <row r="12885" spans="2:2">
      <c r="B12885" s="218"/>
    </row>
    <row r="12886" spans="2:2">
      <c r="B12886" s="218"/>
    </row>
    <row r="12887" spans="2:2">
      <c r="B12887" s="218"/>
    </row>
    <row r="12888" spans="2:2">
      <c r="B12888" s="218"/>
    </row>
    <row r="12889" spans="2:2">
      <c r="B12889" s="218"/>
    </row>
    <row r="12890" spans="2:2">
      <c r="B12890" s="218"/>
    </row>
    <row r="12891" spans="2:2">
      <c r="B12891" s="218"/>
    </row>
    <row r="12892" spans="2:2">
      <c r="B12892" s="218"/>
    </row>
    <row r="12893" spans="2:2">
      <c r="B12893" s="218"/>
    </row>
    <row r="12894" spans="2:2">
      <c r="B12894" s="218"/>
    </row>
    <row r="12895" spans="2:2">
      <c r="B12895" s="218"/>
    </row>
    <row r="12896" spans="2:2">
      <c r="B12896" s="218"/>
    </row>
    <row r="12897" spans="2:2">
      <c r="B12897" s="218"/>
    </row>
    <row r="12898" spans="2:2">
      <c r="B12898" s="218"/>
    </row>
    <row r="12899" spans="2:2">
      <c r="B12899" s="218"/>
    </row>
    <row r="12900" spans="2:2">
      <c r="B12900" s="218"/>
    </row>
    <row r="12901" spans="2:2">
      <c r="B12901" s="218"/>
    </row>
    <row r="12902" spans="2:2">
      <c r="B12902" s="218"/>
    </row>
    <row r="12903" spans="2:2">
      <c r="B12903" s="218"/>
    </row>
    <row r="12904" spans="2:2">
      <c r="B12904" s="218"/>
    </row>
    <row r="12905" spans="2:2">
      <c r="B12905" s="218"/>
    </row>
    <row r="12906" spans="2:2">
      <c r="B12906" s="218"/>
    </row>
    <row r="12907" spans="2:2">
      <c r="B12907" s="218"/>
    </row>
    <row r="12908" spans="2:2">
      <c r="B12908" s="218"/>
    </row>
    <row r="12909" spans="2:2">
      <c r="B12909" s="218"/>
    </row>
    <row r="12910" spans="2:2">
      <c r="B12910" s="218"/>
    </row>
    <row r="12911" spans="2:2">
      <c r="B12911" s="218"/>
    </row>
    <row r="12912" spans="2:2">
      <c r="B12912" s="218"/>
    </row>
    <row r="12913" spans="2:2">
      <c r="B12913" s="218"/>
    </row>
    <row r="12914" spans="2:2">
      <c r="B12914" s="218"/>
    </row>
    <row r="12915" spans="2:2">
      <c r="B12915" s="218"/>
    </row>
    <row r="12916" spans="2:2">
      <c r="B12916" s="218"/>
    </row>
    <row r="12917" spans="2:2">
      <c r="B12917" s="218"/>
    </row>
    <row r="12918" spans="2:2">
      <c r="B12918" s="218"/>
    </row>
    <row r="12919" spans="2:2">
      <c r="B12919" s="218"/>
    </row>
    <row r="12920" spans="2:2">
      <c r="B12920" s="218"/>
    </row>
    <row r="12921" spans="2:2">
      <c r="B12921" s="218"/>
    </row>
    <row r="12922" spans="2:2">
      <c r="B12922" s="218"/>
    </row>
    <row r="12923" spans="2:2">
      <c r="B12923" s="218"/>
    </row>
    <row r="12924" spans="2:2">
      <c r="B12924" s="218"/>
    </row>
    <row r="12925" spans="2:2">
      <c r="B12925" s="218"/>
    </row>
    <row r="12926" spans="2:2">
      <c r="B12926" s="218"/>
    </row>
    <row r="12927" spans="2:2">
      <c r="B12927" s="218"/>
    </row>
    <row r="12928" spans="2:2">
      <c r="B12928" s="218"/>
    </row>
    <row r="12929" spans="2:2">
      <c r="B12929" s="218"/>
    </row>
    <row r="12930" spans="2:2">
      <c r="B12930" s="218"/>
    </row>
    <row r="12931" spans="2:2">
      <c r="B12931" s="218"/>
    </row>
    <row r="12932" spans="2:2">
      <c r="B12932" s="218"/>
    </row>
    <row r="12933" spans="2:2">
      <c r="B12933" s="218"/>
    </row>
    <row r="12934" spans="2:2">
      <c r="B12934" s="218"/>
    </row>
    <row r="12935" spans="2:2">
      <c r="B12935" s="218"/>
    </row>
    <row r="12936" spans="2:2">
      <c r="B12936" s="218"/>
    </row>
    <row r="12937" spans="2:2">
      <c r="B12937" s="218"/>
    </row>
    <row r="12938" spans="2:2">
      <c r="B12938" s="218"/>
    </row>
    <row r="12939" spans="2:2">
      <c r="B12939" s="218"/>
    </row>
    <row r="12940" spans="2:2">
      <c r="B12940" s="218"/>
    </row>
    <row r="12941" spans="2:2">
      <c r="B12941" s="218"/>
    </row>
    <row r="12942" spans="2:2">
      <c r="B12942" s="218"/>
    </row>
    <row r="12943" spans="2:2">
      <c r="B12943" s="218"/>
    </row>
    <row r="12944" spans="2:2">
      <c r="B12944" s="218"/>
    </row>
    <row r="12945" spans="2:2">
      <c r="B12945" s="218"/>
    </row>
    <row r="12946" spans="2:2">
      <c r="B12946" s="218"/>
    </row>
    <row r="12947" spans="2:2">
      <c r="B12947" s="218"/>
    </row>
    <row r="12948" spans="2:2">
      <c r="B12948" s="218"/>
    </row>
    <row r="12949" spans="2:2">
      <c r="B12949" s="218"/>
    </row>
    <row r="12950" spans="2:2">
      <c r="B12950" s="218"/>
    </row>
    <row r="12951" spans="2:2">
      <c r="B12951" s="218"/>
    </row>
    <row r="12952" spans="2:2">
      <c r="B12952" s="218"/>
    </row>
    <row r="12953" spans="2:2">
      <c r="B12953" s="218"/>
    </row>
    <row r="12954" spans="2:2">
      <c r="B12954" s="218"/>
    </row>
    <row r="12955" spans="2:2">
      <c r="B12955" s="218"/>
    </row>
    <row r="12956" spans="2:2">
      <c r="B12956" s="218"/>
    </row>
    <row r="12957" spans="2:2">
      <c r="B12957" s="218"/>
    </row>
    <row r="12958" spans="2:2">
      <c r="B12958" s="218"/>
    </row>
    <row r="12959" spans="2:2">
      <c r="B12959" s="218"/>
    </row>
    <row r="12960" spans="2:2">
      <c r="B12960" s="218"/>
    </row>
    <row r="12961" spans="2:2">
      <c r="B12961" s="218"/>
    </row>
    <row r="12962" spans="2:2">
      <c r="B12962" s="218"/>
    </row>
    <row r="12963" spans="2:2">
      <c r="B12963" s="218"/>
    </row>
    <row r="12964" spans="2:2">
      <c r="B12964" s="218"/>
    </row>
    <row r="12965" spans="2:2">
      <c r="B12965" s="218"/>
    </row>
    <row r="12966" spans="2:2">
      <c r="B12966" s="218"/>
    </row>
    <row r="12967" spans="2:2">
      <c r="B12967" s="218"/>
    </row>
    <row r="12968" spans="2:2">
      <c r="B12968" s="218"/>
    </row>
    <row r="12969" spans="2:2">
      <c r="B12969" s="218"/>
    </row>
    <row r="12970" spans="2:2">
      <c r="B12970" s="218"/>
    </row>
    <row r="12971" spans="2:2">
      <c r="B12971" s="218"/>
    </row>
    <row r="12972" spans="2:2">
      <c r="B12972" s="218"/>
    </row>
    <row r="12973" spans="2:2">
      <c r="B12973" s="218"/>
    </row>
    <row r="12974" spans="2:2">
      <c r="B12974" s="218"/>
    </row>
    <row r="12975" spans="2:2">
      <c r="B12975" s="218"/>
    </row>
    <row r="12976" spans="2:2">
      <c r="B12976" s="218"/>
    </row>
    <row r="12977" spans="2:2">
      <c r="B12977" s="218"/>
    </row>
    <row r="12978" spans="2:2">
      <c r="B12978" s="218"/>
    </row>
    <row r="12979" spans="2:2">
      <c r="B12979" s="218"/>
    </row>
    <row r="12980" spans="2:2">
      <c r="B12980" s="218"/>
    </row>
    <row r="12981" spans="2:2">
      <c r="B12981" s="218"/>
    </row>
    <row r="12982" spans="2:2">
      <c r="B12982" s="218"/>
    </row>
    <row r="12983" spans="2:2">
      <c r="B12983" s="218"/>
    </row>
    <row r="12984" spans="2:2">
      <c r="B12984" s="218"/>
    </row>
    <row r="12985" spans="2:2">
      <c r="B12985" s="218"/>
    </row>
    <row r="12986" spans="2:2">
      <c r="B12986" s="218"/>
    </row>
    <row r="12987" spans="2:2">
      <c r="B12987" s="218"/>
    </row>
    <row r="12988" spans="2:2">
      <c r="B12988" s="218"/>
    </row>
    <row r="12989" spans="2:2">
      <c r="B12989" s="218"/>
    </row>
    <row r="12990" spans="2:2">
      <c r="B12990" s="218"/>
    </row>
    <row r="12991" spans="2:2">
      <c r="B12991" s="218"/>
    </row>
    <row r="12992" spans="2:2">
      <c r="B12992" s="218"/>
    </row>
    <row r="12993" spans="2:2">
      <c r="B12993" s="218"/>
    </row>
    <row r="12994" spans="2:2">
      <c r="B12994" s="218"/>
    </row>
    <row r="12995" spans="2:2">
      <c r="B12995" s="218"/>
    </row>
    <row r="12996" spans="2:2">
      <c r="B12996" s="218"/>
    </row>
    <row r="12997" spans="2:2">
      <c r="B12997" s="218"/>
    </row>
    <row r="12998" spans="2:2">
      <c r="B12998" s="218"/>
    </row>
    <row r="12999" spans="2:2">
      <c r="B12999" s="218"/>
    </row>
    <row r="13000" spans="2:2">
      <c r="B13000" s="218"/>
    </row>
    <row r="13001" spans="2:2">
      <c r="B13001" s="218"/>
    </row>
    <row r="13002" spans="2:2">
      <c r="B13002" s="218"/>
    </row>
    <row r="13003" spans="2:2">
      <c r="B13003" s="218"/>
    </row>
    <row r="13004" spans="2:2">
      <c r="B13004" s="218"/>
    </row>
    <row r="13005" spans="2:2">
      <c r="B13005" s="218"/>
    </row>
    <row r="13006" spans="2:2">
      <c r="B13006" s="218"/>
    </row>
    <row r="13007" spans="2:2">
      <c r="B13007" s="218"/>
    </row>
    <row r="13008" spans="2:2">
      <c r="B13008" s="218"/>
    </row>
    <row r="13009" spans="2:2">
      <c r="B13009" s="218"/>
    </row>
    <row r="13010" spans="2:2">
      <c r="B13010" s="218"/>
    </row>
    <row r="13011" spans="2:2">
      <c r="B13011" s="218"/>
    </row>
    <row r="13012" spans="2:2">
      <c r="B13012" s="218"/>
    </row>
    <row r="13013" spans="2:2">
      <c r="B13013" s="218"/>
    </row>
    <row r="13014" spans="2:2">
      <c r="B13014" s="218"/>
    </row>
    <row r="13015" spans="2:2">
      <c r="B13015" s="218"/>
    </row>
    <row r="13016" spans="2:2">
      <c r="B13016" s="218"/>
    </row>
    <row r="13017" spans="2:2">
      <c r="B13017" s="218"/>
    </row>
    <row r="13018" spans="2:2">
      <c r="B13018" s="218"/>
    </row>
    <row r="13019" spans="2:2">
      <c r="B13019" s="218"/>
    </row>
    <row r="13020" spans="2:2">
      <c r="B13020" s="218"/>
    </row>
    <row r="13021" spans="2:2">
      <c r="B13021" s="218"/>
    </row>
    <row r="13022" spans="2:2">
      <c r="B13022" s="218"/>
    </row>
    <row r="13023" spans="2:2">
      <c r="B13023" s="218"/>
    </row>
    <row r="13024" spans="2:2">
      <c r="B13024" s="218"/>
    </row>
    <row r="13025" spans="2:2">
      <c r="B13025" s="218"/>
    </row>
    <row r="13026" spans="2:2">
      <c r="B13026" s="218"/>
    </row>
    <row r="13027" spans="2:2">
      <c r="B13027" s="218"/>
    </row>
    <row r="13028" spans="2:2">
      <c r="B13028" s="218"/>
    </row>
    <row r="13029" spans="2:2">
      <c r="B13029" s="218"/>
    </row>
    <row r="13030" spans="2:2">
      <c r="B13030" s="218"/>
    </row>
    <row r="13031" spans="2:2">
      <c r="B13031" s="218"/>
    </row>
    <row r="13032" spans="2:2">
      <c r="B13032" s="218"/>
    </row>
    <row r="13033" spans="2:2">
      <c r="B13033" s="218"/>
    </row>
    <row r="13034" spans="2:2">
      <c r="B13034" s="218"/>
    </row>
    <row r="13035" spans="2:2">
      <c r="B13035" s="218"/>
    </row>
    <row r="13036" spans="2:2">
      <c r="B13036" s="218"/>
    </row>
    <row r="13037" spans="2:2">
      <c r="B13037" s="218"/>
    </row>
    <row r="13038" spans="2:2">
      <c r="B13038" s="218"/>
    </row>
    <row r="13039" spans="2:2">
      <c r="B13039" s="218"/>
    </row>
    <row r="13040" spans="2:2">
      <c r="B13040" s="218"/>
    </row>
    <row r="13041" spans="2:2">
      <c r="B13041" s="218"/>
    </row>
    <row r="13042" spans="2:2">
      <c r="B13042" s="218"/>
    </row>
    <row r="13043" spans="2:2">
      <c r="B13043" s="218"/>
    </row>
    <row r="13044" spans="2:2">
      <c r="B13044" s="218"/>
    </row>
    <row r="13045" spans="2:2">
      <c r="B13045" s="218"/>
    </row>
    <row r="13046" spans="2:2">
      <c r="B13046" s="218"/>
    </row>
    <row r="13047" spans="2:2">
      <c r="B13047" s="218"/>
    </row>
    <row r="13048" spans="2:2">
      <c r="B13048" s="218"/>
    </row>
    <row r="13049" spans="2:2">
      <c r="B13049" s="218"/>
    </row>
    <row r="13050" spans="2:2">
      <c r="B13050" s="218"/>
    </row>
    <row r="13051" spans="2:2">
      <c r="B13051" s="218"/>
    </row>
    <row r="13052" spans="2:2">
      <c r="B13052" s="218"/>
    </row>
    <row r="13053" spans="2:2">
      <c r="B13053" s="218"/>
    </row>
    <row r="13054" spans="2:2">
      <c r="B13054" s="218"/>
    </row>
    <row r="13055" spans="2:2">
      <c r="B13055" s="218"/>
    </row>
    <row r="13056" spans="2:2">
      <c r="B13056" s="218"/>
    </row>
    <row r="13057" spans="2:2">
      <c r="B13057" s="218"/>
    </row>
    <row r="13058" spans="2:2">
      <c r="B13058" s="218"/>
    </row>
    <row r="13059" spans="2:2">
      <c r="B13059" s="218"/>
    </row>
    <row r="13060" spans="2:2">
      <c r="B13060" s="218"/>
    </row>
    <row r="13061" spans="2:2">
      <c r="B13061" s="218"/>
    </row>
    <row r="13062" spans="2:2">
      <c r="B13062" s="218"/>
    </row>
    <row r="13063" spans="2:2">
      <c r="B13063" s="218"/>
    </row>
    <row r="13064" spans="2:2">
      <c r="B13064" s="218"/>
    </row>
    <row r="13065" spans="2:2">
      <c r="B13065" s="218"/>
    </row>
    <row r="13066" spans="2:2">
      <c r="B13066" s="218"/>
    </row>
    <row r="13067" spans="2:2">
      <c r="B13067" s="218"/>
    </row>
    <row r="13068" spans="2:2">
      <c r="B13068" s="218"/>
    </row>
    <row r="13069" spans="2:2">
      <c r="B13069" s="218"/>
    </row>
    <row r="13070" spans="2:2">
      <c r="B13070" s="218"/>
    </row>
    <row r="13071" spans="2:2">
      <c r="B13071" s="218"/>
    </row>
    <row r="13072" spans="2:2">
      <c r="B13072" s="218"/>
    </row>
    <row r="13073" spans="2:2">
      <c r="B13073" s="218"/>
    </row>
    <row r="13074" spans="2:2">
      <c r="B13074" s="218"/>
    </row>
    <row r="13075" spans="2:2">
      <c r="B13075" s="218"/>
    </row>
    <row r="13076" spans="2:2">
      <c r="B13076" s="218"/>
    </row>
    <row r="13077" spans="2:2">
      <c r="B13077" s="218"/>
    </row>
    <row r="13078" spans="2:2">
      <c r="B13078" s="218"/>
    </row>
    <row r="13079" spans="2:2">
      <c r="B13079" s="218"/>
    </row>
    <row r="13080" spans="2:2">
      <c r="B13080" s="218"/>
    </row>
    <row r="13081" spans="2:2">
      <c r="B13081" s="218"/>
    </row>
    <row r="13082" spans="2:2">
      <c r="B13082" s="218"/>
    </row>
    <row r="13083" spans="2:2">
      <c r="B13083" s="218"/>
    </row>
    <row r="13084" spans="2:2">
      <c r="B13084" s="218"/>
    </row>
    <row r="13085" spans="2:2">
      <c r="B13085" s="218"/>
    </row>
    <row r="13086" spans="2:2">
      <c r="B13086" s="218"/>
    </row>
    <row r="13087" spans="2:2">
      <c r="B13087" s="218"/>
    </row>
    <row r="13088" spans="2:2">
      <c r="B13088" s="218"/>
    </row>
    <row r="13089" spans="2:2">
      <c r="B13089" s="218"/>
    </row>
    <row r="13090" spans="2:2">
      <c r="B13090" s="218"/>
    </row>
    <row r="13091" spans="2:2">
      <c r="B13091" s="218"/>
    </row>
    <row r="13092" spans="2:2">
      <c r="B13092" s="218"/>
    </row>
    <row r="13093" spans="2:2">
      <c r="B13093" s="218"/>
    </row>
    <row r="13094" spans="2:2">
      <c r="B13094" s="218"/>
    </row>
    <row r="13095" spans="2:2">
      <c r="B13095" s="218"/>
    </row>
    <row r="13096" spans="2:2">
      <c r="B13096" s="218"/>
    </row>
    <row r="13097" spans="2:2">
      <c r="B13097" s="218"/>
    </row>
    <row r="13098" spans="2:2">
      <c r="B13098" s="218"/>
    </row>
    <row r="13099" spans="2:2">
      <c r="B13099" s="218"/>
    </row>
    <row r="13100" spans="2:2">
      <c r="B13100" s="218"/>
    </row>
    <row r="13101" spans="2:2">
      <c r="B13101" s="218"/>
    </row>
    <row r="13102" spans="2:2">
      <c r="B13102" s="218"/>
    </row>
    <row r="13103" spans="2:2">
      <c r="B13103" s="218"/>
    </row>
    <row r="13104" spans="2:2">
      <c r="B13104" s="218"/>
    </row>
    <row r="13105" spans="2:2">
      <c r="B13105" s="218"/>
    </row>
    <row r="13106" spans="2:2">
      <c r="B13106" s="218"/>
    </row>
    <row r="13107" spans="2:2">
      <c r="B13107" s="218"/>
    </row>
    <row r="13108" spans="2:2">
      <c r="B13108" s="218"/>
    </row>
    <row r="13109" spans="2:2">
      <c r="B13109" s="218"/>
    </row>
    <row r="13110" spans="2:2">
      <c r="B13110" s="218"/>
    </row>
    <row r="13111" spans="2:2">
      <c r="B13111" s="218"/>
    </row>
    <row r="13112" spans="2:2">
      <c r="B13112" s="218"/>
    </row>
    <row r="13113" spans="2:2">
      <c r="B13113" s="218"/>
    </row>
    <row r="13114" spans="2:2">
      <c r="B13114" s="218"/>
    </row>
    <row r="13115" spans="2:2">
      <c r="B13115" s="218"/>
    </row>
    <row r="13116" spans="2:2">
      <c r="B13116" s="218"/>
    </row>
    <row r="13117" spans="2:2">
      <c r="B13117" s="218"/>
    </row>
    <row r="13118" spans="2:2">
      <c r="B13118" s="218"/>
    </row>
    <row r="13119" spans="2:2">
      <c r="B13119" s="218"/>
    </row>
    <row r="13120" spans="2:2">
      <c r="B13120" s="218"/>
    </row>
    <row r="13121" spans="2:2">
      <c r="B13121" s="218"/>
    </row>
    <row r="13122" spans="2:2">
      <c r="B13122" s="218"/>
    </row>
    <row r="13123" spans="2:2">
      <c r="B13123" s="218"/>
    </row>
    <row r="13124" spans="2:2">
      <c r="B13124" s="218"/>
    </row>
    <row r="13125" spans="2:2">
      <c r="B13125" s="218"/>
    </row>
    <row r="13126" spans="2:2">
      <c r="B13126" s="218"/>
    </row>
    <row r="13127" spans="2:2">
      <c r="B13127" s="218"/>
    </row>
    <row r="13128" spans="2:2">
      <c r="B13128" s="218"/>
    </row>
    <row r="13129" spans="2:2">
      <c r="B13129" s="218"/>
    </row>
    <row r="13130" spans="2:2">
      <c r="B13130" s="218"/>
    </row>
    <row r="13131" spans="2:2">
      <c r="B13131" s="218"/>
    </row>
    <row r="13132" spans="2:2">
      <c r="B13132" s="218"/>
    </row>
    <row r="13133" spans="2:2">
      <c r="B13133" s="218"/>
    </row>
    <row r="13134" spans="2:2">
      <c r="B13134" s="218"/>
    </row>
    <row r="13135" spans="2:2">
      <c r="B13135" s="218"/>
    </row>
    <row r="13136" spans="2:2">
      <c r="B13136" s="218"/>
    </row>
    <row r="13137" spans="2:2">
      <c r="B13137" s="218"/>
    </row>
    <row r="13138" spans="2:2">
      <c r="B13138" s="218"/>
    </row>
    <row r="13139" spans="2:2">
      <c r="B13139" s="218"/>
    </row>
    <row r="13140" spans="2:2">
      <c r="B13140" s="218"/>
    </row>
    <row r="13141" spans="2:2">
      <c r="B13141" s="218"/>
    </row>
    <row r="13142" spans="2:2">
      <c r="B13142" s="218"/>
    </row>
    <row r="13143" spans="2:2">
      <c r="B13143" s="218"/>
    </row>
    <row r="13144" spans="2:2">
      <c r="B13144" s="218"/>
    </row>
    <row r="13145" spans="2:2">
      <c r="B13145" s="218"/>
    </row>
    <row r="13146" spans="2:2">
      <c r="B13146" s="218"/>
    </row>
    <row r="13147" spans="2:2">
      <c r="B13147" s="218"/>
    </row>
    <row r="13148" spans="2:2">
      <c r="B13148" s="218"/>
    </row>
    <row r="13149" spans="2:2">
      <c r="B13149" s="218"/>
    </row>
    <row r="13150" spans="2:2">
      <c r="B13150" s="218"/>
    </row>
    <row r="13151" spans="2:2">
      <c r="B13151" s="218"/>
    </row>
    <row r="13152" spans="2:2">
      <c r="B13152" s="218"/>
    </row>
    <row r="13153" spans="2:2">
      <c r="B13153" s="218"/>
    </row>
    <row r="13154" spans="2:2">
      <c r="B13154" s="218"/>
    </row>
    <row r="13155" spans="2:2">
      <c r="B13155" s="218"/>
    </row>
    <row r="13156" spans="2:2">
      <c r="B13156" s="218"/>
    </row>
    <row r="13157" spans="2:2">
      <c r="B13157" s="218"/>
    </row>
    <row r="13158" spans="2:2">
      <c r="B13158" s="218"/>
    </row>
    <row r="13159" spans="2:2">
      <c r="B13159" s="218"/>
    </row>
    <row r="13160" spans="2:2">
      <c r="B13160" s="218"/>
    </row>
    <row r="13161" spans="2:2">
      <c r="B13161" s="218"/>
    </row>
    <row r="13162" spans="2:2">
      <c r="B13162" s="218"/>
    </row>
    <row r="13163" spans="2:2">
      <c r="B13163" s="218"/>
    </row>
    <row r="13164" spans="2:2">
      <c r="B13164" s="218"/>
    </row>
    <row r="13165" spans="2:2">
      <c r="B13165" s="218"/>
    </row>
    <row r="13166" spans="2:2">
      <c r="B13166" s="218"/>
    </row>
    <row r="13167" spans="2:2">
      <c r="B13167" s="218"/>
    </row>
    <row r="13168" spans="2:2">
      <c r="B13168" s="218"/>
    </row>
    <row r="13169" spans="2:2">
      <c r="B13169" s="218"/>
    </row>
    <row r="13170" spans="2:2">
      <c r="B13170" s="218"/>
    </row>
    <row r="13171" spans="2:2">
      <c r="B13171" s="218"/>
    </row>
    <row r="13172" spans="2:2">
      <c r="B13172" s="218"/>
    </row>
    <row r="13173" spans="2:2">
      <c r="B13173" s="218"/>
    </row>
    <row r="13174" spans="2:2">
      <c r="B13174" s="218"/>
    </row>
    <row r="13175" spans="2:2">
      <c r="B13175" s="218"/>
    </row>
    <row r="13176" spans="2:2">
      <c r="B13176" s="218"/>
    </row>
    <row r="13177" spans="2:2">
      <c r="B13177" s="218"/>
    </row>
    <row r="13178" spans="2:2">
      <c r="B13178" s="218"/>
    </row>
    <row r="13179" spans="2:2">
      <c r="B13179" s="218"/>
    </row>
    <row r="13180" spans="2:2">
      <c r="B13180" s="218"/>
    </row>
    <row r="13181" spans="2:2">
      <c r="B13181" s="218"/>
    </row>
    <row r="13182" spans="2:2">
      <c r="B13182" s="218"/>
    </row>
    <row r="13183" spans="2:2">
      <c r="B13183" s="218"/>
    </row>
    <row r="13184" spans="2:2">
      <c r="B13184" s="218"/>
    </row>
    <row r="13185" spans="2:2">
      <c r="B13185" s="218"/>
    </row>
    <row r="13186" spans="2:2">
      <c r="B13186" s="218"/>
    </row>
    <row r="13187" spans="2:2">
      <c r="B13187" s="218"/>
    </row>
    <row r="13188" spans="2:2">
      <c r="B13188" s="218"/>
    </row>
    <row r="13189" spans="2:2">
      <c r="B13189" s="218"/>
    </row>
    <row r="13190" spans="2:2">
      <c r="B13190" s="218"/>
    </row>
    <row r="13191" spans="2:2">
      <c r="B13191" s="218"/>
    </row>
    <row r="13192" spans="2:2">
      <c r="B13192" s="218"/>
    </row>
    <row r="13193" spans="2:2">
      <c r="B13193" s="218"/>
    </row>
    <row r="13194" spans="2:2">
      <c r="B13194" s="218"/>
    </row>
    <row r="13195" spans="2:2">
      <c r="B13195" s="218"/>
    </row>
    <row r="13196" spans="2:2">
      <c r="B13196" s="218"/>
    </row>
    <row r="13197" spans="2:2">
      <c r="B13197" s="218"/>
    </row>
    <row r="13198" spans="2:2">
      <c r="B13198" s="218"/>
    </row>
    <row r="13199" spans="2:2">
      <c r="B13199" s="218"/>
    </row>
    <row r="13200" spans="2:2">
      <c r="B13200" s="218"/>
    </row>
    <row r="13201" spans="2:2">
      <c r="B13201" s="218"/>
    </row>
    <row r="13202" spans="2:2">
      <c r="B13202" s="218"/>
    </row>
    <row r="13203" spans="2:2">
      <c r="B13203" s="218"/>
    </row>
    <row r="13204" spans="2:2">
      <c r="B13204" s="218"/>
    </row>
    <row r="13205" spans="2:2">
      <c r="B13205" s="218"/>
    </row>
    <row r="13206" spans="2:2">
      <c r="B13206" s="218"/>
    </row>
    <row r="13207" spans="2:2">
      <c r="B13207" s="218"/>
    </row>
    <row r="13208" spans="2:2">
      <c r="B13208" s="218"/>
    </row>
    <row r="13209" spans="2:2">
      <c r="B13209" s="218"/>
    </row>
    <row r="13210" spans="2:2">
      <c r="B13210" s="218"/>
    </row>
    <row r="13211" spans="2:2">
      <c r="B13211" s="218"/>
    </row>
    <row r="13212" spans="2:2">
      <c r="B13212" s="218"/>
    </row>
    <row r="13213" spans="2:2">
      <c r="B13213" s="218"/>
    </row>
    <row r="13214" spans="2:2">
      <c r="B13214" s="218"/>
    </row>
    <row r="13215" spans="2:2">
      <c r="B13215" s="218"/>
    </row>
    <row r="13216" spans="2:2">
      <c r="B13216" s="218"/>
    </row>
    <row r="13217" spans="2:2">
      <c r="B13217" s="218"/>
    </row>
    <row r="13218" spans="2:2">
      <c r="B13218" s="218"/>
    </row>
    <row r="13219" spans="2:2">
      <c r="B13219" s="218"/>
    </row>
    <row r="13220" spans="2:2">
      <c r="B13220" s="218"/>
    </row>
    <row r="13221" spans="2:2">
      <c r="B13221" s="218"/>
    </row>
    <row r="13222" spans="2:2">
      <c r="B13222" s="218"/>
    </row>
    <row r="13223" spans="2:2">
      <c r="B13223" s="218"/>
    </row>
    <row r="13224" spans="2:2">
      <c r="B13224" s="218"/>
    </row>
    <row r="13225" spans="2:2">
      <c r="B13225" s="218"/>
    </row>
    <row r="13226" spans="2:2">
      <c r="B13226" s="218"/>
    </row>
    <row r="13227" spans="2:2">
      <c r="B13227" s="218"/>
    </row>
    <row r="13228" spans="2:2">
      <c r="B13228" s="218"/>
    </row>
    <row r="13229" spans="2:2">
      <c r="B13229" s="218"/>
    </row>
    <row r="13230" spans="2:2">
      <c r="B13230" s="218"/>
    </row>
    <row r="13231" spans="2:2">
      <c r="B13231" s="218"/>
    </row>
    <row r="13232" spans="2:2">
      <c r="B13232" s="218"/>
    </row>
    <row r="13233" spans="2:2">
      <c r="B13233" s="218"/>
    </row>
    <row r="13234" spans="2:2">
      <c r="B13234" s="218"/>
    </row>
    <row r="13235" spans="2:2">
      <c r="B13235" s="218"/>
    </row>
    <row r="13236" spans="2:2">
      <c r="B13236" s="218"/>
    </row>
    <row r="13237" spans="2:2">
      <c r="B13237" s="218"/>
    </row>
    <row r="13238" spans="2:2">
      <c r="B13238" s="218"/>
    </row>
    <row r="13239" spans="2:2">
      <c r="B13239" s="218"/>
    </row>
    <row r="13240" spans="2:2">
      <c r="B13240" s="218"/>
    </row>
    <row r="13241" spans="2:2">
      <c r="B13241" s="218"/>
    </row>
    <row r="13242" spans="2:2">
      <c r="B13242" s="218"/>
    </row>
    <row r="13243" spans="2:2">
      <c r="B13243" s="218"/>
    </row>
    <row r="13244" spans="2:2">
      <c r="B13244" s="218"/>
    </row>
    <row r="13245" spans="2:2">
      <c r="B13245" s="218"/>
    </row>
    <row r="13246" spans="2:2">
      <c r="B13246" s="218"/>
    </row>
    <row r="13247" spans="2:2">
      <c r="B13247" s="218"/>
    </row>
    <row r="13248" spans="2:2">
      <c r="B13248" s="218"/>
    </row>
    <row r="13249" spans="2:2">
      <c r="B13249" s="218"/>
    </row>
    <row r="13250" spans="2:2">
      <c r="B13250" s="218"/>
    </row>
    <row r="13251" spans="2:2">
      <c r="B13251" s="218"/>
    </row>
    <row r="13252" spans="2:2">
      <c r="B13252" s="218"/>
    </row>
    <row r="13253" spans="2:2">
      <c r="B13253" s="218"/>
    </row>
    <row r="13254" spans="2:2">
      <c r="B13254" s="218"/>
    </row>
    <row r="13255" spans="2:2">
      <c r="B13255" s="218"/>
    </row>
    <row r="13256" spans="2:2">
      <c r="B13256" s="218"/>
    </row>
    <row r="13257" spans="2:2">
      <c r="B13257" s="218"/>
    </row>
    <row r="13258" spans="2:2">
      <c r="B13258" s="218"/>
    </row>
    <row r="13259" spans="2:2">
      <c r="B13259" s="218"/>
    </row>
    <row r="13260" spans="2:2">
      <c r="B13260" s="218"/>
    </row>
    <row r="13261" spans="2:2">
      <c r="B13261" s="218"/>
    </row>
    <row r="13262" spans="2:2">
      <c r="B13262" s="218"/>
    </row>
    <row r="13263" spans="2:2">
      <c r="B13263" s="218"/>
    </row>
    <row r="13264" spans="2:2">
      <c r="B13264" s="218"/>
    </row>
    <row r="13265" spans="2:2">
      <c r="B13265" s="218"/>
    </row>
    <row r="13266" spans="2:2">
      <c r="B13266" s="218"/>
    </row>
    <row r="13267" spans="2:2">
      <c r="B13267" s="218"/>
    </row>
    <row r="13268" spans="2:2">
      <c r="B13268" s="218"/>
    </row>
    <row r="13269" spans="2:2">
      <c r="B13269" s="218"/>
    </row>
    <row r="13270" spans="2:2">
      <c r="B13270" s="218"/>
    </row>
    <row r="13271" spans="2:2">
      <c r="B13271" s="218"/>
    </row>
    <row r="13272" spans="2:2">
      <c r="B13272" s="218"/>
    </row>
    <row r="13273" spans="2:2">
      <c r="B13273" s="218"/>
    </row>
    <row r="13274" spans="2:2">
      <c r="B13274" s="218"/>
    </row>
    <row r="13275" spans="2:2">
      <c r="B13275" s="218"/>
    </row>
    <row r="13276" spans="2:2">
      <c r="B13276" s="218"/>
    </row>
    <row r="13277" spans="2:2">
      <c r="B13277" s="218"/>
    </row>
    <row r="13278" spans="2:2">
      <c r="B13278" s="218"/>
    </row>
    <row r="13279" spans="2:2">
      <c r="B13279" s="218"/>
    </row>
    <row r="13280" spans="2:2">
      <c r="B13280" s="218"/>
    </row>
    <row r="13281" spans="2:2">
      <c r="B13281" s="218"/>
    </row>
    <row r="13282" spans="2:2">
      <c r="B13282" s="218"/>
    </row>
    <row r="13283" spans="2:2">
      <c r="B13283" s="218"/>
    </row>
    <row r="13284" spans="2:2">
      <c r="B13284" s="218"/>
    </row>
    <row r="13285" spans="2:2">
      <c r="B13285" s="218"/>
    </row>
    <row r="13286" spans="2:2">
      <c r="B13286" s="218"/>
    </row>
    <row r="13287" spans="2:2">
      <c r="B13287" s="218"/>
    </row>
    <row r="13288" spans="2:2">
      <c r="B13288" s="218"/>
    </row>
    <row r="13289" spans="2:2">
      <c r="B13289" s="218"/>
    </row>
    <row r="13290" spans="2:2">
      <c r="B13290" s="218"/>
    </row>
    <row r="13291" spans="2:2">
      <c r="B13291" s="218"/>
    </row>
    <row r="13292" spans="2:2">
      <c r="B13292" s="218"/>
    </row>
    <row r="13293" spans="2:2">
      <c r="B13293" s="218"/>
    </row>
    <row r="13294" spans="2:2">
      <c r="B13294" s="218"/>
    </row>
    <row r="13295" spans="2:2">
      <c r="B13295" s="218"/>
    </row>
    <row r="13296" spans="2:2">
      <c r="B13296" s="218"/>
    </row>
    <row r="13297" spans="2:2">
      <c r="B13297" s="218"/>
    </row>
    <row r="13298" spans="2:2">
      <c r="B13298" s="218"/>
    </row>
    <row r="13299" spans="2:2">
      <c r="B13299" s="218"/>
    </row>
    <row r="13300" spans="2:2">
      <c r="B13300" s="218"/>
    </row>
    <row r="13301" spans="2:2">
      <c r="B13301" s="218"/>
    </row>
    <row r="13302" spans="2:2">
      <c r="B13302" s="218"/>
    </row>
    <row r="13303" spans="2:2">
      <c r="B13303" s="218"/>
    </row>
    <row r="13304" spans="2:2">
      <c r="B13304" s="218"/>
    </row>
    <row r="13305" spans="2:2">
      <c r="B13305" s="218"/>
    </row>
    <row r="13306" spans="2:2">
      <c r="B13306" s="218"/>
    </row>
    <row r="13307" spans="2:2">
      <c r="B13307" s="218"/>
    </row>
    <row r="13308" spans="2:2">
      <c r="B13308" s="218"/>
    </row>
    <row r="13309" spans="2:2">
      <c r="B13309" s="218"/>
    </row>
    <row r="13310" spans="2:2">
      <c r="B13310" s="218"/>
    </row>
    <row r="13311" spans="2:2">
      <c r="B13311" s="218"/>
    </row>
    <row r="13312" spans="2:2">
      <c r="B13312" s="218"/>
    </row>
    <row r="13313" spans="2:2">
      <c r="B13313" s="218"/>
    </row>
    <row r="13314" spans="2:2">
      <c r="B13314" s="218"/>
    </row>
    <row r="13315" spans="2:2">
      <c r="B13315" s="218"/>
    </row>
    <row r="13316" spans="2:2">
      <c r="B13316" s="218"/>
    </row>
    <row r="13317" spans="2:2">
      <c r="B13317" s="218"/>
    </row>
    <row r="13318" spans="2:2">
      <c r="B13318" s="218"/>
    </row>
    <row r="13319" spans="2:2">
      <c r="B13319" s="218"/>
    </row>
    <row r="13320" spans="2:2">
      <c r="B13320" s="218"/>
    </row>
    <row r="13321" spans="2:2">
      <c r="B13321" s="218"/>
    </row>
    <row r="13322" spans="2:2">
      <c r="B13322" s="218"/>
    </row>
    <row r="13323" spans="2:2">
      <c r="B13323" s="218"/>
    </row>
    <row r="13324" spans="2:2">
      <c r="B13324" s="218"/>
    </row>
    <row r="13325" spans="2:2">
      <c r="B13325" s="218"/>
    </row>
    <row r="13326" spans="2:2">
      <c r="B13326" s="218"/>
    </row>
    <row r="13327" spans="2:2">
      <c r="B13327" s="218"/>
    </row>
    <row r="13328" spans="2:2">
      <c r="B13328" s="218"/>
    </row>
    <row r="13329" spans="2:2">
      <c r="B13329" s="218"/>
    </row>
    <row r="13330" spans="2:2">
      <c r="B13330" s="218"/>
    </row>
    <row r="13331" spans="2:2">
      <c r="B13331" s="218"/>
    </row>
    <row r="13332" spans="2:2">
      <c r="B13332" s="218"/>
    </row>
    <row r="13333" spans="2:2">
      <c r="B13333" s="218"/>
    </row>
    <row r="13334" spans="2:2">
      <c r="B13334" s="218"/>
    </row>
    <row r="13335" spans="2:2">
      <c r="B13335" s="218"/>
    </row>
    <row r="13336" spans="2:2">
      <c r="B13336" s="218"/>
    </row>
    <row r="13337" spans="2:2">
      <c r="B13337" s="218"/>
    </row>
    <row r="13338" spans="2:2">
      <c r="B13338" s="218"/>
    </row>
    <row r="13339" spans="2:2">
      <c r="B13339" s="218"/>
    </row>
    <row r="13340" spans="2:2">
      <c r="B13340" s="218"/>
    </row>
    <row r="13341" spans="2:2">
      <c r="B13341" s="218"/>
    </row>
    <row r="13342" spans="2:2">
      <c r="B13342" s="218"/>
    </row>
    <row r="13343" spans="2:2">
      <c r="B13343" s="218"/>
    </row>
    <row r="13344" spans="2:2">
      <c r="B13344" s="218"/>
    </row>
    <row r="13345" spans="2:2">
      <c r="B13345" s="218"/>
    </row>
    <row r="13346" spans="2:2">
      <c r="B13346" s="218"/>
    </row>
    <row r="13347" spans="2:2">
      <c r="B13347" s="218"/>
    </row>
    <row r="13348" spans="2:2">
      <c r="B13348" s="218"/>
    </row>
    <row r="13349" spans="2:2">
      <c r="B13349" s="218"/>
    </row>
    <row r="13350" spans="2:2">
      <c r="B13350" s="218"/>
    </row>
    <row r="13351" spans="2:2">
      <c r="B13351" s="218"/>
    </row>
    <row r="13352" spans="2:2">
      <c r="B13352" s="218"/>
    </row>
    <row r="13353" spans="2:2">
      <c r="B13353" s="218"/>
    </row>
    <row r="13354" spans="2:2">
      <c r="B13354" s="218"/>
    </row>
    <row r="13355" spans="2:2">
      <c r="B13355" s="218"/>
    </row>
    <row r="13356" spans="2:2">
      <c r="B13356" s="218"/>
    </row>
    <row r="13357" spans="2:2">
      <c r="B13357" s="218"/>
    </row>
    <row r="13358" spans="2:2">
      <c r="B13358" s="218"/>
    </row>
    <row r="13359" spans="2:2">
      <c r="B13359" s="218"/>
    </row>
    <row r="13360" spans="2:2">
      <c r="B13360" s="218"/>
    </row>
    <row r="13361" spans="2:2">
      <c r="B13361" s="218"/>
    </row>
    <row r="13362" spans="2:2">
      <c r="B13362" s="218"/>
    </row>
    <row r="13363" spans="2:2">
      <c r="B13363" s="218"/>
    </row>
    <row r="13364" spans="2:2">
      <c r="B13364" s="218"/>
    </row>
    <row r="13365" spans="2:2">
      <c r="B13365" s="218"/>
    </row>
    <row r="13366" spans="2:2">
      <c r="B13366" s="218"/>
    </row>
    <row r="13367" spans="2:2">
      <c r="B13367" s="218"/>
    </row>
    <row r="13368" spans="2:2">
      <c r="B13368" s="218"/>
    </row>
    <row r="13369" spans="2:2">
      <c r="B13369" s="218"/>
    </row>
    <row r="13370" spans="2:2">
      <c r="B13370" s="218"/>
    </row>
    <row r="13371" spans="2:2">
      <c r="B13371" s="218"/>
    </row>
    <row r="13372" spans="2:2">
      <c r="B13372" s="218"/>
    </row>
    <row r="13373" spans="2:2">
      <c r="B13373" s="218"/>
    </row>
    <row r="13374" spans="2:2">
      <c r="B13374" s="218"/>
    </row>
    <row r="13375" spans="2:2">
      <c r="B13375" s="218"/>
    </row>
    <row r="13376" spans="2:2">
      <c r="B13376" s="218"/>
    </row>
    <row r="13377" spans="2:2">
      <c r="B13377" s="218"/>
    </row>
    <row r="13378" spans="2:2">
      <c r="B13378" s="218"/>
    </row>
    <row r="13379" spans="2:2">
      <c r="B13379" s="218"/>
    </row>
    <row r="13380" spans="2:2">
      <c r="B13380" s="218"/>
    </row>
    <row r="13381" spans="2:2">
      <c r="B13381" s="218"/>
    </row>
    <row r="13382" spans="2:2">
      <c r="B13382" s="218"/>
    </row>
    <row r="13383" spans="2:2">
      <c r="B13383" s="218"/>
    </row>
    <row r="13384" spans="2:2">
      <c r="B13384" s="218"/>
    </row>
    <row r="13385" spans="2:2">
      <c r="B13385" s="218"/>
    </row>
    <row r="13386" spans="2:2">
      <c r="B13386" s="218"/>
    </row>
    <row r="13387" spans="2:2">
      <c r="B13387" s="218"/>
    </row>
    <row r="13388" spans="2:2">
      <c r="B13388" s="218"/>
    </row>
    <row r="13389" spans="2:2">
      <c r="B13389" s="218"/>
    </row>
    <row r="13390" spans="2:2">
      <c r="B13390" s="218"/>
    </row>
    <row r="13391" spans="2:2">
      <c r="B13391" s="218"/>
    </row>
    <row r="13392" spans="2:2">
      <c r="B13392" s="218"/>
    </row>
    <row r="13393" spans="2:2">
      <c r="B13393" s="218"/>
    </row>
    <row r="13394" spans="2:2">
      <c r="B13394" s="218"/>
    </row>
    <row r="13395" spans="2:2">
      <c r="B13395" s="218"/>
    </row>
    <row r="13396" spans="2:2">
      <c r="B13396" s="218"/>
    </row>
    <row r="13397" spans="2:2">
      <c r="B13397" s="218"/>
    </row>
    <row r="13398" spans="2:2">
      <c r="B13398" s="218"/>
    </row>
    <row r="13399" spans="2:2">
      <c r="B13399" s="218"/>
    </row>
    <row r="13400" spans="2:2">
      <c r="B13400" s="218"/>
    </row>
    <row r="13401" spans="2:2">
      <c r="B13401" s="218"/>
    </row>
    <row r="13402" spans="2:2">
      <c r="B13402" s="218"/>
    </row>
    <row r="13403" spans="2:2">
      <c r="B13403" s="218"/>
    </row>
    <row r="13404" spans="2:2">
      <c r="B13404" s="218"/>
    </row>
    <row r="13405" spans="2:2">
      <c r="B13405" s="218"/>
    </row>
    <row r="13406" spans="2:2">
      <c r="B13406" s="218"/>
    </row>
    <row r="13407" spans="2:2">
      <c r="B13407" s="218"/>
    </row>
    <row r="13408" spans="2:2">
      <c r="B13408" s="218"/>
    </row>
    <row r="13409" spans="2:2">
      <c r="B13409" s="218"/>
    </row>
    <row r="13410" spans="2:2">
      <c r="B13410" s="218"/>
    </row>
    <row r="13411" spans="2:2">
      <c r="B13411" s="218"/>
    </row>
    <row r="13412" spans="2:2">
      <c r="B13412" s="218"/>
    </row>
    <row r="13413" spans="2:2">
      <c r="B13413" s="218"/>
    </row>
    <row r="13414" spans="2:2">
      <c r="B13414" s="218"/>
    </row>
    <row r="13415" spans="2:2">
      <c r="B13415" s="218"/>
    </row>
    <row r="13416" spans="2:2">
      <c r="B13416" s="218"/>
    </row>
    <row r="13417" spans="2:2">
      <c r="B13417" s="218"/>
    </row>
    <row r="13418" spans="2:2">
      <c r="B13418" s="218"/>
    </row>
    <row r="13419" spans="2:2">
      <c r="B13419" s="218"/>
    </row>
    <row r="13420" spans="2:2">
      <c r="B13420" s="218"/>
    </row>
    <row r="13421" spans="2:2">
      <c r="B13421" s="218"/>
    </row>
    <row r="13422" spans="2:2">
      <c r="B13422" s="218"/>
    </row>
    <row r="13423" spans="2:2">
      <c r="B13423" s="218"/>
    </row>
    <row r="13424" spans="2:2">
      <c r="B13424" s="218"/>
    </row>
    <row r="13425" spans="2:2">
      <c r="B13425" s="218"/>
    </row>
    <row r="13426" spans="2:2">
      <c r="B13426" s="218"/>
    </row>
    <row r="13427" spans="2:2">
      <c r="B13427" s="218"/>
    </row>
    <row r="13428" spans="2:2">
      <c r="B13428" s="218"/>
    </row>
    <row r="13429" spans="2:2">
      <c r="B13429" s="218"/>
    </row>
    <row r="13430" spans="2:2">
      <c r="B13430" s="218"/>
    </row>
    <row r="13431" spans="2:2">
      <c r="B13431" s="218"/>
    </row>
    <row r="13432" spans="2:2">
      <c r="B13432" s="218"/>
    </row>
    <row r="13433" spans="2:2">
      <c r="B13433" s="218"/>
    </row>
    <row r="13434" spans="2:2">
      <c r="B13434" s="218"/>
    </row>
    <row r="13435" spans="2:2">
      <c r="B13435" s="218"/>
    </row>
    <row r="13436" spans="2:2">
      <c r="B13436" s="218"/>
    </row>
    <row r="13437" spans="2:2">
      <c r="B13437" s="218"/>
    </row>
    <row r="13438" spans="2:2">
      <c r="B13438" s="218"/>
    </row>
    <row r="13439" spans="2:2">
      <c r="B13439" s="218"/>
    </row>
    <row r="13440" spans="2:2">
      <c r="B13440" s="218"/>
    </row>
    <row r="13441" spans="2:2">
      <c r="B13441" s="218"/>
    </row>
    <row r="13442" spans="2:2">
      <c r="B13442" s="218"/>
    </row>
    <row r="13443" spans="2:2">
      <c r="B13443" s="218"/>
    </row>
    <row r="13444" spans="2:2">
      <c r="B13444" s="218"/>
    </row>
    <row r="13445" spans="2:2">
      <c r="B13445" s="218"/>
    </row>
    <row r="13446" spans="2:2">
      <c r="B13446" s="218"/>
    </row>
    <row r="13447" spans="2:2">
      <c r="B13447" s="218"/>
    </row>
    <row r="13448" spans="2:2">
      <c r="B13448" s="218"/>
    </row>
    <row r="13449" spans="2:2">
      <c r="B13449" s="218"/>
    </row>
    <row r="13450" spans="2:2">
      <c r="B13450" s="218"/>
    </row>
    <row r="13451" spans="2:2">
      <c r="B13451" s="218"/>
    </row>
    <row r="13452" spans="2:2">
      <c r="B13452" s="218"/>
    </row>
    <row r="13453" spans="2:2">
      <c r="B13453" s="218"/>
    </row>
    <row r="13454" spans="2:2">
      <c r="B13454" s="218"/>
    </row>
    <row r="13455" spans="2:2">
      <c r="B13455" s="218"/>
    </row>
    <row r="13456" spans="2:2">
      <c r="B13456" s="218"/>
    </row>
    <row r="13457" spans="2:2">
      <c r="B13457" s="218"/>
    </row>
    <row r="13458" spans="2:2">
      <c r="B13458" s="218"/>
    </row>
    <row r="13459" spans="2:2">
      <c r="B13459" s="218"/>
    </row>
    <row r="13460" spans="2:2">
      <c r="B13460" s="218"/>
    </row>
    <row r="13461" spans="2:2">
      <c r="B13461" s="218"/>
    </row>
    <row r="13462" spans="2:2">
      <c r="B13462" s="218"/>
    </row>
    <row r="13463" spans="2:2">
      <c r="B13463" s="218"/>
    </row>
    <row r="13464" spans="2:2">
      <c r="B13464" s="218"/>
    </row>
    <row r="13465" spans="2:2">
      <c r="B13465" s="218"/>
    </row>
    <row r="13466" spans="2:2">
      <c r="B13466" s="218"/>
    </row>
    <row r="13467" spans="2:2">
      <c r="B13467" s="218"/>
    </row>
    <row r="13468" spans="2:2">
      <c r="B13468" s="218"/>
    </row>
    <row r="13469" spans="2:2">
      <c r="B13469" s="218"/>
    </row>
    <row r="13470" spans="2:2">
      <c r="B13470" s="218"/>
    </row>
    <row r="13471" spans="2:2">
      <c r="B13471" s="218"/>
    </row>
    <row r="13472" spans="2:2">
      <c r="B13472" s="218"/>
    </row>
    <row r="13473" spans="2:2">
      <c r="B13473" s="218"/>
    </row>
    <row r="13474" spans="2:2">
      <c r="B13474" s="218"/>
    </row>
    <row r="13475" spans="2:2">
      <c r="B13475" s="218"/>
    </row>
    <row r="13476" spans="2:2">
      <c r="B13476" s="218"/>
    </row>
    <row r="13477" spans="2:2">
      <c r="B13477" s="218"/>
    </row>
    <row r="13478" spans="2:2">
      <c r="B13478" s="218"/>
    </row>
    <row r="13479" spans="2:2">
      <c r="B13479" s="218"/>
    </row>
    <row r="13480" spans="2:2">
      <c r="B13480" s="218"/>
    </row>
    <row r="13481" spans="2:2">
      <c r="B13481" s="218"/>
    </row>
    <row r="13482" spans="2:2">
      <c r="B13482" s="218"/>
    </row>
    <row r="13483" spans="2:2">
      <c r="B13483" s="218"/>
    </row>
    <row r="13484" spans="2:2">
      <c r="B13484" s="218"/>
    </row>
    <row r="13485" spans="2:2">
      <c r="B13485" s="218"/>
    </row>
    <row r="13486" spans="2:2">
      <c r="B13486" s="218"/>
    </row>
    <row r="13487" spans="2:2">
      <c r="B13487" s="218"/>
    </row>
    <row r="13488" spans="2:2">
      <c r="B13488" s="218"/>
    </row>
    <row r="13489" spans="2:2">
      <c r="B13489" s="218"/>
    </row>
    <row r="13490" spans="2:2">
      <c r="B13490" s="218"/>
    </row>
    <row r="13491" spans="2:2">
      <c r="B13491" s="218"/>
    </row>
    <row r="13492" spans="2:2">
      <c r="B13492" s="218"/>
    </row>
    <row r="13493" spans="2:2">
      <c r="B13493" s="218"/>
    </row>
    <row r="13494" spans="2:2">
      <c r="B13494" s="218"/>
    </row>
    <row r="13495" spans="2:2">
      <c r="B13495" s="218"/>
    </row>
    <row r="13496" spans="2:2">
      <c r="B13496" s="218"/>
    </row>
    <row r="13497" spans="2:2">
      <c r="B13497" s="218"/>
    </row>
    <row r="13498" spans="2:2">
      <c r="B13498" s="218"/>
    </row>
    <row r="13499" spans="2:2">
      <c r="B13499" s="218"/>
    </row>
    <row r="13500" spans="2:2">
      <c r="B13500" s="218"/>
    </row>
    <row r="13501" spans="2:2">
      <c r="B13501" s="218"/>
    </row>
    <row r="13502" spans="2:2">
      <c r="B13502" s="218"/>
    </row>
    <row r="13503" spans="2:2">
      <c r="B13503" s="218"/>
    </row>
    <row r="13504" spans="2:2">
      <c r="B13504" s="218"/>
    </row>
    <row r="13505" spans="2:2">
      <c r="B13505" s="218"/>
    </row>
    <row r="13506" spans="2:2">
      <c r="B13506" s="218"/>
    </row>
    <row r="13507" spans="2:2">
      <c r="B13507" s="218"/>
    </row>
    <row r="13508" spans="2:2">
      <c r="B13508" s="218"/>
    </row>
    <row r="13509" spans="2:2">
      <c r="B13509" s="218"/>
    </row>
    <row r="13510" spans="2:2">
      <c r="B13510" s="218"/>
    </row>
    <row r="13511" spans="2:2">
      <c r="B13511" s="218"/>
    </row>
    <row r="13512" spans="2:2">
      <c r="B13512" s="218"/>
    </row>
    <row r="13513" spans="2:2">
      <c r="B13513" s="218"/>
    </row>
    <row r="13514" spans="2:2">
      <c r="B13514" s="218"/>
    </row>
    <row r="13515" spans="2:2">
      <c r="B13515" s="218"/>
    </row>
    <row r="13516" spans="2:2">
      <c r="B13516" s="218"/>
    </row>
    <row r="13517" spans="2:2">
      <c r="B13517" s="218"/>
    </row>
    <row r="13518" spans="2:2">
      <c r="B13518" s="218"/>
    </row>
    <row r="13519" spans="2:2">
      <c r="B13519" s="218"/>
    </row>
    <row r="13520" spans="2:2">
      <c r="B13520" s="218"/>
    </row>
    <row r="13521" spans="2:2">
      <c r="B13521" s="218"/>
    </row>
    <row r="13522" spans="2:2">
      <c r="B13522" s="218"/>
    </row>
    <row r="13523" spans="2:2">
      <c r="B13523" s="218"/>
    </row>
    <row r="13524" spans="2:2">
      <c r="B13524" s="218"/>
    </row>
    <row r="13525" spans="2:2">
      <c r="B13525" s="218"/>
    </row>
    <row r="13526" spans="2:2">
      <c r="B13526" s="218"/>
    </row>
    <row r="13527" spans="2:2">
      <c r="B13527" s="218"/>
    </row>
    <row r="13528" spans="2:2">
      <c r="B13528" s="218"/>
    </row>
    <row r="13529" spans="2:2">
      <c r="B13529" s="218"/>
    </row>
    <row r="13530" spans="2:2">
      <c r="B13530" s="218"/>
    </row>
    <row r="13531" spans="2:2">
      <c r="B13531" s="218"/>
    </row>
    <row r="13532" spans="2:2">
      <c r="B13532" s="218"/>
    </row>
    <row r="13533" spans="2:2">
      <c r="B13533" s="218"/>
    </row>
    <row r="13534" spans="2:2">
      <c r="B13534" s="218"/>
    </row>
    <row r="13535" spans="2:2">
      <c r="B13535" s="218"/>
    </row>
    <row r="13536" spans="2:2">
      <c r="B13536" s="218"/>
    </row>
    <row r="13537" spans="2:2">
      <c r="B13537" s="218"/>
    </row>
    <row r="13538" spans="2:2">
      <c r="B13538" s="218"/>
    </row>
    <row r="13539" spans="2:2">
      <c r="B13539" s="218"/>
    </row>
    <row r="13540" spans="2:2">
      <c r="B13540" s="218"/>
    </row>
    <row r="13541" spans="2:2">
      <c r="B13541" s="218"/>
    </row>
    <row r="13542" spans="2:2">
      <c r="B13542" s="218"/>
    </row>
    <row r="13543" spans="2:2">
      <c r="B13543" s="218"/>
    </row>
    <row r="13544" spans="2:2">
      <c r="B13544" s="218"/>
    </row>
    <row r="13545" spans="2:2">
      <c r="B13545" s="218"/>
    </row>
    <row r="13546" spans="2:2">
      <c r="B13546" s="218"/>
    </row>
    <row r="13547" spans="2:2">
      <c r="B13547" s="218"/>
    </row>
    <row r="13548" spans="2:2">
      <c r="B13548" s="218"/>
    </row>
    <row r="13549" spans="2:2">
      <c r="B13549" s="218"/>
    </row>
    <row r="13550" spans="2:2">
      <c r="B13550" s="218"/>
    </row>
    <row r="13551" spans="2:2">
      <c r="B13551" s="218"/>
    </row>
    <row r="13552" spans="2:2">
      <c r="B13552" s="218"/>
    </row>
    <row r="13553" spans="2:2">
      <c r="B13553" s="218"/>
    </row>
    <row r="13554" spans="2:2">
      <c r="B13554" s="218"/>
    </row>
    <row r="13555" spans="2:2">
      <c r="B13555" s="218"/>
    </row>
    <row r="13556" spans="2:2">
      <c r="B13556" s="218"/>
    </row>
    <row r="13557" spans="2:2">
      <c r="B13557" s="218"/>
    </row>
    <row r="13558" spans="2:2">
      <c r="B13558" s="218"/>
    </row>
    <row r="13559" spans="2:2">
      <c r="B13559" s="218"/>
    </row>
    <row r="13560" spans="2:2">
      <c r="B13560" s="218"/>
    </row>
    <row r="13561" spans="2:2">
      <c r="B13561" s="218"/>
    </row>
    <row r="13562" spans="2:2">
      <c r="B13562" s="218"/>
    </row>
    <row r="13563" spans="2:2">
      <c r="B13563" s="218"/>
    </row>
    <row r="13564" spans="2:2">
      <c r="B13564" s="218"/>
    </row>
    <row r="13565" spans="2:2">
      <c r="B13565" s="218"/>
    </row>
    <row r="13566" spans="2:2">
      <c r="B13566" s="218"/>
    </row>
    <row r="13567" spans="2:2">
      <c r="B13567" s="218"/>
    </row>
    <row r="13568" spans="2:2">
      <c r="B13568" s="218"/>
    </row>
    <row r="13569" spans="2:2">
      <c r="B13569" s="218"/>
    </row>
    <row r="13570" spans="2:2">
      <c r="B13570" s="218"/>
    </row>
    <row r="13571" spans="2:2">
      <c r="B13571" s="218"/>
    </row>
    <row r="13572" spans="2:2">
      <c r="B13572" s="218"/>
    </row>
    <row r="13573" spans="2:2">
      <c r="B13573" s="218"/>
    </row>
    <row r="13574" spans="2:2">
      <c r="B13574" s="218"/>
    </row>
    <row r="13575" spans="2:2">
      <c r="B13575" s="218"/>
    </row>
    <row r="13576" spans="2:2">
      <c r="B13576" s="218"/>
    </row>
    <row r="13577" spans="2:2">
      <c r="B13577" s="218"/>
    </row>
    <row r="13578" spans="2:2">
      <c r="B13578" s="218"/>
    </row>
    <row r="13579" spans="2:2">
      <c r="B13579" s="218"/>
    </row>
    <row r="13580" spans="2:2">
      <c r="B13580" s="218"/>
    </row>
    <row r="13581" spans="2:2">
      <c r="B13581" s="218"/>
    </row>
    <row r="13582" spans="2:2">
      <c r="B13582" s="218"/>
    </row>
    <row r="13583" spans="2:2">
      <c r="B13583" s="218"/>
    </row>
    <row r="13584" spans="2:2">
      <c r="B13584" s="218"/>
    </row>
    <row r="13585" spans="2:2">
      <c r="B13585" s="218"/>
    </row>
    <row r="13586" spans="2:2">
      <c r="B13586" s="218"/>
    </row>
    <row r="13587" spans="2:2">
      <c r="B13587" s="218"/>
    </row>
    <row r="13588" spans="2:2">
      <c r="B13588" s="218"/>
    </row>
    <row r="13589" spans="2:2">
      <c r="B13589" s="218"/>
    </row>
    <row r="13590" spans="2:2">
      <c r="B13590" s="218"/>
    </row>
    <row r="13591" spans="2:2">
      <c r="B13591" s="218"/>
    </row>
    <row r="13592" spans="2:2">
      <c r="B13592" s="218"/>
    </row>
    <row r="13593" spans="2:2">
      <c r="B13593" s="218"/>
    </row>
    <row r="13594" spans="2:2">
      <c r="B13594" s="218"/>
    </row>
    <row r="13595" spans="2:2">
      <c r="B13595" s="218"/>
    </row>
    <row r="13596" spans="2:2">
      <c r="B13596" s="218"/>
    </row>
    <row r="13597" spans="2:2">
      <c r="B13597" s="218"/>
    </row>
    <row r="13598" spans="2:2">
      <c r="B13598" s="218"/>
    </row>
    <row r="13599" spans="2:2">
      <c r="B13599" s="218"/>
    </row>
    <row r="13600" spans="2:2">
      <c r="B13600" s="218"/>
    </row>
    <row r="13601" spans="2:2">
      <c r="B13601" s="218"/>
    </row>
    <row r="13602" spans="2:2">
      <c r="B13602" s="218"/>
    </row>
    <row r="13603" spans="2:2">
      <c r="B13603" s="218"/>
    </row>
    <row r="13604" spans="2:2">
      <c r="B13604" s="218"/>
    </row>
    <row r="13605" spans="2:2">
      <c r="B13605" s="218"/>
    </row>
    <row r="13606" spans="2:2">
      <c r="B13606" s="218"/>
    </row>
    <row r="13607" spans="2:2">
      <c r="B13607" s="218"/>
    </row>
    <row r="13608" spans="2:2">
      <c r="B13608" s="218"/>
    </row>
    <row r="13609" spans="2:2">
      <c r="B13609" s="218"/>
    </row>
    <row r="13610" spans="2:2">
      <c r="B13610" s="218"/>
    </row>
    <row r="13611" spans="2:2">
      <c r="B13611" s="218"/>
    </row>
    <row r="13612" spans="2:2">
      <c r="B13612" s="218"/>
    </row>
    <row r="13613" spans="2:2">
      <c r="B13613" s="218"/>
    </row>
    <row r="13614" spans="2:2">
      <c r="B13614" s="218"/>
    </row>
    <row r="13615" spans="2:2">
      <c r="B13615" s="218"/>
    </row>
    <row r="13616" spans="2:2">
      <c r="B13616" s="218"/>
    </row>
    <row r="13617" spans="2:2">
      <c r="B13617" s="218"/>
    </row>
    <row r="13618" spans="2:2">
      <c r="B13618" s="218"/>
    </row>
    <row r="13619" spans="2:2">
      <c r="B13619" s="218"/>
    </row>
    <row r="13620" spans="2:2">
      <c r="B13620" s="218"/>
    </row>
    <row r="13621" spans="2:2">
      <c r="B13621" s="218"/>
    </row>
    <row r="13622" spans="2:2">
      <c r="B13622" s="218"/>
    </row>
    <row r="13623" spans="2:2">
      <c r="B13623" s="218"/>
    </row>
    <row r="13624" spans="2:2">
      <c r="B13624" s="218"/>
    </row>
    <row r="13625" spans="2:2">
      <c r="B13625" s="218"/>
    </row>
    <row r="13626" spans="2:2">
      <c r="B13626" s="218"/>
    </row>
    <row r="13627" spans="2:2">
      <c r="B13627" s="218"/>
    </row>
    <row r="13628" spans="2:2">
      <c r="B13628" s="218"/>
    </row>
    <row r="13629" spans="2:2">
      <c r="B13629" s="218"/>
    </row>
    <row r="13630" spans="2:2">
      <c r="B13630" s="218"/>
    </row>
    <row r="13631" spans="2:2">
      <c r="B13631" s="218"/>
    </row>
    <row r="13632" spans="2:2">
      <c r="B13632" s="218"/>
    </row>
    <row r="13633" spans="2:2">
      <c r="B13633" s="218"/>
    </row>
    <row r="13634" spans="2:2">
      <c r="B13634" s="218"/>
    </row>
    <row r="13635" spans="2:2">
      <c r="B13635" s="218"/>
    </row>
    <row r="13636" spans="2:2">
      <c r="B13636" s="218"/>
    </row>
    <row r="13637" spans="2:2">
      <c r="B13637" s="218"/>
    </row>
    <row r="13638" spans="2:2">
      <c r="B13638" s="218"/>
    </row>
    <row r="13639" spans="2:2">
      <c r="B13639" s="218"/>
    </row>
    <row r="13640" spans="2:2">
      <c r="B13640" s="218"/>
    </row>
    <row r="13641" spans="2:2">
      <c r="B13641" s="218"/>
    </row>
    <row r="13642" spans="2:2">
      <c r="B13642" s="218"/>
    </row>
    <row r="13643" spans="2:2">
      <c r="B13643" s="218"/>
    </row>
    <row r="13644" spans="2:2">
      <c r="B13644" s="218"/>
    </row>
    <row r="13645" spans="2:2">
      <c r="B13645" s="218"/>
    </row>
    <row r="13646" spans="2:2">
      <c r="B13646" s="218"/>
    </row>
    <row r="13647" spans="2:2">
      <c r="B13647" s="218"/>
    </row>
    <row r="13648" spans="2:2">
      <c r="B13648" s="218"/>
    </row>
    <row r="13649" spans="2:2">
      <c r="B13649" s="218"/>
    </row>
    <row r="13650" spans="2:2">
      <c r="B13650" s="218"/>
    </row>
    <row r="13651" spans="2:2">
      <c r="B13651" s="218"/>
    </row>
    <row r="13652" spans="2:2">
      <c r="B13652" s="218"/>
    </row>
    <row r="13653" spans="2:2">
      <c r="B13653" s="218"/>
    </row>
    <row r="13654" spans="2:2">
      <c r="B13654" s="218"/>
    </row>
    <row r="13655" spans="2:2">
      <c r="B13655" s="218"/>
    </row>
    <row r="13656" spans="2:2">
      <c r="B13656" s="218"/>
    </row>
    <row r="13657" spans="2:2">
      <c r="B13657" s="218"/>
    </row>
    <row r="13658" spans="2:2">
      <c r="B13658" s="218"/>
    </row>
    <row r="13659" spans="2:2">
      <c r="B13659" s="218"/>
    </row>
    <row r="13660" spans="2:2">
      <c r="B13660" s="218"/>
    </row>
    <row r="13661" spans="2:2">
      <c r="B13661" s="218"/>
    </row>
    <row r="13662" spans="2:2">
      <c r="B13662" s="218"/>
    </row>
    <row r="13663" spans="2:2">
      <c r="B13663" s="218"/>
    </row>
    <row r="13664" spans="2:2">
      <c r="B13664" s="218"/>
    </row>
    <row r="13665" spans="2:2">
      <c r="B13665" s="218"/>
    </row>
    <row r="13666" spans="2:2">
      <c r="B13666" s="218"/>
    </row>
    <row r="13667" spans="2:2">
      <c r="B13667" s="218"/>
    </row>
    <row r="13668" spans="2:2">
      <c r="B13668" s="218"/>
    </row>
    <row r="13669" spans="2:2">
      <c r="B13669" s="218"/>
    </row>
    <row r="13670" spans="2:2">
      <c r="B13670" s="218"/>
    </row>
    <row r="13671" spans="2:2">
      <c r="B13671" s="218"/>
    </row>
    <row r="13672" spans="2:2">
      <c r="B13672" s="218"/>
    </row>
    <row r="13673" spans="2:2">
      <c r="B13673" s="218"/>
    </row>
    <row r="13674" spans="2:2">
      <c r="B13674" s="218"/>
    </row>
    <row r="13675" spans="2:2">
      <c r="B13675" s="218"/>
    </row>
    <row r="13676" spans="2:2">
      <c r="B13676" s="218"/>
    </row>
    <row r="13677" spans="2:2">
      <c r="B13677" s="218"/>
    </row>
    <row r="13678" spans="2:2">
      <c r="B13678" s="218"/>
    </row>
    <row r="13679" spans="2:2">
      <c r="B13679" s="218"/>
    </row>
    <row r="13680" spans="2:2">
      <c r="B13680" s="218"/>
    </row>
    <row r="13681" spans="2:2">
      <c r="B13681" s="218"/>
    </row>
    <row r="13682" spans="2:2">
      <c r="B13682" s="218"/>
    </row>
    <row r="13683" spans="2:2">
      <c r="B13683" s="218"/>
    </row>
    <row r="13684" spans="2:2">
      <c r="B13684" s="218"/>
    </row>
    <row r="13685" spans="2:2">
      <c r="B13685" s="218"/>
    </row>
    <row r="13686" spans="2:2">
      <c r="B13686" s="218"/>
    </row>
    <row r="13687" spans="2:2">
      <c r="B13687" s="218"/>
    </row>
    <row r="13688" spans="2:2">
      <c r="B13688" s="218"/>
    </row>
    <row r="13689" spans="2:2">
      <c r="B13689" s="218"/>
    </row>
    <row r="13690" spans="2:2">
      <c r="B13690" s="218"/>
    </row>
    <row r="13691" spans="2:2">
      <c r="B13691" s="218"/>
    </row>
    <row r="13692" spans="2:2">
      <c r="B13692" s="218"/>
    </row>
    <row r="13693" spans="2:2">
      <c r="B13693" s="218"/>
    </row>
    <row r="13694" spans="2:2">
      <c r="B13694" s="218"/>
    </row>
    <row r="13695" spans="2:2">
      <c r="B13695" s="218"/>
    </row>
    <row r="13696" spans="2:2">
      <c r="B13696" s="218"/>
    </row>
    <row r="13697" spans="2:2">
      <c r="B13697" s="218"/>
    </row>
    <row r="13698" spans="2:2">
      <c r="B13698" s="218"/>
    </row>
    <row r="13699" spans="2:2">
      <c r="B13699" s="218"/>
    </row>
    <row r="13700" spans="2:2">
      <c r="B13700" s="218"/>
    </row>
    <row r="13701" spans="2:2">
      <c r="B13701" s="218"/>
    </row>
    <row r="13702" spans="2:2">
      <c r="B13702" s="218"/>
    </row>
    <row r="13703" spans="2:2">
      <c r="B13703" s="218"/>
    </row>
    <row r="13704" spans="2:2">
      <c r="B13704" s="218"/>
    </row>
    <row r="13705" spans="2:2">
      <c r="B13705" s="218"/>
    </row>
    <row r="13706" spans="2:2">
      <c r="B13706" s="218"/>
    </row>
    <row r="13707" spans="2:2">
      <c r="B13707" s="218"/>
    </row>
    <row r="13708" spans="2:2">
      <c r="B13708" s="218"/>
    </row>
    <row r="13709" spans="2:2">
      <c r="B13709" s="218"/>
    </row>
    <row r="13710" spans="2:2">
      <c r="B13710" s="218"/>
    </row>
    <row r="13711" spans="2:2">
      <c r="B13711" s="218"/>
    </row>
    <row r="13712" spans="2:2">
      <c r="B13712" s="218"/>
    </row>
    <row r="13713" spans="2:2">
      <c r="B13713" s="218"/>
    </row>
    <row r="13714" spans="2:2">
      <c r="B13714" s="218"/>
    </row>
    <row r="13715" spans="2:2">
      <c r="B13715" s="218"/>
    </row>
    <row r="13716" spans="2:2">
      <c r="B13716" s="218"/>
    </row>
    <row r="13717" spans="2:2">
      <c r="B13717" s="218"/>
    </row>
    <row r="13718" spans="2:2">
      <c r="B13718" s="218"/>
    </row>
    <row r="13719" spans="2:2">
      <c r="B13719" s="218"/>
    </row>
    <row r="13720" spans="2:2">
      <c r="B13720" s="218"/>
    </row>
    <row r="13721" spans="2:2">
      <c r="B13721" s="218"/>
    </row>
    <row r="13722" spans="2:2">
      <c r="B13722" s="218"/>
    </row>
    <row r="13723" spans="2:2">
      <c r="B13723" s="218"/>
    </row>
    <row r="13724" spans="2:2">
      <c r="B13724" s="218"/>
    </row>
    <row r="13725" spans="2:2">
      <c r="B13725" s="218"/>
    </row>
    <row r="13726" spans="2:2">
      <c r="B13726" s="218"/>
    </row>
    <row r="13727" spans="2:2">
      <c r="B13727" s="218"/>
    </row>
    <row r="13728" spans="2:2">
      <c r="B13728" s="218"/>
    </row>
    <row r="13729" spans="2:2">
      <c r="B13729" s="218"/>
    </row>
    <row r="13730" spans="2:2">
      <c r="B13730" s="218"/>
    </row>
    <row r="13731" spans="2:2">
      <c r="B13731" s="218"/>
    </row>
    <row r="13732" spans="2:2">
      <c r="B13732" s="218"/>
    </row>
    <row r="13733" spans="2:2">
      <c r="B13733" s="218"/>
    </row>
    <row r="13734" spans="2:2">
      <c r="B13734" s="218"/>
    </row>
    <row r="13735" spans="2:2">
      <c r="B13735" s="218"/>
    </row>
    <row r="13736" spans="2:2">
      <c r="B13736" s="218"/>
    </row>
    <row r="13737" spans="2:2">
      <c r="B13737" s="218"/>
    </row>
    <row r="13738" spans="2:2">
      <c r="B13738" s="218"/>
    </row>
    <row r="13739" spans="2:2">
      <c r="B13739" s="218"/>
    </row>
    <row r="13740" spans="2:2">
      <c r="B13740" s="218"/>
    </row>
    <row r="13741" spans="2:2">
      <c r="B13741" s="218"/>
    </row>
    <row r="13742" spans="2:2">
      <c r="B13742" s="218"/>
    </row>
    <row r="13743" spans="2:2">
      <c r="B13743" s="218"/>
    </row>
    <row r="13744" spans="2:2">
      <c r="B13744" s="218"/>
    </row>
    <row r="13745" spans="2:2">
      <c r="B13745" s="218"/>
    </row>
    <row r="13746" spans="2:2">
      <c r="B13746" s="218"/>
    </row>
    <row r="13747" spans="2:2">
      <c r="B13747" s="218"/>
    </row>
    <row r="13748" spans="2:2">
      <c r="B13748" s="218"/>
    </row>
    <row r="13749" spans="2:2">
      <c r="B13749" s="218"/>
    </row>
    <row r="13750" spans="2:2">
      <c r="B13750" s="218"/>
    </row>
    <row r="13751" spans="2:2">
      <c r="B13751" s="218"/>
    </row>
    <row r="13752" spans="2:2">
      <c r="B13752" s="218"/>
    </row>
    <row r="13753" spans="2:2">
      <c r="B13753" s="218"/>
    </row>
    <row r="13754" spans="2:2">
      <c r="B13754" s="218"/>
    </row>
    <row r="13755" spans="2:2">
      <c r="B13755" s="218"/>
    </row>
    <row r="13756" spans="2:2">
      <c r="B13756" s="218"/>
    </row>
    <row r="13757" spans="2:2">
      <c r="B13757" s="218"/>
    </row>
    <row r="13758" spans="2:2">
      <c r="B13758" s="218"/>
    </row>
    <row r="13759" spans="2:2">
      <c r="B13759" s="218"/>
    </row>
    <row r="13760" spans="2:2">
      <c r="B13760" s="218"/>
    </row>
    <row r="13761" spans="2:2">
      <c r="B13761" s="218"/>
    </row>
    <row r="13762" spans="2:2">
      <c r="B13762" s="218"/>
    </row>
    <row r="13763" spans="2:2">
      <c r="B13763" s="218"/>
    </row>
    <row r="13764" spans="2:2">
      <c r="B13764" s="218"/>
    </row>
    <row r="13765" spans="2:2">
      <c r="B13765" s="218"/>
    </row>
    <row r="13766" spans="2:2">
      <c r="B13766" s="218"/>
    </row>
    <row r="13767" spans="2:2">
      <c r="B13767" s="218"/>
    </row>
    <row r="13768" spans="2:2">
      <c r="B13768" s="218"/>
    </row>
    <row r="13769" spans="2:2">
      <c r="B13769" s="218"/>
    </row>
    <row r="13770" spans="2:2">
      <c r="B13770" s="218"/>
    </row>
    <row r="13771" spans="2:2">
      <c r="B13771" s="218"/>
    </row>
    <row r="13772" spans="2:2">
      <c r="B13772" s="218"/>
    </row>
    <row r="13773" spans="2:2">
      <c r="B13773" s="218"/>
    </row>
    <row r="13774" spans="2:2">
      <c r="B13774" s="218"/>
    </row>
    <row r="13775" spans="2:2">
      <c r="B13775" s="218"/>
    </row>
    <row r="13776" spans="2:2">
      <c r="B13776" s="218"/>
    </row>
    <row r="13777" spans="2:2">
      <c r="B13777" s="218"/>
    </row>
    <row r="13778" spans="2:2">
      <c r="B13778" s="218"/>
    </row>
    <row r="13779" spans="2:2">
      <c r="B13779" s="218"/>
    </row>
    <row r="13780" spans="2:2">
      <c r="B13780" s="218"/>
    </row>
    <row r="13781" spans="2:2">
      <c r="B13781" s="218"/>
    </row>
    <row r="13782" spans="2:2">
      <c r="B13782" s="218"/>
    </row>
    <row r="13783" spans="2:2">
      <c r="B13783" s="218"/>
    </row>
    <row r="13784" spans="2:2">
      <c r="B13784" s="218"/>
    </row>
    <row r="13785" spans="2:2">
      <c r="B13785" s="218"/>
    </row>
    <row r="13786" spans="2:2">
      <c r="B13786" s="218"/>
    </row>
    <row r="13787" spans="2:2">
      <c r="B13787" s="218"/>
    </row>
    <row r="13788" spans="2:2">
      <c r="B13788" s="218"/>
    </row>
    <row r="13789" spans="2:2">
      <c r="B13789" s="218"/>
    </row>
    <row r="13790" spans="2:2">
      <c r="B13790" s="218"/>
    </row>
    <row r="13791" spans="2:2">
      <c r="B13791" s="218"/>
    </row>
    <row r="13792" spans="2:2">
      <c r="B13792" s="218"/>
    </row>
    <row r="13793" spans="2:2">
      <c r="B13793" s="218"/>
    </row>
    <row r="13794" spans="2:2">
      <c r="B13794" s="218"/>
    </row>
    <row r="13795" spans="2:2">
      <c r="B13795" s="218"/>
    </row>
    <row r="13796" spans="2:2">
      <c r="B13796" s="218"/>
    </row>
    <row r="13797" spans="2:2">
      <c r="B13797" s="218"/>
    </row>
    <row r="13798" spans="2:2">
      <c r="B13798" s="218"/>
    </row>
    <row r="13799" spans="2:2">
      <c r="B13799" s="218"/>
    </row>
    <row r="13800" spans="2:2">
      <c r="B13800" s="218"/>
    </row>
    <row r="13801" spans="2:2">
      <c r="B13801" s="218"/>
    </row>
    <row r="13802" spans="2:2">
      <c r="B13802" s="218"/>
    </row>
    <row r="13803" spans="2:2">
      <c r="B13803" s="218"/>
    </row>
    <row r="13804" spans="2:2">
      <c r="B13804" s="218"/>
    </row>
    <row r="13805" spans="2:2">
      <c r="B13805" s="218"/>
    </row>
    <row r="13806" spans="2:2">
      <c r="B13806" s="218"/>
    </row>
    <row r="13807" spans="2:2">
      <c r="B13807" s="218"/>
    </row>
    <row r="13808" spans="2:2">
      <c r="B13808" s="218"/>
    </row>
    <row r="13809" spans="2:2">
      <c r="B13809" s="218"/>
    </row>
    <row r="13810" spans="2:2">
      <c r="B13810" s="218"/>
    </row>
    <row r="13811" spans="2:2">
      <c r="B13811" s="218"/>
    </row>
    <row r="13812" spans="2:2">
      <c r="B13812" s="218"/>
    </row>
    <row r="13813" spans="2:2">
      <c r="B13813" s="218"/>
    </row>
    <row r="13814" spans="2:2">
      <c r="B13814" s="218"/>
    </row>
    <row r="13815" spans="2:2">
      <c r="B13815" s="218"/>
    </row>
    <row r="13816" spans="2:2">
      <c r="B13816" s="218"/>
    </row>
    <row r="13817" spans="2:2">
      <c r="B13817" s="218"/>
    </row>
    <row r="13818" spans="2:2">
      <c r="B13818" s="218"/>
    </row>
    <row r="13819" spans="2:2">
      <c r="B13819" s="218"/>
    </row>
    <row r="13820" spans="2:2">
      <c r="B13820" s="218"/>
    </row>
    <row r="13821" spans="2:2">
      <c r="B13821" s="218"/>
    </row>
    <row r="13822" spans="2:2">
      <c r="B13822" s="218"/>
    </row>
    <row r="13823" spans="2:2">
      <c r="B13823" s="218"/>
    </row>
    <row r="13824" spans="2:2">
      <c r="B13824" s="218"/>
    </row>
    <row r="13825" spans="2:2">
      <c r="B13825" s="218"/>
    </row>
    <row r="13826" spans="2:2">
      <c r="B13826" s="218"/>
    </row>
    <row r="13827" spans="2:2">
      <c r="B13827" s="218"/>
    </row>
    <row r="13828" spans="2:2">
      <c r="B13828" s="218"/>
    </row>
    <row r="13829" spans="2:2">
      <c r="B13829" s="218"/>
    </row>
    <row r="13830" spans="2:2">
      <c r="B13830" s="218"/>
    </row>
    <row r="13831" spans="2:2">
      <c r="B13831" s="218"/>
    </row>
    <row r="13832" spans="2:2">
      <c r="B13832" s="218"/>
    </row>
    <row r="13833" spans="2:2">
      <c r="B13833" s="218"/>
    </row>
    <row r="13834" spans="2:2">
      <c r="B13834" s="218"/>
    </row>
    <row r="13835" spans="2:2">
      <c r="B13835" s="218"/>
    </row>
    <row r="13836" spans="2:2">
      <c r="B13836" s="218"/>
    </row>
    <row r="13837" spans="2:2">
      <c r="B13837" s="218"/>
    </row>
    <row r="13838" spans="2:2">
      <c r="B13838" s="218"/>
    </row>
    <row r="13839" spans="2:2">
      <c r="B13839" s="218"/>
    </row>
    <row r="13840" spans="2:2">
      <c r="B13840" s="218"/>
    </row>
    <row r="13841" spans="2:2">
      <c r="B13841" s="218"/>
    </row>
    <row r="13842" spans="2:2">
      <c r="B13842" s="218"/>
    </row>
    <row r="13843" spans="2:2">
      <c r="B13843" s="218"/>
    </row>
    <row r="13844" spans="2:2">
      <c r="B13844" s="218"/>
    </row>
    <row r="13845" spans="2:2">
      <c r="B13845" s="218"/>
    </row>
    <row r="13846" spans="2:2">
      <c r="B13846" s="218"/>
    </row>
    <row r="13847" spans="2:2">
      <c r="B13847" s="218"/>
    </row>
    <row r="13848" spans="2:2">
      <c r="B13848" s="218"/>
    </row>
    <row r="13849" spans="2:2">
      <c r="B13849" s="218"/>
    </row>
    <row r="13850" spans="2:2">
      <c r="B13850" s="218"/>
    </row>
    <row r="13851" spans="2:2">
      <c r="B13851" s="218"/>
    </row>
    <row r="13852" spans="2:2">
      <c r="B13852" s="218"/>
    </row>
    <row r="13853" spans="2:2">
      <c r="B13853" s="218"/>
    </row>
    <row r="13854" spans="2:2">
      <c r="B13854" s="218"/>
    </row>
    <row r="13855" spans="2:2">
      <c r="B13855" s="218"/>
    </row>
    <row r="13856" spans="2:2">
      <c r="B13856" s="218"/>
    </row>
    <row r="13857" spans="2:2">
      <c r="B13857" s="218"/>
    </row>
    <row r="13858" spans="2:2">
      <c r="B13858" s="218"/>
    </row>
    <row r="13859" spans="2:2">
      <c r="B13859" s="218"/>
    </row>
    <row r="13860" spans="2:2">
      <c r="B13860" s="218"/>
    </row>
    <row r="13861" spans="2:2">
      <c r="B13861" s="218"/>
    </row>
    <row r="13862" spans="2:2">
      <c r="B13862" s="218"/>
    </row>
    <row r="13863" spans="2:2">
      <c r="B13863" s="218"/>
    </row>
    <row r="13864" spans="2:2">
      <c r="B13864" s="218"/>
    </row>
    <row r="13865" spans="2:2">
      <c r="B13865" s="218"/>
    </row>
    <row r="13866" spans="2:2">
      <c r="B13866" s="218"/>
    </row>
    <row r="13867" spans="2:2">
      <c r="B13867" s="218"/>
    </row>
    <row r="13868" spans="2:2">
      <c r="B13868" s="218"/>
    </row>
    <row r="13869" spans="2:2">
      <c r="B13869" s="218"/>
    </row>
    <row r="13870" spans="2:2">
      <c r="B13870" s="218"/>
    </row>
    <row r="13871" spans="2:2">
      <c r="B13871" s="218"/>
    </row>
    <row r="13872" spans="2:2">
      <c r="B13872" s="218"/>
    </row>
    <row r="13873" spans="2:2">
      <c r="B13873" s="218"/>
    </row>
    <row r="13874" spans="2:2">
      <c r="B13874" s="218"/>
    </row>
    <row r="13875" spans="2:2">
      <c r="B13875" s="218"/>
    </row>
    <row r="13876" spans="2:2">
      <c r="B13876" s="218"/>
    </row>
    <row r="13877" spans="2:2">
      <c r="B13877" s="218"/>
    </row>
    <row r="13878" spans="2:2">
      <c r="B13878" s="218"/>
    </row>
    <row r="13879" spans="2:2">
      <c r="B13879" s="218"/>
    </row>
    <row r="13880" spans="2:2">
      <c r="B13880" s="218"/>
    </row>
    <row r="13881" spans="2:2">
      <c r="B13881" s="218"/>
    </row>
    <row r="13882" spans="2:2">
      <c r="B13882" s="218"/>
    </row>
    <row r="13883" spans="2:2">
      <c r="B13883" s="218"/>
    </row>
    <row r="13884" spans="2:2">
      <c r="B13884" s="218"/>
    </row>
    <row r="13885" spans="2:2">
      <c r="B13885" s="218"/>
    </row>
    <row r="13886" spans="2:2">
      <c r="B13886" s="218"/>
    </row>
    <row r="13887" spans="2:2">
      <c r="B13887" s="218"/>
    </row>
    <row r="13888" spans="2:2">
      <c r="B13888" s="218"/>
    </row>
    <row r="13889" spans="2:2">
      <c r="B13889" s="218"/>
    </row>
    <row r="13890" spans="2:2">
      <c r="B13890" s="218"/>
    </row>
    <row r="13891" spans="2:2">
      <c r="B13891" s="218"/>
    </row>
    <row r="13892" spans="2:2">
      <c r="B13892" s="218"/>
    </row>
    <row r="13893" spans="2:2">
      <c r="B13893" s="218"/>
    </row>
    <row r="13894" spans="2:2">
      <c r="B13894" s="218"/>
    </row>
    <row r="13895" spans="2:2">
      <c r="B13895" s="218"/>
    </row>
    <row r="13896" spans="2:2">
      <c r="B13896" s="218"/>
    </row>
    <row r="13897" spans="2:2">
      <c r="B13897" s="218"/>
    </row>
    <row r="13898" spans="2:2">
      <c r="B13898" s="218"/>
    </row>
    <row r="13899" spans="2:2">
      <c r="B13899" s="218"/>
    </row>
    <row r="13900" spans="2:2">
      <c r="B13900" s="218"/>
    </row>
    <row r="13901" spans="2:2">
      <c r="B13901" s="218"/>
    </row>
    <row r="13902" spans="2:2">
      <c r="B13902" s="218"/>
    </row>
    <row r="13903" spans="2:2">
      <c r="B13903" s="218"/>
    </row>
    <row r="13904" spans="2:2">
      <c r="B13904" s="218"/>
    </row>
    <row r="13905" spans="2:2">
      <c r="B13905" s="218"/>
    </row>
    <row r="13906" spans="2:2">
      <c r="B13906" s="218"/>
    </row>
    <row r="13907" spans="2:2">
      <c r="B13907" s="218"/>
    </row>
    <row r="13908" spans="2:2">
      <c r="B13908" s="218"/>
    </row>
    <row r="13909" spans="2:2">
      <c r="B13909" s="218"/>
    </row>
    <row r="13910" spans="2:2">
      <c r="B13910" s="218"/>
    </row>
    <row r="13911" spans="2:2">
      <c r="B13911" s="218"/>
    </row>
    <row r="13912" spans="2:2">
      <c r="B13912" s="218"/>
    </row>
    <row r="13913" spans="2:2">
      <c r="B13913" s="218"/>
    </row>
    <row r="13914" spans="2:2">
      <c r="B13914" s="218"/>
    </row>
    <row r="13915" spans="2:2">
      <c r="B13915" s="218"/>
    </row>
    <row r="13916" spans="2:2">
      <c r="B13916" s="218"/>
    </row>
    <row r="13917" spans="2:2">
      <c r="B13917" s="218"/>
    </row>
    <row r="13918" spans="2:2">
      <c r="B13918" s="218"/>
    </row>
    <row r="13919" spans="2:2">
      <c r="B13919" s="218"/>
    </row>
    <row r="13920" spans="2:2">
      <c r="B13920" s="218"/>
    </row>
    <row r="13921" spans="2:2">
      <c r="B13921" s="218"/>
    </row>
    <row r="13922" spans="2:2">
      <c r="B13922" s="218"/>
    </row>
    <row r="13923" spans="2:2">
      <c r="B13923" s="218"/>
    </row>
    <row r="13924" spans="2:2">
      <c r="B13924" s="218"/>
    </row>
    <row r="13925" spans="2:2">
      <c r="B13925" s="218"/>
    </row>
    <row r="13926" spans="2:2">
      <c r="B13926" s="218"/>
    </row>
    <row r="13927" spans="2:2">
      <c r="B13927" s="218"/>
    </row>
    <row r="13928" spans="2:2">
      <c r="B13928" s="218"/>
    </row>
    <row r="13929" spans="2:2">
      <c r="B13929" s="218"/>
    </row>
    <row r="13930" spans="2:2">
      <c r="B13930" s="218"/>
    </row>
    <row r="13931" spans="2:2">
      <c r="B13931" s="218"/>
    </row>
    <row r="13932" spans="2:2">
      <c r="B13932" s="218"/>
    </row>
    <row r="13933" spans="2:2">
      <c r="B13933" s="218"/>
    </row>
    <row r="13934" spans="2:2">
      <c r="B13934" s="218"/>
    </row>
    <row r="13935" spans="2:2">
      <c r="B13935" s="218"/>
    </row>
    <row r="13936" spans="2:2">
      <c r="B13936" s="218"/>
    </row>
    <row r="13937" spans="2:2">
      <c r="B13937" s="218"/>
    </row>
    <row r="13938" spans="2:2">
      <c r="B13938" s="218"/>
    </row>
    <row r="13939" spans="2:2">
      <c r="B13939" s="218"/>
    </row>
    <row r="13940" spans="2:2">
      <c r="B13940" s="218"/>
    </row>
    <row r="13941" spans="2:2">
      <c r="B13941" s="218"/>
    </row>
    <row r="13942" spans="2:2">
      <c r="B13942" s="218"/>
    </row>
    <row r="13943" spans="2:2">
      <c r="B13943" s="218"/>
    </row>
    <row r="13944" spans="2:2">
      <c r="B13944" s="218"/>
    </row>
    <row r="13945" spans="2:2">
      <c r="B13945" s="218"/>
    </row>
    <row r="13946" spans="2:2">
      <c r="B13946" s="218"/>
    </row>
    <row r="13947" spans="2:2">
      <c r="B13947" s="218"/>
    </row>
    <row r="13948" spans="2:2">
      <c r="B13948" s="218"/>
    </row>
    <row r="13949" spans="2:2">
      <c r="B13949" s="218"/>
    </row>
    <row r="13950" spans="2:2">
      <c r="B13950" s="218"/>
    </row>
    <row r="13951" spans="2:2">
      <c r="B13951" s="218"/>
    </row>
    <row r="13952" spans="2:2">
      <c r="B13952" s="218"/>
    </row>
    <row r="13953" spans="2:2">
      <c r="B13953" s="218"/>
    </row>
    <row r="13954" spans="2:2">
      <c r="B13954" s="218"/>
    </row>
    <row r="13955" spans="2:2">
      <c r="B13955" s="218"/>
    </row>
    <row r="13956" spans="2:2">
      <c r="B13956" s="218"/>
    </row>
    <row r="13957" spans="2:2">
      <c r="B13957" s="218"/>
    </row>
    <row r="13958" spans="2:2">
      <c r="B13958" s="218"/>
    </row>
    <row r="13959" spans="2:2">
      <c r="B13959" s="218"/>
    </row>
    <row r="13960" spans="2:2">
      <c r="B13960" s="218"/>
    </row>
    <row r="13961" spans="2:2">
      <c r="B13961" s="218"/>
    </row>
    <row r="13962" spans="2:2">
      <c r="B13962" s="218"/>
    </row>
    <row r="13963" spans="2:2">
      <c r="B13963" s="218"/>
    </row>
    <row r="13964" spans="2:2">
      <c r="B13964" s="218"/>
    </row>
    <row r="13965" spans="2:2">
      <c r="B13965" s="218"/>
    </row>
    <row r="13966" spans="2:2">
      <c r="B13966" s="218"/>
    </row>
    <row r="13967" spans="2:2">
      <c r="B13967" s="218"/>
    </row>
    <row r="13968" spans="2:2">
      <c r="B13968" s="218"/>
    </row>
    <row r="13969" spans="2:2">
      <c r="B13969" s="218"/>
    </row>
    <row r="13970" spans="2:2">
      <c r="B13970" s="218"/>
    </row>
    <row r="13971" spans="2:2">
      <c r="B13971" s="218"/>
    </row>
    <row r="13972" spans="2:2">
      <c r="B13972" s="218"/>
    </row>
    <row r="13973" spans="2:2">
      <c r="B13973" s="218"/>
    </row>
    <row r="13974" spans="2:2">
      <c r="B13974" s="218"/>
    </row>
    <row r="13975" spans="2:2">
      <c r="B13975" s="218"/>
    </row>
    <row r="13976" spans="2:2">
      <c r="B13976" s="218"/>
    </row>
    <row r="13977" spans="2:2">
      <c r="B13977" s="218"/>
    </row>
    <row r="13978" spans="2:2">
      <c r="B13978" s="218"/>
    </row>
    <row r="13979" spans="2:2">
      <c r="B13979" s="218"/>
    </row>
    <row r="13980" spans="2:2">
      <c r="B13980" s="218"/>
    </row>
    <row r="13981" spans="2:2">
      <c r="B13981" s="218"/>
    </row>
    <row r="13982" spans="2:2">
      <c r="B13982" s="218"/>
    </row>
    <row r="13983" spans="2:2">
      <c r="B13983" s="218"/>
    </row>
    <row r="13984" spans="2:2">
      <c r="B13984" s="218"/>
    </row>
    <row r="13985" spans="2:2">
      <c r="B13985" s="218"/>
    </row>
    <row r="13986" spans="2:2">
      <c r="B13986" s="218"/>
    </row>
    <row r="13987" spans="2:2">
      <c r="B13987" s="218"/>
    </row>
    <row r="13988" spans="2:2">
      <c r="B13988" s="218"/>
    </row>
    <row r="13989" spans="2:2">
      <c r="B13989" s="218"/>
    </row>
    <row r="13990" spans="2:2">
      <c r="B13990" s="218"/>
    </row>
    <row r="13991" spans="2:2">
      <c r="B13991" s="218"/>
    </row>
    <row r="13992" spans="2:2">
      <c r="B13992" s="218"/>
    </row>
    <row r="13993" spans="2:2">
      <c r="B13993" s="218"/>
    </row>
    <row r="13994" spans="2:2">
      <c r="B13994" s="218"/>
    </row>
    <row r="13995" spans="2:2">
      <c r="B13995" s="218"/>
    </row>
    <row r="13996" spans="2:2">
      <c r="B13996" s="218"/>
    </row>
    <row r="13997" spans="2:2">
      <c r="B13997" s="218"/>
    </row>
    <row r="13998" spans="2:2">
      <c r="B13998" s="218"/>
    </row>
    <row r="13999" spans="2:2">
      <c r="B13999" s="218"/>
    </row>
    <row r="14000" spans="2:2">
      <c r="B14000" s="218"/>
    </row>
    <row r="14001" spans="2:2">
      <c r="B14001" s="218"/>
    </row>
    <row r="14002" spans="2:2">
      <c r="B14002" s="218"/>
    </row>
    <row r="14003" spans="2:2">
      <c r="B14003" s="218"/>
    </row>
    <row r="14004" spans="2:2">
      <c r="B14004" s="218"/>
    </row>
    <row r="14005" spans="2:2">
      <c r="B14005" s="218"/>
    </row>
    <row r="14006" spans="2:2">
      <c r="B14006" s="218"/>
    </row>
    <row r="14007" spans="2:2">
      <c r="B14007" s="218"/>
    </row>
    <row r="14008" spans="2:2">
      <c r="B14008" s="218"/>
    </row>
    <row r="14009" spans="2:2">
      <c r="B14009" s="218"/>
    </row>
    <row r="14010" spans="2:2">
      <c r="B14010" s="218"/>
    </row>
    <row r="14011" spans="2:2">
      <c r="B14011" s="218"/>
    </row>
    <row r="14012" spans="2:2">
      <c r="B14012" s="218"/>
    </row>
    <row r="14013" spans="2:2">
      <c r="B14013" s="218"/>
    </row>
    <row r="14014" spans="2:2">
      <c r="B14014" s="218"/>
    </row>
    <row r="14015" spans="2:2">
      <c r="B14015" s="218"/>
    </row>
    <row r="14016" spans="2:2">
      <c r="B14016" s="218"/>
    </row>
    <row r="14017" spans="2:2">
      <c r="B14017" s="218"/>
    </row>
    <row r="14018" spans="2:2">
      <c r="B14018" s="218"/>
    </row>
    <row r="14019" spans="2:2">
      <c r="B14019" s="218"/>
    </row>
    <row r="14020" spans="2:2">
      <c r="B14020" s="218"/>
    </row>
    <row r="14021" spans="2:2">
      <c r="B14021" s="218"/>
    </row>
    <row r="14022" spans="2:2">
      <c r="B14022" s="218"/>
    </row>
    <row r="14023" spans="2:2">
      <c r="B14023" s="218"/>
    </row>
    <row r="14024" spans="2:2">
      <c r="B14024" s="218"/>
    </row>
    <row r="14025" spans="2:2">
      <c r="B14025" s="218"/>
    </row>
    <row r="14026" spans="2:2">
      <c r="B14026" s="218"/>
    </row>
    <row r="14027" spans="2:2">
      <c r="B14027" s="218"/>
    </row>
    <row r="14028" spans="2:2">
      <c r="B14028" s="218"/>
    </row>
    <row r="14029" spans="2:2">
      <c r="B14029" s="218"/>
    </row>
    <row r="14030" spans="2:2">
      <c r="B14030" s="218"/>
    </row>
    <row r="14031" spans="2:2">
      <c r="B14031" s="218"/>
    </row>
    <row r="14032" spans="2:2">
      <c r="B14032" s="218"/>
    </row>
    <row r="14033" spans="2:2">
      <c r="B14033" s="218"/>
    </row>
    <row r="14034" spans="2:2">
      <c r="B14034" s="218"/>
    </row>
    <row r="14035" spans="2:2">
      <c r="B14035" s="218"/>
    </row>
    <row r="14036" spans="2:2">
      <c r="B14036" s="218"/>
    </row>
    <row r="14037" spans="2:2">
      <c r="B14037" s="218"/>
    </row>
    <row r="14038" spans="2:2">
      <c r="B14038" s="218"/>
    </row>
    <row r="14039" spans="2:2">
      <c r="B14039" s="218"/>
    </row>
    <row r="14040" spans="2:2">
      <c r="B14040" s="218"/>
    </row>
    <row r="14041" spans="2:2">
      <c r="B14041" s="218"/>
    </row>
    <row r="14042" spans="2:2">
      <c r="B14042" s="218"/>
    </row>
    <row r="14043" spans="2:2">
      <c r="B14043" s="218"/>
    </row>
    <row r="14044" spans="2:2">
      <c r="B14044" s="218"/>
    </row>
    <row r="14045" spans="2:2">
      <c r="B14045" s="218"/>
    </row>
    <row r="14046" spans="2:2">
      <c r="B14046" s="218"/>
    </row>
    <row r="14047" spans="2:2">
      <c r="B14047" s="218"/>
    </row>
    <row r="14048" spans="2:2">
      <c r="B14048" s="218"/>
    </row>
    <row r="14049" spans="2:2">
      <c r="B14049" s="218"/>
    </row>
    <row r="14050" spans="2:2">
      <c r="B14050" s="218"/>
    </row>
    <row r="14051" spans="2:2">
      <c r="B14051" s="218"/>
    </row>
    <row r="14052" spans="2:2">
      <c r="B14052" s="218"/>
    </row>
    <row r="14053" spans="2:2">
      <c r="B14053" s="218"/>
    </row>
    <row r="14054" spans="2:2">
      <c r="B14054" s="218"/>
    </row>
    <row r="14055" spans="2:2">
      <c r="B14055" s="218"/>
    </row>
    <row r="14056" spans="2:2">
      <c r="B14056" s="218"/>
    </row>
    <row r="14057" spans="2:2">
      <c r="B14057" s="218"/>
    </row>
    <row r="14058" spans="2:2">
      <c r="B14058" s="218"/>
    </row>
    <row r="14059" spans="2:2">
      <c r="B14059" s="218"/>
    </row>
    <row r="14060" spans="2:2">
      <c r="B14060" s="218"/>
    </row>
    <row r="14061" spans="2:2">
      <c r="B14061" s="218"/>
    </row>
    <row r="14062" spans="2:2">
      <c r="B14062" s="218"/>
    </row>
    <row r="14063" spans="2:2">
      <c r="B14063" s="218"/>
    </row>
    <row r="14064" spans="2:2">
      <c r="B14064" s="218"/>
    </row>
    <row r="14065" spans="2:2">
      <c r="B14065" s="218"/>
    </row>
    <row r="14066" spans="2:2">
      <c r="B14066" s="218"/>
    </row>
    <row r="14067" spans="2:2">
      <c r="B14067" s="218"/>
    </row>
    <row r="14068" spans="2:2">
      <c r="B14068" s="218"/>
    </row>
    <row r="14069" spans="2:2">
      <c r="B14069" s="218"/>
    </row>
    <row r="14070" spans="2:2">
      <c r="B14070" s="218"/>
    </row>
    <row r="14071" spans="2:2">
      <c r="B14071" s="218"/>
    </row>
    <row r="14072" spans="2:2">
      <c r="B14072" s="218"/>
    </row>
    <row r="14073" spans="2:2">
      <c r="B14073" s="218"/>
    </row>
    <row r="14074" spans="2:2">
      <c r="B14074" s="218"/>
    </row>
    <row r="14075" spans="2:2">
      <c r="B14075" s="218"/>
    </row>
    <row r="14076" spans="2:2">
      <c r="B14076" s="218"/>
    </row>
    <row r="14077" spans="2:2">
      <c r="B14077" s="218"/>
    </row>
    <row r="14078" spans="2:2">
      <c r="B14078" s="218"/>
    </row>
    <row r="14079" spans="2:2">
      <c r="B14079" s="218"/>
    </row>
    <row r="14080" spans="2:2">
      <c r="B14080" s="218"/>
    </row>
    <row r="14081" spans="2:2">
      <c r="B14081" s="218"/>
    </row>
    <row r="14082" spans="2:2">
      <c r="B14082" s="218"/>
    </row>
    <row r="14083" spans="2:2">
      <c r="B14083" s="218"/>
    </row>
    <row r="14084" spans="2:2">
      <c r="B14084" s="218"/>
    </row>
    <row r="14085" spans="2:2">
      <c r="B14085" s="218"/>
    </row>
    <row r="14086" spans="2:2">
      <c r="B14086" s="218"/>
    </row>
    <row r="14087" spans="2:2">
      <c r="B14087" s="218"/>
    </row>
    <row r="14088" spans="2:2">
      <c r="B14088" s="218"/>
    </row>
    <row r="14089" spans="2:2">
      <c r="B14089" s="218"/>
    </row>
    <row r="14090" spans="2:2">
      <c r="B14090" s="218"/>
    </row>
    <row r="14091" spans="2:2">
      <c r="B14091" s="218"/>
    </row>
    <row r="14092" spans="2:2">
      <c r="B14092" s="218"/>
    </row>
    <row r="14093" spans="2:2">
      <c r="B14093" s="218"/>
    </row>
    <row r="14094" spans="2:2">
      <c r="B14094" s="218"/>
    </row>
    <row r="14095" spans="2:2">
      <c r="B14095" s="218"/>
    </row>
    <row r="14096" spans="2:2">
      <c r="B14096" s="218"/>
    </row>
    <row r="14097" spans="2:2">
      <c r="B14097" s="218"/>
    </row>
    <row r="14098" spans="2:2">
      <c r="B14098" s="218"/>
    </row>
    <row r="14099" spans="2:2">
      <c r="B14099" s="218"/>
    </row>
    <row r="14100" spans="2:2">
      <c r="B14100" s="218"/>
    </row>
    <row r="14101" spans="2:2">
      <c r="B14101" s="218"/>
    </row>
    <row r="14102" spans="2:2">
      <c r="B14102" s="218"/>
    </row>
    <row r="14103" spans="2:2">
      <c r="B14103" s="218"/>
    </row>
    <row r="14104" spans="2:2">
      <c r="B14104" s="218"/>
    </row>
    <row r="14105" spans="2:2">
      <c r="B14105" s="218"/>
    </row>
    <row r="14106" spans="2:2">
      <c r="B14106" s="218"/>
    </row>
    <row r="14107" spans="2:2">
      <c r="B14107" s="218"/>
    </row>
    <row r="14108" spans="2:2">
      <c r="B14108" s="218"/>
    </row>
    <row r="14109" spans="2:2">
      <c r="B14109" s="218"/>
    </row>
    <row r="14110" spans="2:2">
      <c r="B14110" s="218"/>
    </row>
    <row r="14111" spans="2:2">
      <c r="B14111" s="218"/>
    </row>
    <row r="14112" spans="2:2">
      <c r="B14112" s="218"/>
    </row>
    <row r="14113" spans="2:2">
      <c r="B14113" s="218"/>
    </row>
    <row r="14114" spans="2:2">
      <c r="B14114" s="218"/>
    </row>
    <row r="14115" spans="2:2">
      <c r="B14115" s="218"/>
    </row>
    <row r="14116" spans="2:2">
      <c r="B14116" s="218"/>
    </row>
    <row r="14117" spans="2:2">
      <c r="B14117" s="218"/>
    </row>
    <row r="14118" spans="2:2">
      <c r="B14118" s="218"/>
    </row>
    <row r="14119" spans="2:2">
      <c r="B14119" s="218"/>
    </row>
    <row r="14120" spans="2:2">
      <c r="B14120" s="218"/>
    </row>
    <row r="14121" spans="2:2">
      <c r="B14121" s="218"/>
    </row>
    <row r="14122" spans="2:2">
      <c r="B14122" s="218"/>
    </row>
    <row r="14123" spans="2:2">
      <c r="B14123" s="218"/>
    </row>
    <row r="14124" spans="2:2">
      <c r="B14124" s="218"/>
    </row>
    <row r="14125" spans="2:2">
      <c r="B14125" s="218"/>
    </row>
    <row r="14126" spans="2:2">
      <c r="B14126" s="218"/>
    </row>
    <row r="14127" spans="2:2">
      <c r="B14127" s="218"/>
    </row>
    <row r="14128" spans="2:2">
      <c r="B14128" s="218"/>
    </row>
    <row r="14129" spans="2:2">
      <c r="B14129" s="218"/>
    </row>
    <row r="14130" spans="2:2">
      <c r="B14130" s="218"/>
    </row>
    <row r="14131" spans="2:2">
      <c r="B14131" s="218"/>
    </row>
    <row r="14132" spans="2:2">
      <c r="B14132" s="218"/>
    </row>
    <row r="14133" spans="2:2">
      <c r="B14133" s="218"/>
    </row>
    <row r="14134" spans="2:2">
      <c r="B14134" s="218"/>
    </row>
    <row r="14135" spans="2:2">
      <c r="B14135" s="218"/>
    </row>
    <row r="14136" spans="2:2">
      <c r="B14136" s="218"/>
    </row>
    <row r="14137" spans="2:2">
      <c r="B14137" s="218"/>
    </row>
    <row r="14138" spans="2:2">
      <c r="B14138" s="218"/>
    </row>
    <row r="14139" spans="2:2">
      <c r="B14139" s="218"/>
    </row>
    <row r="14140" spans="2:2">
      <c r="B14140" s="218"/>
    </row>
    <row r="14141" spans="2:2">
      <c r="B14141" s="218"/>
    </row>
    <row r="14142" spans="2:2">
      <c r="B14142" s="218"/>
    </row>
    <row r="14143" spans="2:2">
      <c r="B14143" s="218"/>
    </row>
    <row r="14144" spans="2:2">
      <c r="B14144" s="218"/>
    </row>
    <row r="14145" spans="2:2">
      <c r="B14145" s="218"/>
    </row>
    <row r="14146" spans="2:2">
      <c r="B14146" s="218"/>
    </row>
    <row r="14147" spans="2:2">
      <c r="B14147" s="218"/>
    </row>
    <row r="14148" spans="2:2">
      <c r="B14148" s="218"/>
    </row>
    <row r="14149" spans="2:2">
      <c r="B14149" s="218"/>
    </row>
    <row r="14150" spans="2:2">
      <c r="B14150" s="218"/>
    </row>
    <row r="14151" spans="2:2">
      <c r="B14151" s="218"/>
    </row>
    <row r="14152" spans="2:2">
      <c r="B14152" s="218"/>
    </row>
    <row r="14153" spans="2:2">
      <c r="B14153" s="218"/>
    </row>
    <row r="14154" spans="2:2">
      <c r="B14154" s="218"/>
    </row>
    <row r="14155" spans="2:2">
      <c r="B14155" s="218"/>
    </row>
    <row r="14156" spans="2:2">
      <c r="B14156" s="218"/>
    </row>
    <row r="14157" spans="2:2">
      <c r="B14157" s="218"/>
    </row>
    <row r="14158" spans="2:2">
      <c r="B14158" s="218"/>
    </row>
    <row r="14159" spans="2:2">
      <c r="B14159" s="218"/>
    </row>
    <row r="14160" spans="2:2">
      <c r="B14160" s="218"/>
    </row>
    <row r="14161" spans="2:2">
      <c r="B14161" s="218"/>
    </row>
    <row r="14162" spans="2:2">
      <c r="B14162" s="218"/>
    </row>
    <row r="14163" spans="2:2">
      <c r="B14163" s="218"/>
    </row>
    <row r="14164" spans="2:2">
      <c r="B14164" s="218"/>
    </row>
    <row r="14165" spans="2:2">
      <c r="B14165" s="218"/>
    </row>
    <row r="14166" spans="2:2">
      <c r="B14166" s="218"/>
    </row>
    <row r="14167" spans="2:2">
      <c r="B14167" s="218"/>
    </row>
    <row r="14168" spans="2:2">
      <c r="B14168" s="218"/>
    </row>
    <row r="14169" spans="2:2">
      <c r="B14169" s="218"/>
    </row>
    <row r="14170" spans="2:2">
      <c r="B14170" s="218"/>
    </row>
    <row r="14171" spans="2:2">
      <c r="B14171" s="218"/>
    </row>
    <row r="14172" spans="2:2">
      <c r="B14172" s="218"/>
    </row>
    <row r="14173" spans="2:2">
      <c r="B14173" s="218"/>
    </row>
    <row r="14174" spans="2:2">
      <c r="B14174" s="218"/>
    </row>
    <row r="14175" spans="2:2">
      <c r="B14175" s="218"/>
    </row>
    <row r="14176" spans="2:2">
      <c r="B14176" s="218"/>
    </row>
    <row r="14177" spans="2:2">
      <c r="B14177" s="218"/>
    </row>
    <row r="14178" spans="2:2">
      <c r="B14178" s="218"/>
    </row>
    <row r="14179" spans="2:2">
      <c r="B14179" s="218"/>
    </row>
    <row r="14180" spans="2:2">
      <c r="B14180" s="218"/>
    </row>
    <row r="14181" spans="2:2">
      <c r="B14181" s="218"/>
    </row>
    <row r="14182" spans="2:2">
      <c r="B14182" s="218"/>
    </row>
    <row r="14183" spans="2:2">
      <c r="B14183" s="218"/>
    </row>
    <row r="14184" spans="2:2">
      <c r="B14184" s="218"/>
    </row>
    <row r="14185" spans="2:2">
      <c r="B14185" s="218"/>
    </row>
    <row r="14186" spans="2:2">
      <c r="B14186" s="218"/>
    </row>
    <row r="14187" spans="2:2">
      <c r="B14187" s="218"/>
    </row>
    <row r="14188" spans="2:2">
      <c r="B14188" s="218"/>
    </row>
    <row r="14189" spans="2:2">
      <c r="B14189" s="218"/>
    </row>
    <row r="14190" spans="2:2">
      <c r="B14190" s="218"/>
    </row>
    <row r="14191" spans="2:2">
      <c r="B14191" s="218"/>
    </row>
    <row r="14192" spans="2:2">
      <c r="B14192" s="218"/>
    </row>
    <row r="14193" spans="2:2">
      <c r="B14193" s="218"/>
    </row>
    <row r="14194" spans="2:2">
      <c r="B14194" s="218"/>
    </row>
    <row r="14195" spans="2:2">
      <c r="B14195" s="218"/>
    </row>
    <row r="14196" spans="2:2">
      <c r="B14196" s="218"/>
    </row>
    <row r="14197" spans="2:2">
      <c r="B14197" s="218"/>
    </row>
    <row r="14198" spans="2:2">
      <c r="B14198" s="218"/>
    </row>
    <row r="14199" spans="2:2">
      <c r="B14199" s="218"/>
    </row>
    <row r="14200" spans="2:2">
      <c r="B14200" s="218"/>
    </row>
    <row r="14201" spans="2:2">
      <c r="B14201" s="218"/>
    </row>
    <row r="14202" spans="2:2">
      <c r="B14202" s="218"/>
    </row>
    <row r="14203" spans="2:2">
      <c r="B14203" s="218"/>
    </row>
    <row r="14204" spans="2:2">
      <c r="B14204" s="218"/>
    </row>
    <row r="14205" spans="2:2">
      <c r="B14205" s="218"/>
    </row>
    <row r="14206" spans="2:2">
      <c r="B14206" s="218"/>
    </row>
    <row r="14207" spans="2:2">
      <c r="B14207" s="218"/>
    </row>
    <row r="14208" spans="2:2">
      <c r="B14208" s="218"/>
    </row>
    <row r="14209" spans="2:2">
      <c r="B14209" s="218"/>
    </row>
    <row r="14210" spans="2:2">
      <c r="B14210" s="218"/>
    </row>
    <row r="14211" spans="2:2">
      <c r="B14211" s="218"/>
    </row>
    <row r="14212" spans="2:2">
      <c r="B14212" s="218"/>
    </row>
    <row r="14213" spans="2:2">
      <c r="B14213" s="218"/>
    </row>
    <row r="14214" spans="2:2">
      <c r="B14214" s="218"/>
    </row>
    <row r="14215" spans="2:2">
      <c r="B14215" s="218"/>
    </row>
    <row r="14216" spans="2:2">
      <c r="B14216" s="218"/>
    </row>
    <row r="14217" spans="2:2">
      <c r="B14217" s="218"/>
    </row>
    <row r="14218" spans="2:2">
      <c r="B14218" s="218"/>
    </row>
    <row r="14219" spans="2:2">
      <c r="B14219" s="218"/>
    </row>
    <row r="14220" spans="2:2">
      <c r="B14220" s="218"/>
    </row>
    <row r="14221" spans="2:2">
      <c r="B14221" s="218"/>
    </row>
    <row r="14222" spans="2:2">
      <c r="B14222" s="218"/>
    </row>
    <row r="14223" spans="2:2">
      <c r="B14223" s="218"/>
    </row>
    <row r="14224" spans="2:2">
      <c r="B14224" s="218"/>
    </row>
    <row r="14225" spans="2:2">
      <c r="B14225" s="218"/>
    </row>
    <row r="14226" spans="2:2">
      <c r="B14226" s="218"/>
    </row>
    <row r="14227" spans="2:2">
      <c r="B14227" s="218"/>
    </row>
    <row r="14228" spans="2:2">
      <c r="B14228" s="218"/>
    </row>
    <row r="14229" spans="2:2">
      <c r="B14229" s="218"/>
    </row>
    <row r="14230" spans="2:2">
      <c r="B14230" s="218"/>
    </row>
    <row r="14231" spans="2:2">
      <c r="B14231" s="218"/>
    </row>
    <row r="14232" spans="2:2">
      <c r="B14232" s="218"/>
    </row>
    <row r="14233" spans="2:2">
      <c r="B14233" s="218"/>
    </row>
    <row r="14234" spans="2:2">
      <c r="B14234" s="218"/>
    </row>
    <row r="14235" spans="2:2">
      <c r="B14235" s="218"/>
    </row>
    <row r="14236" spans="2:2">
      <c r="B14236" s="218"/>
    </row>
    <row r="14237" spans="2:2">
      <c r="B14237" s="218"/>
    </row>
    <row r="14238" spans="2:2">
      <c r="B14238" s="218"/>
    </row>
    <row r="14239" spans="2:2">
      <c r="B14239" s="218"/>
    </row>
    <row r="14240" spans="2:2">
      <c r="B14240" s="218"/>
    </row>
    <row r="14241" spans="2:2">
      <c r="B14241" s="218"/>
    </row>
    <row r="14242" spans="2:2">
      <c r="B14242" s="218"/>
    </row>
    <row r="14243" spans="2:2">
      <c r="B14243" s="218"/>
    </row>
    <row r="14244" spans="2:2">
      <c r="B14244" s="218"/>
    </row>
    <row r="14245" spans="2:2">
      <c r="B14245" s="218"/>
    </row>
    <row r="14246" spans="2:2">
      <c r="B14246" s="218"/>
    </row>
    <row r="14247" spans="2:2">
      <c r="B14247" s="218"/>
    </row>
    <row r="14248" spans="2:2">
      <c r="B14248" s="218"/>
    </row>
    <row r="14249" spans="2:2">
      <c r="B14249" s="218"/>
    </row>
    <row r="14250" spans="2:2">
      <c r="B14250" s="218"/>
    </row>
    <row r="14251" spans="2:2">
      <c r="B14251" s="218"/>
    </row>
    <row r="14252" spans="2:2">
      <c r="B14252" s="218"/>
    </row>
    <row r="14253" spans="2:2">
      <c r="B14253" s="218"/>
    </row>
    <row r="14254" spans="2:2">
      <c r="B14254" s="218"/>
    </row>
    <row r="14255" spans="2:2">
      <c r="B14255" s="218"/>
    </row>
    <row r="14256" spans="2:2">
      <c r="B14256" s="218"/>
    </row>
    <row r="14257" spans="2:2">
      <c r="B14257" s="218"/>
    </row>
    <row r="14258" spans="2:2">
      <c r="B14258" s="218"/>
    </row>
    <row r="14259" spans="2:2">
      <c r="B14259" s="218"/>
    </row>
    <row r="14260" spans="2:2">
      <c r="B14260" s="218"/>
    </row>
    <row r="14261" spans="2:2">
      <c r="B14261" s="218"/>
    </row>
    <row r="14262" spans="2:2">
      <c r="B14262" s="218"/>
    </row>
    <row r="14263" spans="2:2">
      <c r="B14263" s="218"/>
    </row>
    <row r="14264" spans="2:2">
      <c r="B14264" s="218"/>
    </row>
    <row r="14265" spans="2:2">
      <c r="B14265" s="218"/>
    </row>
    <row r="14266" spans="2:2">
      <c r="B14266" s="218"/>
    </row>
    <row r="14267" spans="2:2">
      <c r="B14267" s="218"/>
    </row>
    <row r="14268" spans="2:2">
      <c r="B14268" s="218"/>
    </row>
    <row r="14269" spans="2:2">
      <c r="B14269" s="218"/>
    </row>
    <row r="14270" spans="2:2">
      <c r="B14270" s="218"/>
    </row>
    <row r="14271" spans="2:2">
      <c r="B14271" s="218"/>
    </row>
    <row r="14272" spans="2:2">
      <c r="B14272" s="218"/>
    </row>
    <row r="14273" spans="2:2">
      <c r="B14273" s="218"/>
    </row>
    <row r="14274" spans="2:2">
      <c r="B14274" s="218"/>
    </row>
    <row r="14275" spans="2:2">
      <c r="B14275" s="218"/>
    </row>
    <row r="14276" spans="2:2">
      <c r="B14276" s="218"/>
    </row>
    <row r="14277" spans="2:2">
      <c r="B14277" s="218"/>
    </row>
    <row r="14278" spans="2:2">
      <c r="B14278" s="218"/>
    </row>
    <row r="14279" spans="2:2">
      <c r="B14279" s="218"/>
    </row>
    <row r="14280" spans="2:2">
      <c r="B14280" s="218"/>
    </row>
    <row r="14281" spans="2:2">
      <c r="B14281" s="218"/>
    </row>
    <row r="14282" spans="2:2">
      <c r="B14282" s="218"/>
    </row>
    <row r="14283" spans="2:2">
      <c r="B14283" s="218"/>
    </row>
    <row r="14284" spans="2:2">
      <c r="B14284" s="218"/>
    </row>
    <row r="14285" spans="2:2">
      <c r="B14285" s="218"/>
    </row>
    <row r="14286" spans="2:2">
      <c r="B14286" s="218"/>
    </row>
    <row r="14287" spans="2:2">
      <c r="B14287" s="218"/>
    </row>
    <row r="14288" spans="2:2">
      <c r="B14288" s="218"/>
    </row>
    <row r="14289" spans="2:2">
      <c r="B14289" s="218"/>
    </row>
    <row r="14290" spans="2:2">
      <c r="B14290" s="218"/>
    </row>
    <row r="14291" spans="2:2">
      <c r="B14291" s="218"/>
    </row>
    <row r="14292" spans="2:2">
      <c r="B14292" s="218"/>
    </row>
    <row r="14293" spans="2:2">
      <c r="B14293" s="218"/>
    </row>
    <row r="14294" spans="2:2">
      <c r="B14294" s="218"/>
    </row>
    <row r="14295" spans="2:2">
      <c r="B14295" s="218"/>
    </row>
    <row r="14296" spans="2:2">
      <c r="B14296" s="218"/>
    </row>
    <row r="14297" spans="2:2">
      <c r="B14297" s="218"/>
    </row>
    <row r="14298" spans="2:2">
      <c r="B14298" s="218"/>
    </row>
    <row r="14299" spans="2:2">
      <c r="B14299" s="218"/>
    </row>
    <row r="14300" spans="2:2">
      <c r="B14300" s="218"/>
    </row>
    <row r="14301" spans="2:2">
      <c r="B14301" s="218"/>
    </row>
    <row r="14302" spans="2:2">
      <c r="B14302" s="218"/>
    </row>
    <row r="14303" spans="2:2">
      <c r="B14303" s="218"/>
    </row>
    <row r="14304" spans="2:2">
      <c r="B14304" s="218"/>
    </row>
    <row r="14305" spans="2:2">
      <c r="B14305" s="218"/>
    </row>
    <row r="14306" spans="2:2">
      <c r="B14306" s="218"/>
    </row>
    <row r="14307" spans="2:2">
      <c r="B14307" s="218"/>
    </row>
    <row r="14308" spans="2:2">
      <c r="B14308" s="218"/>
    </row>
    <row r="14309" spans="2:2">
      <c r="B14309" s="218"/>
    </row>
    <row r="14310" spans="2:2">
      <c r="B14310" s="218"/>
    </row>
    <row r="14311" spans="2:2">
      <c r="B14311" s="218"/>
    </row>
    <row r="14312" spans="2:2">
      <c r="B14312" s="218"/>
    </row>
    <row r="14313" spans="2:2">
      <c r="B14313" s="218"/>
    </row>
    <row r="14314" spans="2:2">
      <c r="B14314" s="218"/>
    </row>
    <row r="14315" spans="2:2">
      <c r="B14315" s="218"/>
    </row>
    <row r="14316" spans="2:2">
      <c r="B14316" s="218"/>
    </row>
    <row r="14317" spans="2:2">
      <c r="B14317" s="218"/>
    </row>
    <row r="14318" spans="2:2">
      <c r="B14318" s="218"/>
    </row>
    <row r="14319" spans="2:2">
      <c r="B14319" s="218"/>
    </row>
    <row r="14320" spans="2:2">
      <c r="B14320" s="218"/>
    </row>
    <row r="14321" spans="2:2">
      <c r="B14321" s="218"/>
    </row>
    <row r="14322" spans="2:2">
      <c r="B14322" s="218"/>
    </row>
    <row r="14323" spans="2:2">
      <c r="B14323" s="218"/>
    </row>
    <row r="14324" spans="2:2">
      <c r="B14324" s="218"/>
    </row>
    <row r="14325" spans="2:2">
      <c r="B14325" s="218"/>
    </row>
    <row r="14326" spans="2:2">
      <c r="B14326" s="218"/>
    </row>
    <row r="14327" spans="2:2">
      <c r="B14327" s="218"/>
    </row>
    <row r="14328" spans="2:2">
      <c r="B14328" s="218"/>
    </row>
    <row r="14329" spans="2:2">
      <c r="B14329" s="218"/>
    </row>
    <row r="14330" spans="2:2">
      <c r="B14330" s="218"/>
    </row>
    <row r="14331" spans="2:2">
      <c r="B14331" s="218"/>
    </row>
    <row r="14332" spans="2:2">
      <c r="B14332" s="218"/>
    </row>
    <row r="14333" spans="2:2">
      <c r="B14333" s="218"/>
    </row>
    <row r="14334" spans="2:2">
      <c r="B14334" s="218"/>
    </row>
    <row r="14335" spans="2:2">
      <c r="B14335" s="218"/>
    </row>
    <row r="14336" spans="2:2">
      <c r="B14336" s="218"/>
    </row>
    <row r="14337" spans="2:2">
      <c r="B14337" s="218"/>
    </row>
    <row r="14338" spans="2:2">
      <c r="B14338" s="218"/>
    </row>
    <row r="14339" spans="2:2">
      <c r="B14339" s="218"/>
    </row>
    <row r="14340" spans="2:2">
      <c r="B14340" s="218"/>
    </row>
    <row r="14341" spans="2:2">
      <c r="B14341" s="218"/>
    </row>
    <row r="14342" spans="2:2">
      <c r="B14342" s="218"/>
    </row>
    <row r="14343" spans="2:2">
      <c r="B14343" s="218"/>
    </row>
    <row r="14344" spans="2:2">
      <c r="B14344" s="218"/>
    </row>
    <row r="14345" spans="2:2">
      <c r="B14345" s="218"/>
    </row>
    <row r="14346" spans="2:2">
      <c r="B14346" s="218"/>
    </row>
    <row r="14347" spans="2:2">
      <c r="B14347" s="218"/>
    </row>
    <row r="14348" spans="2:2">
      <c r="B14348" s="218"/>
    </row>
    <row r="14349" spans="2:2">
      <c r="B14349" s="218"/>
    </row>
    <row r="14350" spans="2:2">
      <c r="B14350" s="218"/>
    </row>
    <row r="14351" spans="2:2">
      <c r="B14351" s="218"/>
    </row>
    <row r="14352" spans="2:2">
      <c r="B14352" s="218"/>
    </row>
    <row r="14353" spans="2:2">
      <c r="B14353" s="218"/>
    </row>
    <row r="14354" spans="2:2">
      <c r="B14354" s="218"/>
    </row>
    <row r="14355" spans="2:2">
      <c r="B14355" s="218"/>
    </row>
    <row r="14356" spans="2:2">
      <c r="B14356" s="218"/>
    </row>
    <row r="14357" spans="2:2">
      <c r="B14357" s="218"/>
    </row>
    <row r="14358" spans="2:2">
      <c r="B14358" s="218"/>
    </row>
    <row r="14359" spans="2:2">
      <c r="B14359" s="218"/>
    </row>
    <row r="14360" spans="2:2">
      <c r="B14360" s="218"/>
    </row>
    <row r="14361" spans="2:2">
      <c r="B14361" s="218"/>
    </row>
    <row r="14362" spans="2:2">
      <c r="B14362" s="218"/>
    </row>
    <row r="14363" spans="2:2">
      <c r="B14363" s="218"/>
    </row>
    <row r="14364" spans="2:2">
      <c r="B14364" s="218"/>
    </row>
    <row r="14365" spans="2:2">
      <c r="B14365" s="218"/>
    </row>
    <row r="14366" spans="2:2">
      <c r="B14366" s="218"/>
    </row>
    <row r="14367" spans="2:2">
      <c r="B14367" s="218"/>
    </row>
    <row r="14368" spans="2:2">
      <c r="B14368" s="218"/>
    </row>
    <row r="14369" spans="2:2">
      <c r="B14369" s="218"/>
    </row>
    <row r="14370" spans="2:2">
      <c r="B14370" s="218"/>
    </row>
    <row r="14371" spans="2:2">
      <c r="B14371" s="218"/>
    </row>
    <row r="14372" spans="2:2">
      <c r="B14372" s="218"/>
    </row>
    <row r="14373" spans="2:2">
      <c r="B14373" s="218"/>
    </row>
    <row r="14374" spans="2:2">
      <c r="B14374" s="218"/>
    </row>
    <row r="14375" spans="2:2">
      <c r="B14375" s="218"/>
    </row>
    <row r="14376" spans="2:2">
      <c r="B14376" s="218"/>
    </row>
    <row r="14377" spans="2:2">
      <c r="B14377" s="218"/>
    </row>
    <row r="14378" spans="2:2">
      <c r="B14378" s="218"/>
    </row>
    <row r="14379" spans="2:2">
      <c r="B14379" s="218"/>
    </row>
    <row r="14380" spans="2:2">
      <c r="B14380" s="218"/>
    </row>
    <row r="14381" spans="2:2">
      <c r="B14381" s="218"/>
    </row>
    <row r="14382" spans="2:2">
      <c r="B14382" s="218"/>
    </row>
    <row r="14383" spans="2:2">
      <c r="B14383" s="218"/>
    </row>
    <row r="14384" spans="2:2">
      <c r="B14384" s="218"/>
    </row>
    <row r="14385" spans="2:2">
      <c r="B14385" s="218"/>
    </row>
    <row r="14386" spans="2:2">
      <c r="B14386" s="218"/>
    </row>
    <row r="14387" spans="2:2">
      <c r="B14387" s="218"/>
    </row>
    <row r="14388" spans="2:2">
      <c r="B14388" s="218"/>
    </row>
    <row r="14389" spans="2:2">
      <c r="B14389" s="218"/>
    </row>
    <row r="14390" spans="2:2">
      <c r="B14390" s="218"/>
    </row>
    <row r="14391" spans="2:2">
      <c r="B14391" s="218"/>
    </row>
    <row r="14392" spans="2:2">
      <c r="B14392" s="218"/>
    </row>
    <row r="14393" spans="2:2">
      <c r="B14393" s="218"/>
    </row>
    <row r="14394" spans="2:2">
      <c r="B14394" s="218"/>
    </row>
    <row r="14395" spans="2:2">
      <c r="B14395" s="218"/>
    </row>
    <row r="14396" spans="2:2">
      <c r="B14396" s="218"/>
    </row>
    <row r="14397" spans="2:2">
      <c r="B14397" s="218"/>
    </row>
    <row r="14398" spans="2:2">
      <c r="B14398" s="218"/>
    </row>
    <row r="14399" spans="2:2">
      <c r="B14399" s="218"/>
    </row>
    <row r="14400" spans="2:2">
      <c r="B14400" s="218"/>
    </row>
    <row r="14401" spans="2:2">
      <c r="B14401" s="218"/>
    </row>
    <row r="14402" spans="2:2">
      <c r="B14402" s="218"/>
    </row>
    <row r="14403" spans="2:2">
      <c r="B14403" s="218"/>
    </row>
    <row r="14404" spans="2:2">
      <c r="B14404" s="218"/>
    </row>
    <row r="14405" spans="2:2">
      <c r="B14405" s="218"/>
    </row>
    <row r="14406" spans="2:2">
      <c r="B14406" s="218"/>
    </row>
    <row r="14407" spans="2:2">
      <c r="B14407" s="218"/>
    </row>
    <row r="14408" spans="2:2">
      <c r="B14408" s="218"/>
    </row>
    <row r="14409" spans="2:2">
      <c r="B14409" s="218"/>
    </row>
    <row r="14410" spans="2:2">
      <c r="B14410" s="218"/>
    </row>
    <row r="14411" spans="2:2">
      <c r="B14411" s="218"/>
    </row>
    <row r="14412" spans="2:2">
      <c r="B14412" s="218"/>
    </row>
    <row r="14413" spans="2:2">
      <c r="B14413" s="218"/>
    </row>
    <row r="14414" spans="2:2">
      <c r="B14414" s="218"/>
    </row>
    <row r="14415" spans="2:2">
      <c r="B14415" s="218"/>
    </row>
    <row r="14416" spans="2:2">
      <c r="B14416" s="218"/>
    </row>
    <row r="14417" spans="2:2">
      <c r="B14417" s="218"/>
    </row>
    <row r="14418" spans="2:2">
      <c r="B14418" s="218"/>
    </row>
    <row r="14419" spans="2:2">
      <c r="B14419" s="218"/>
    </row>
    <row r="14420" spans="2:2">
      <c r="B14420" s="218"/>
    </row>
    <row r="14421" spans="2:2">
      <c r="B14421" s="218"/>
    </row>
    <row r="14422" spans="2:2">
      <c r="B14422" s="218"/>
    </row>
    <row r="14423" spans="2:2">
      <c r="B14423" s="218"/>
    </row>
    <row r="14424" spans="2:2">
      <c r="B14424" s="218"/>
    </row>
    <row r="14425" spans="2:2">
      <c r="B14425" s="218"/>
    </row>
    <row r="14426" spans="2:2">
      <c r="B14426" s="218"/>
    </row>
    <row r="14427" spans="2:2">
      <c r="B14427" s="218"/>
    </row>
    <row r="14428" spans="2:2">
      <c r="B14428" s="218"/>
    </row>
    <row r="14429" spans="2:2">
      <c r="B14429" s="218"/>
    </row>
    <row r="14430" spans="2:2">
      <c r="B14430" s="218"/>
    </row>
    <row r="14431" spans="2:2">
      <c r="B14431" s="218"/>
    </row>
    <row r="14432" spans="2:2">
      <c r="B14432" s="218"/>
    </row>
    <row r="14433" spans="2:2">
      <c r="B14433" s="218"/>
    </row>
    <row r="14434" spans="2:2">
      <c r="B14434" s="218"/>
    </row>
    <row r="14435" spans="2:2">
      <c r="B14435" s="218"/>
    </row>
    <row r="14436" spans="2:2">
      <c r="B14436" s="218"/>
    </row>
    <row r="14437" spans="2:2">
      <c r="B14437" s="218"/>
    </row>
    <row r="14438" spans="2:2">
      <c r="B14438" s="218"/>
    </row>
    <row r="14439" spans="2:2">
      <c r="B14439" s="218"/>
    </row>
    <row r="14440" spans="2:2">
      <c r="B14440" s="218"/>
    </row>
    <row r="14441" spans="2:2">
      <c r="B14441" s="218"/>
    </row>
    <row r="14442" spans="2:2">
      <c r="B14442" s="218"/>
    </row>
    <row r="14443" spans="2:2">
      <c r="B14443" s="218"/>
    </row>
    <row r="14444" spans="2:2">
      <c r="B14444" s="218"/>
    </row>
    <row r="14445" spans="2:2">
      <c r="B14445" s="218"/>
    </row>
    <row r="14446" spans="2:2">
      <c r="B14446" s="218"/>
    </row>
    <row r="14447" spans="2:2">
      <c r="B14447" s="218"/>
    </row>
    <row r="14448" spans="2:2">
      <c r="B14448" s="218"/>
    </row>
    <row r="14449" spans="2:2">
      <c r="B14449" s="218"/>
    </row>
    <row r="14450" spans="2:2">
      <c r="B14450" s="218"/>
    </row>
    <row r="14451" spans="2:2">
      <c r="B14451" s="218"/>
    </row>
    <row r="14452" spans="2:2">
      <c r="B14452" s="218"/>
    </row>
    <row r="14453" spans="2:2">
      <c r="B14453" s="218"/>
    </row>
    <row r="14454" spans="2:2">
      <c r="B14454" s="218"/>
    </row>
    <row r="14455" spans="2:2">
      <c r="B14455" s="218"/>
    </row>
    <row r="14456" spans="2:2">
      <c r="B14456" s="218"/>
    </row>
    <row r="14457" spans="2:2">
      <c r="B14457" s="218"/>
    </row>
    <row r="14458" spans="2:2">
      <c r="B14458" s="218"/>
    </row>
    <row r="14459" spans="2:2">
      <c r="B14459" s="218"/>
    </row>
    <row r="14460" spans="2:2">
      <c r="B14460" s="218"/>
    </row>
    <row r="14461" spans="2:2">
      <c r="B14461" s="218"/>
    </row>
    <row r="14462" spans="2:2">
      <c r="B14462" s="218"/>
    </row>
    <row r="14463" spans="2:2">
      <c r="B14463" s="218"/>
    </row>
    <row r="14464" spans="2:2">
      <c r="B14464" s="218"/>
    </row>
    <row r="14465" spans="2:2">
      <c r="B14465" s="218"/>
    </row>
    <row r="14466" spans="2:2">
      <c r="B14466" s="218"/>
    </row>
    <row r="14467" spans="2:2">
      <c r="B14467" s="218"/>
    </row>
    <row r="14468" spans="2:2">
      <c r="B14468" s="218"/>
    </row>
    <row r="14469" spans="2:2">
      <c r="B14469" s="218"/>
    </row>
    <row r="14470" spans="2:2">
      <c r="B14470" s="218"/>
    </row>
    <row r="14471" spans="2:2">
      <c r="B14471" s="218"/>
    </row>
    <row r="14472" spans="2:2">
      <c r="B14472" s="218"/>
    </row>
    <row r="14473" spans="2:2">
      <c r="B14473" s="218"/>
    </row>
    <row r="14474" spans="2:2">
      <c r="B14474" s="218"/>
    </row>
    <row r="14475" spans="2:2">
      <c r="B14475" s="218"/>
    </row>
    <row r="14476" spans="2:2">
      <c r="B14476" s="218"/>
    </row>
    <row r="14477" spans="2:2">
      <c r="B14477" s="218"/>
    </row>
    <row r="14478" spans="2:2">
      <c r="B14478" s="218"/>
    </row>
    <row r="14479" spans="2:2">
      <c r="B14479" s="218"/>
    </row>
    <row r="14480" spans="2:2">
      <c r="B14480" s="218"/>
    </row>
    <row r="14481" spans="2:2">
      <c r="B14481" s="218"/>
    </row>
    <row r="14482" spans="2:2">
      <c r="B14482" s="218"/>
    </row>
    <row r="14483" spans="2:2">
      <c r="B14483" s="218"/>
    </row>
    <row r="14484" spans="2:2">
      <c r="B14484" s="218"/>
    </row>
    <row r="14485" spans="2:2">
      <c r="B14485" s="218"/>
    </row>
    <row r="14486" spans="2:2">
      <c r="B14486" s="218"/>
    </row>
    <row r="14487" spans="2:2">
      <c r="B14487" s="218"/>
    </row>
    <row r="14488" spans="2:2">
      <c r="B14488" s="218"/>
    </row>
    <row r="14489" spans="2:2">
      <c r="B14489" s="218"/>
    </row>
    <row r="14490" spans="2:2">
      <c r="B14490" s="218"/>
    </row>
    <row r="14491" spans="2:2">
      <c r="B14491" s="218"/>
    </row>
    <row r="14492" spans="2:2">
      <c r="B14492" s="218"/>
    </row>
    <row r="14493" spans="2:2">
      <c r="B14493" s="218"/>
    </row>
    <row r="14494" spans="2:2">
      <c r="B14494" s="218"/>
    </row>
    <row r="14495" spans="2:2">
      <c r="B14495" s="218"/>
    </row>
    <row r="14496" spans="2:2">
      <c r="B14496" s="218"/>
    </row>
    <row r="14497" spans="2:2">
      <c r="B14497" s="218"/>
    </row>
    <row r="14498" spans="2:2">
      <c r="B14498" s="218"/>
    </row>
    <row r="14499" spans="2:2">
      <c r="B14499" s="218"/>
    </row>
    <row r="14500" spans="2:2">
      <c r="B14500" s="218"/>
    </row>
    <row r="14501" spans="2:2">
      <c r="B14501" s="218"/>
    </row>
    <row r="14502" spans="2:2">
      <c r="B14502" s="218"/>
    </row>
    <row r="14503" spans="2:2">
      <c r="B14503" s="218"/>
    </row>
    <row r="14504" spans="2:2">
      <c r="B14504" s="218"/>
    </row>
    <row r="14505" spans="2:2">
      <c r="B14505" s="218"/>
    </row>
    <row r="14506" spans="2:2">
      <c r="B14506" s="218"/>
    </row>
    <row r="14507" spans="2:2">
      <c r="B14507" s="218"/>
    </row>
    <row r="14508" spans="2:2">
      <c r="B14508" s="218"/>
    </row>
    <row r="14509" spans="2:2">
      <c r="B14509" s="218"/>
    </row>
    <row r="14510" spans="2:2">
      <c r="B14510" s="218"/>
    </row>
    <row r="14511" spans="2:2">
      <c r="B14511" s="218"/>
    </row>
    <row r="14512" spans="2:2">
      <c r="B14512" s="218"/>
    </row>
    <row r="14513" spans="2:2">
      <c r="B14513" s="218"/>
    </row>
    <row r="14514" spans="2:2">
      <c r="B14514" s="218"/>
    </row>
    <row r="14515" spans="2:2">
      <c r="B14515" s="218"/>
    </row>
    <row r="14516" spans="2:2">
      <c r="B14516" s="218"/>
    </row>
    <row r="14517" spans="2:2">
      <c r="B14517" s="218"/>
    </row>
    <row r="14518" spans="2:2">
      <c r="B14518" s="218"/>
    </row>
    <row r="14519" spans="2:2">
      <c r="B14519" s="218"/>
    </row>
    <row r="14520" spans="2:2">
      <c r="B14520" s="218"/>
    </row>
    <row r="14521" spans="2:2">
      <c r="B14521" s="218"/>
    </row>
    <row r="14522" spans="2:2">
      <c r="B14522" s="218"/>
    </row>
    <row r="14523" spans="2:2">
      <c r="B14523" s="218"/>
    </row>
    <row r="14524" spans="2:2">
      <c r="B14524" s="218"/>
    </row>
    <row r="14525" spans="2:2">
      <c r="B14525" s="218"/>
    </row>
    <row r="14526" spans="2:2">
      <c r="B14526" s="218"/>
    </row>
    <row r="14527" spans="2:2">
      <c r="B14527" s="218"/>
    </row>
    <row r="14528" spans="2:2">
      <c r="B14528" s="218"/>
    </row>
    <row r="14529" spans="2:2">
      <c r="B14529" s="218"/>
    </row>
    <row r="14530" spans="2:2">
      <c r="B14530" s="218"/>
    </row>
    <row r="14531" spans="2:2">
      <c r="B14531" s="218"/>
    </row>
    <row r="14532" spans="2:2">
      <c r="B14532" s="218"/>
    </row>
    <row r="14533" spans="2:2">
      <c r="B14533" s="218"/>
    </row>
    <row r="14534" spans="2:2">
      <c r="B14534" s="218"/>
    </row>
    <row r="14535" spans="2:2">
      <c r="B14535" s="218"/>
    </row>
    <row r="14536" spans="2:2">
      <c r="B14536" s="218"/>
    </row>
    <row r="14537" spans="2:2">
      <c r="B14537" s="218"/>
    </row>
    <row r="14538" spans="2:2">
      <c r="B14538" s="218"/>
    </row>
    <row r="14539" spans="2:2">
      <c r="B14539" s="218"/>
    </row>
    <row r="14540" spans="2:2">
      <c r="B14540" s="218"/>
    </row>
    <row r="14541" spans="2:2">
      <c r="B14541" s="218"/>
    </row>
    <row r="14542" spans="2:2">
      <c r="B14542" s="218"/>
    </row>
    <row r="14543" spans="2:2">
      <c r="B14543" s="218"/>
    </row>
    <row r="14544" spans="2:2">
      <c r="B14544" s="218"/>
    </row>
    <row r="14545" spans="2:2">
      <c r="B14545" s="218"/>
    </row>
    <row r="14546" spans="2:2">
      <c r="B14546" s="218"/>
    </row>
    <row r="14547" spans="2:2">
      <c r="B14547" s="218"/>
    </row>
    <row r="14548" spans="2:2">
      <c r="B14548" s="218"/>
    </row>
    <row r="14549" spans="2:2">
      <c r="B14549" s="218"/>
    </row>
    <row r="14550" spans="2:2">
      <c r="B14550" s="218"/>
    </row>
    <row r="14551" spans="2:2">
      <c r="B14551" s="218"/>
    </row>
    <row r="14552" spans="2:2">
      <c r="B14552" s="218"/>
    </row>
    <row r="14553" spans="2:2">
      <c r="B14553" s="218"/>
    </row>
    <row r="14554" spans="2:2">
      <c r="B14554" s="218"/>
    </row>
    <row r="14555" spans="2:2">
      <c r="B14555" s="218"/>
    </row>
    <row r="14556" spans="2:2">
      <c r="B14556" s="218"/>
    </row>
    <row r="14557" spans="2:2">
      <c r="B14557" s="218"/>
    </row>
    <row r="14558" spans="2:2">
      <c r="B14558" s="218"/>
    </row>
    <row r="14559" spans="2:2">
      <c r="B14559" s="218"/>
    </row>
    <row r="14560" spans="2:2">
      <c r="B14560" s="218"/>
    </row>
    <row r="14561" spans="2:2">
      <c r="B14561" s="218"/>
    </row>
    <row r="14562" spans="2:2">
      <c r="B14562" s="218"/>
    </row>
    <row r="14563" spans="2:2">
      <c r="B14563" s="218"/>
    </row>
    <row r="14564" spans="2:2">
      <c r="B14564" s="218"/>
    </row>
    <row r="14565" spans="2:2">
      <c r="B14565" s="218"/>
    </row>
    <row r="14566" spans="2:2">
      <c r="B14566" s="218"/>
    </row>
    <row r="14567" spans="2:2">
      <c r="B14567" s="218"/>
    </row>
    <row r="14568" spans="2:2">
      <c r="B14568" s="218"/>
    </row>
    <row r="14569" spans="2:2">
      <c r="B14569" s="218"/>
    </row>
    <row r="14570" spans="2:2">
      <c r="B14570" s="218"/>
    </row>
    <row r="14571" spans="2:2">
      <c r="B14571" s="218"/>
    </row>
    <row r="14572" spans="2:2">
      <c r="B14572" s="218"/>
    </row>
    <row r="14573" spans="2:2">
      <c r="B14573" s="218"/>
    </row>
    <row r="14574" spans="2:2">
      <c r="B14574" s="218"/>
    </row>
    <row r="14575" spans="2:2">
      <c r="B14575" s="218"/>
    </row>
    <row r="14576" spans="2:2">
      <c r="B14576" s="218"/>
    </row>
    <row r="14577" spans="2:2">
      <c r="B14577" s="218"/>
    </row>
    <row r="14578" spans="2:2">
      <c r="B14578" s="218"/>
    </row>
    <row r="14579" spans="2:2">
      <c r="B14579" s="218"/>
    </row>
    <row r="14580" spans="2:2">
      <c r="B14580" s="218"/>
    </row>
    <row r="14581" spans="2:2">
      <c r="B14581" s="218"/>
    </row>
    <row r="14582" spans="2:2">
      <c r="B14582" s="218"/>
    </row>
    <row r="14583" spans="2:2">
      <c r="B14583" s="218"/>
    </row>
    <row r="14584" spans="2:2">
      <c r="B14584" s="218"/>
    </row>
    <row r="14585" spans="2:2">
      <c r="B14585" s="218"/>
    </row>
    <row r="14586" spans="2:2">
      <c r="B14586" s="218"/>
    </row>
    <row r="14587" spans="2:2">
      <c r="B14587" s="218"/>
    </row>
    <row r="14588" spans="2:2">
      <c r="B14588" s="218"/>
    </row>
    <row r="14589" spans="2:2">
      <c r="B14589" s="218"/>
    </row>
    <row r="14590" spans="2:2">
      <c r="B14590" s="218"/>
    </row>
    <row r="14591" spans="2:2">
      <c r="B14591" s="218"/>
    </row>
    <row r="14592" spans="2:2">
      <c r="B14592" s="218"/>
    </row>
    <row r="14593" spans="2:2">
      <c r="B14593" s="218"/>
    </row>
    <row r="14594" spans="2:2">
      <c r="B14594" s="218"/>
    </row>
    <row r="14595" spans="2:2">
      <c r="B14595" s="218"/>
    </row>
    <row r="14596" spans="2:2">
      <c r="B14596" s="218"/>
    </row>
    <row r="14597" spans="2:2">
      <c r="B14597" s="218"/>
    </row>
    <row r="14598" spans="2:2">
      <c r="B14598" s="218"/>
    </row>
    <row r="14599" spans="2:2">
      <c r="B14599" s="218"/>
    </row>
    <row r="14600" spans="2:2">
      <c r="B14600" s="218"/>
    </row>
    <row r="14601" spans="2:2">
      <c r="B14601" s="218"/>
    </row>
    <row r="14602" spans="2:2">
      <c r="B14602" s="218"/>
    </row>
    <row r="14603" spans="2:2">
      <c r="B14603" s="218"/>
    </row>
    <row r="14604" spans="2:2">
      <c r="B14604" s="218"/>
    </row>
    <row r="14605" spans="2:2">
      <c r="B14605" s="218"/>
    </row>
    <row r="14606" spans="2:2">
      <c r="B14606" s="218"/>
    </row>
    <row r="14607" spans="2:2">
      <c r="B14607" s="218"/>
    </row>
    <row r="14608" spans="2:2">
      <c r="B14608" s="218"/>
    </row>
    <row r="14609" spans="2:2">
      <c r="B14609" s="218"/>
    </row>
    <row r="14610" spans="2:2">
      <c r="B14610" s="218"/>
    </row>
    <row r="14611" spans="2:2">
      <c r="B14611" s="218"/>
    </row>
    <row r="14612" spans="2:2">
      <c r="B14612" s="218"/>
    </row>
    <row r="14613" spans="2:2">
      <c r="B14613" s="218"/>
    </row>
    <row r="14614" spans="2:2">
      <c r="B14614" s="218"/>
    </row>
    <row r="14615" spans="2:2">
      <c r="B14615" s="218"/>
    </row>
    <row r="14616" spans="2:2">
      <c r="B14616" s="218"/>
    </row>
    <row r="14617" spans="2:2">
      <c r="B14617" s="218"/>
    </row>
    <row r="14618" spans="2:2">
      <c r="B14618" s="218"/>
    </row>
    <row r="14619" spans="2:2">
      <c r="B14619" s="218"/>
    </row>
    <row r="14620" spans="2:2">
      <c r="B14620" s="218"/>
    </row>
    <row r="14621" spans="2:2">
      <c r="B14621" s="218"/>
    </row>
    <row r="14622" spans="2:2">
      <c r="B14622" s="218"/>
    </row>
    <row r="14623" spans="2:2">
      <c r="B14623" s="218"/>
    </row>
    <row r="14624" spans="2:2">
      <c r="B14624" s="218"/>
    </row>
    <row r="14625" spans="2:2">
      <c r="B14625" s="218"/>
    </row>
    <row r="14626" spans="2:2">
      <c r="B14626" s="218"/>
    </row>
    <row r="14627" spans="2:2">
      <c r="B14627" s="218"/>
    </row>
    <row r="14628" spans="2:2">
      <c r="B14628" s="218"/>
    </row>
    <row r="14629" spans="2:2">
      <c r="B14629" s="218"/>
    </row>
    <row r="14630" spans="2:2">
      <c r="B14630" s="218"/>
    </row>
    <row r="14631" spans="2:2">
      <c r="B14631" s="218"/>
    </row>
    <row r="14632" spans="2:2">
      <c r="B14632" s="218"/>
    </row>
    <row r="14633" spans="2:2">
      <c r="B14633" s="218"/>
    </row>
    <row r="14634" spans="2:2">
      <c r="B14634" s="218"/>
    </row>
    <row r="14635" spans="2:2">
      <c r="B14635" s="218"/>
    </row>
    <row r="14636" spans="2:2">
      <c r="B14636" s="218"/>
    </row>
    <row r="14637" spans="2:2">
      <c r="B14637" s="218"/>
    </row>
    <row r="14638" spans="2:2">
      <c r="B14638" s="218"/>
    </row>
    <row r="14639" spans="2:2">
      <c r="B14639" s="218"/>
    </row>
    <row r="14640" spans="2:2">
      <c r="B14640" s="218"/>
    </row>
    <row r="14641" spans="2:2">
      <c r="B14641" s="218"/>
    </row>
    <row r="14642" spans="2:2">
      <c r="B14642" s="218"/>
    </row>
    <row r="14643" spans="2:2">
      <c r="B14643" s="218"/>
    </row>
    <row r="14644" spans="2:2">
      <c r="B14644" s="218"/>
    </row>
    <row r="14645" spans="2:2">
      <c r="B14645" s="218"/>
    </row>
    <row r="14646" spans="2:2">
      <c r="B14646" s="218"/>
    </row>
    <row r="14647" spans="2:2">
      <c r="B14647" s="218"/>
    </row>
    <row r="14648" spans="2:2">
      <c r="B14648" s="218"/>
    </row>
    <row r="14649" spans="2:2">
      <c r="B14649" s="218"/>
    </row>
    <row r="14650" spans="2:2">
      <c r="B14650" s="218"/>
    </row>
    <row r="14651" spans="2:2">
      <c r="B14651" s="218"/>
    </row>
    <row r="14652" spans="2:2">
      <c r="B14652" s="218"/>
    </row>
    <row r="14653" spans="2:2">
      <c r="B14653" s="218"/>
    </row>
    <row r="14654" spans="2:2">
      <c r="B14654" s="218"/>
    </row>
    <row r="14655" spans="2:2">
      <c r="B14655" s="218"/>
    </row>
    <row r="14656" spans="2:2">
      <c r="B14656" s="218"/>
    </row>
    <row r="14657" spans="2:2">
      <c r="B14657" s="218"/>
    </row>
    <row r="14658" spans="2:2">
      <c r="B14658" s="218"/>
    </row>
    <row r="14659" spans="2:2">
      <c r="B14659" s="218"/>
    </row>
    <row r="14660" spans="2:2">
      <c r="B14660" s="218"/>
    </row>
    <row r="14661" spans="2:2">
      <c r="B14661" s="218"/>
    </row>
    <row r="14662" spans="2:2">
      <c r="B14662" s="218"/>
    </row>
    <row r="14663" spans="2:2">
      <c r="B14663" s="218"/>
    </row>
    <row r="14664" spans="2:2">
      <c r="B14664" s="218"/>
    </row>
    <row r="14665" spans="2:2">
      <c r="B14665" s="218"/>
    </row>
    <row r="14666" spans="2:2">
      <c r="B14666" s="218"/>
    </row>
    <row r="14667" spans="2:2">
      <c r="B14667" s="218"/>
    </row>
    <row r="14668" spans="2:2">
      <c r="B14668" s="218"/>
    </row>
    <row r="14669" spans="2:2">
      <c r="B14669" s="218"/>
    </row>
    <row r="14670" spans="2:2">
      <c r="B14670" s="218"/>
    </row>
    <row r="14671" spans="2:2">
      <c r="B14671" s="218"/>
    </row>
    <row r="14672" spans="2:2">
      <c r="B14672" s="218"/>
    </row>
    <row r="14673" spans="2:2">
      <c r="B14673" s="218"/>
    </row>
    <row r="14674" spans="2:2">
      <c r="B14674" s="218"/>
    </row>
    <row r="14675" spans="2:2">
      <c r="B14675" s="218"/>
    </row>
    <row r="14676" spans="2:2">
      <c r="B14676" s="218"/>
    </row>
    <row r="14677" spans="2:2">
      <c r="B14677" s="218"/>
    </row>
    <row r="14678" spans="2:2">
      <c r="B14678" s="218"/>
    </row>
    <row r="14679" spans="2:2">
      <c r="B14679" s="218"/>
    </row>
    <row r="14680" spans="2:2">
      <c r="B14680" s="218"/>
    </row>
    <row r="14681" spans="2:2">
      <c r="B14681" s="218"/>
    </row>
    <row r="14682" spans="2:2">
      <c r="B14682" s="218"/>
    </row>
    <row r="14683" spans="2:2">
      <c r="B14683" s="218"/>
    </row>
    <row r="14684" spans="2:2">
      <c r="B14684" s="218"/>
    </row>
    <row r="14685" spans="2:2">
      <c r="B14685" s="218"/>
    </row>
    <row r="14686" spans="2:2">
      <c r="B14686" s="218"/>
    </row>
    <row r="14687" spans="2:2">
      <c r="B14687" s="218"/>
    </row>
    <row r="14688" spans="2:2">
      <c r="B14688" s="218"/>
    </row>
    <row r="14689" spans="2:2">
      <c r="B14689" s="218"/>
    </row>
    <row r="14690" spans="2:2">
      <c r="B14690" s="218"/>
    </row>
    <row r="14691" spans="2:2">
      <c r="B14691" s="218"/>
    </row>
    <row r="14692" spans="2:2">
      <c r="B14692" s="218"/>
    </row>
    <row r="14693" spans="2:2">
      <c r="B14693" s="218"/>
    </row>
    <row r="14694" spans="2:2">
      <c r="B14694" s="218"/>
    </row>
    <row r="14695" spans="2:2">
      <c r="B14695" s="218"/>
    </row>
    <row r="14696" spans="2:2">
      <c r="B14696" s="218"/>
    </row>
    <row r="14697" spans="2:2">
      <c r="B14697" s="218"/>
    </row>
    <row r="14698" spans="2:2">
      <c r="B14698" s="218"/>
    </row>
    <row r="14699" spans="2:2">
      <c r="B14699" s="218"/>
    </row>
    <row r="14700" spans="2:2">
      <c r="B14700" s="218"/>
    </row>
    <row r="14701" spans="2:2">
      <c r="B14701" s="218"/>
    </row>
    <row r="14702" spans="2:2">
      <c r="B14702" s="218"/>
    </row>
    <row r="14703" spans="2:2">
      <c r="B14703" s="218"/>
    </row>
    <row r="14704" spans="2:2">
      <c r="B14704" s="218"/>
    </row>
    <row r="14705" spans="2:2">
      <c r="B14705" s="218"/>
    </row>
    <row r="14706" spans="2:2">
      <c r="B14706" s="218"/>
    </row>
    <row r="14707" spans="2:2">
      <c r="B14707" s="218"/>
    </row>
    <row r="14708" spans="2:2">
      <c r="B14708" s="218"/>
    </row>
    <row r="14709" spans="2:2">
      <c r="B14709" s="218"/>
    </row>
    <row r="14710" spans="2:2">
      <c r="B14710" s="218"/>
    </row>
    <row r="14711" spans="2:2">
      <c r="B14711" s="218"/>
    </row>
    <row r="14712" spans="2:2">
      <c r="B14712" s="218"/>
    </row>
    <row r="14713" spans="2:2">
      <c r="B14713" s="218"/>
    </row>
    <row r="14714" spans="2:2">
      <c r="B14714" s="218"/>
    </row>
    <row r="14715" spans="2:2">
      <c r="B14715" s="218"/>
    </row>
    <row r="14716" spans="2:2">
      <c r="B14716" s="218"/>
    </row>
    <row r="14717" spans="2:2">
      <c r="B14717" s="218"/>
    </row>
    <row r="14718" spans="2:2">
      <c r="B14718" s="218"/>
    </row>
    <row r="14719" spans="2:2">
      <c r="B14719" s="218"/>
    </row>
    <row r="14720" spans="2:2">
      <c r="B14720" s="218"/>
    </row>
    <row r="14721" spans="2:2">
      <c r="B14721" s="218"/>
    </row>
    <row r="14722" spans="2:2">
      <c r="B14722" s="218"/>
    </row>
    <row r="14723" spans="2:2">
      <c r="B14723" s="218"/>
    </row>
    <row r="14724" spans="2:2">
      <c r="B14724" s="218"/>
    </row>
    <row r="14725" spans="2:2">
      <c r="B14725" s="218"/>
    </row>
    <row r="14726" spans="2:2">
      <c r="B14726" s="218"/>
    </row>
    <row r="14727" spans="2:2">
      <c r="B14727" s="218"/>
    </row>
    <row r="14728" spans="2:2">
      <c r="B14728" s="218"/>
    </row>
    <row r="14729" spans="2:2">
      <c r="B14729" s="218"/>
    </row>
    <row r="14730" spans="2:2">
      <c r="B14730" s="218"/>
    </row>
    <row r="14731" spans="2:2">
      <c r="B14731" s="218"/>
    </row>
    <row r="14732" spans="2:2">
      <c r="B14732" s="218"/>
    </row>
    <row r="14733" spans="2:2">
      <c r="B14733" s="218"/>
    </row>
    <row r="14734" spans="2:2">
      <c r="B14734" s="218"/>
    </row>
    <row r="14735" spans="2:2">
      <c r="B14735" s="218"/>
    </row>
    <row r="14736" spans="2:2">
      <c r="B14736" s="218"/>
    </row>
    <row r="14737" spans="2:2">
      <c r="B14737" s="218"/>
    </row>
    <row r="14738" spans="2:2">
      <c r="B14738" s="218"/>
    </row>
    <row r="14739" spans="2:2">
      <c r="B14739" s="218"/>
    </row>
    <row r="14740" spans="2:2">
      <c r="B14740" s="218"/>
    </row>
    <row r="14741" spans="2:2">
      <c r="B14741" s="218"/>
    </row>
    <row r="14742" spans="2:2">
      <c r="B14742" s="218"/>
    </row>
    <row r="14743" spans="2:2">
      <c r="B14743" s="218"/>
    </row>
    <row r="14744" spans="2:2">
      <c r="B14744" s="218"/>
    </row>
    <row r="14745" spans="2:2">
      <c r="B14745" s="218"/>
    </row>
    <row r="14746" spans="2:2">
      <c r="B14746" s="218"/>
    </row>
    <row r="14747" spans="2:2">
      <c r="B14747" s="218"/>
    </row>
    <row r="14748" spans="2:2">
      <c r="B14748" s="218"/>
    </row>
    <row r="14749" spans="2:2">
      <c r="B14749" s="218"/>
    </row>
    <row r="14750" spans="2:2">
      <c r="B14750" s="218"/>
    </row>
    <row r="14751" spans="2:2">
      <c r="B14751" s="218"/>
    </row>
    <row r="14752" spans="2:2">
      <c r="B14752" s="218"/>
    </row>
    <row r="14753" spans="2:2">
      <c r="B14753" s="218"/>
    </row>
    <row r="14754" spans="2:2">
      <c r="B14754" s="218"/>
    </row>
    <row r="14755" spans="2:2">
      <c r="B14755" s="218"/>
    </row>
    <row r="14756" spans="2:2">
      <c r="B14756" s="218"/>
    </row>
    <row r="14757" spans="2:2">
      <c r="B14757" s="218"/>
    </row>
    <row r="14758" spans="2:2">
      <c r="B14758" s="218"/>
    </row>
    <row r="14759" spans="2:2">
      <c r="B14759" s="218"/>
    </row>
    <row r="14760" spans="2:2">
      <c r="B14760" s="218"/>
    </row>
    <row r="14761" spans="2:2">
      <c r="B14761" s="218"/>
    </row>
    <row r="14762" spans="2:2">
      <c r="B14762" s="218"/>
    </row>
    <row r="14763" spans="2:2">
      <c r="B14763" s="218"/>
    </row>
    <row r="14764" spans="2:2">
      <c r="B14764" s="218"/>
    </row>
    <row r="14765" spans="2:2">
      <c r="B14765" s="218"/>
    </row>
    <row r="14766" spans="2:2">
      <c r="B14766" s="218"/>
    </row>
    <row r="14767" spans="2:2">
      <c r="B14767" s="218"/>
    </row>
    <row r="14768" spans="2:2">
      <c r="B14768" s="218"/>
    </row>
    <row r="14769" spans="2:2">
      <c r="B14769" s="218"/>
    </row>
    <row r="14770" spans="2:2">
      <c r="B14770" s="218"/>
    </row>
    <row r="14771" spans="2:2">
      <c r="B14771" s="218"/>
    </row>
    <row r="14772" spans="2:2">
      <c r="B14772" s="218"/>
    </row>
    <row r="14773" spans="2:2">
      <c r="B14773" s="218"/>
    </row>
    <row r="14774" spans="2:2">
      <c r="B14774" s="218"/>
    </row>
    <row r="14775" spans="2:2">
      <c r="B14775" s="218"/>
    </row>
    <row r="14776" spans="2:2">
      <c r="B14776" s="218"/>
    </row>
    <row r="14777" spans="2:2">
      <c r="B14777" s="218"/>
    </row>
    <row r="14778" spans="2:2">
      <c r="B14778" s="218"/>
    </row>
    <row r="14779" spans="2:2">
      <c r="B14779" s="218"/>
    </row>
    <row r="14780" spans="2:2">
      <c r="B14780" s="218"/>
    </row>
    <row r="14781" spans="2:2">
      <c r="B14781" s="218"/>
    </row>
    <row r="14782" spans="2:2">
      <c r="B14782" s="218"/>
    </row>
    <row r="14783" spans="2:2">
      <c r="B14783" s="218"/>
    </row>
    <row r="14784" spans="2:2">
      <c r="B14784" s="218"/>
    </row>
    <row r="14785" spans="2:2">
      <c r="B14785" s="218"/>
    </row>
    <row r="14786" spans="2:2">
      <c r="B14786" s="218"/>
    </row>
    <row r="14787" spans="2:2">
      <c r="B14787" s="218"/>
    </row>
    <row r="14788" spans="2:2">
      <c r="B14788" s="218"/>
    </row>
    <row r="14789" spans="2:2">
      <c r="B14789" s="218"/>
    </row>
    <row r="14790" spans="2:2">
      <c r="B14790" s="218"/>
    </row>
    <row r="14791" spans="2:2">
      <c r="B14791" s="218"/>
    </row>
    <row r="14792" spans="2:2">
      <c r="B14792" s="218"/>
    </row>
    <row r="14793" spans="2:2">
      <c r="B14793" s="218"/>
    </row>
    <row r="14794" spans="2:2">
      <c r="B14794" s="218"/>
    </row>
    <row r="14795" spans="2:2">
      <c r="B14795" s="218"/>
    </row>
    <row r="14796" spans="2:2">
      <c r="B14796" s="218"/>
    </row>
    <row r="14797" spans="2:2">
      <c r="B14797" s="218"/>
    </row>
    <row r="14798" spans="2:2">
      <c r="B14798" s="218"/>
    </row>
    <row r="14799" spans="2:2">
      <c r="B14799" s="218"/>
    </row>
    <row r="14800" spans="2:2">
      <c r="B14800" s="218"/>
    </row>
    <row r="14801" spans="2:2">
      <c r="B14801" s="218"/>
    </row>
    <row r="14802" spans="2:2">
      <c r="B14802" s="218"/>
    </row>
    <row r="14803" spans="2:2">
      <c r="B14803" s="218"/>
    </row>
    <row r="14804" spans="2:2">
      <c r="B14804" s="218"/>
    </row>
    <row r="14805" spans="2:2">
      <c r="B14805" s="218"/>
    </row>
    <row r="14806" spans="2:2">
      <c r="B14806" s="218"/>
    </row>
    <row r="14807" spans="2:2">
      <c r="B14807" s="218"/>
    </row>
    <row r="14808" spans="2:2">
      <c r="B14808" s="218"/>
    </row>
    <row r="14809" spans="2:2">
      <c r="B14809" s="218"/>
    </row>
    <row r="14810" spans="2:2">
      <c r="B14810" s="218"/>
    </row>
    <row r="14811" spans="2:2">
      <c r="B14811" s="218"/>
    </row>
    <row r="14812" spans="2:2">
      <c r="B14812" s="218"/>
    </row>
    <row r="14813" spans="2:2">
      <c r="B14813" s="218"/>
    </row>
    <row r="14814" spans="2:2">
      <c r="B14814" s="218"/>
    </row>
    <row r="14815" spans="2:2">
      <c r="B14815" s="218"/>
    </row>
    <row r="14816" spans="2:2">
      <c r="B14816" s="218"/>
    </row>
    <row r="14817" spans="2:2">
      <c r="B14817" s="218"/>
    </row>
    <row r="14818" spans="2:2">
      <c r="B14818" s="218"/>
    </row>
    <row r="14819" spans="2:2">
      <c r="B14819" s="218"/>
    </row>
    <row r="14820" spans="2:2">
      <c r="B14820" s="218"/>
    </row>
    <row r="14821" spans="2:2">
      <c r="B14821" s="218"/>
    </row>
    <row r="14822" spans="2:2">
      <c r="B14822" s="218"/>
    </row>
    <row r="14823" spans="2:2">
      <c r="B14823" s="218"/>
    </row>
    <row r="14824" spans="2:2">
      <c r="B14824" s="218"/>
    </row>
    <row r="14825" spans="2:2">
      <c r="B14825" s="218"/>
    </row>
    <row r="14826" spans="2:2">
      <c r="B14826" s="218"/>
    </row>
    <row r="14827" spans="2:2">
      <c r="B14827" s="218"/>
    </row>
    <row r="14828" spans="2:2">
      <c r="B14828" s="218"/>
    </row>
    <row r="14829" spans="2:2">
      <c r="B14829" s="218"/>
    </row>
    <row r="14830" spans="2:2">
      <c r="B14830" s="218"/>
    </row>
    <row r="14831" spans="2:2">
      <c r="B14831" s="218"/>
    </row>
    <row r="14832" spans="2:2">
      <c r="B14832" s="218"/>
    </row>
    <row r="14833" spans="2:2">
      <c r="B14833" s="218"/>
    </row>
    <row r="14834" spans="2:2">
      <c r="B14834" s="218"/>
    </row>
    <row r="14835" spans="2:2">
      <c r="B14835" s="218"/>
    </row>
    <row r="14836" spans="2:2">
      <c r="B14836" s="218"/>
    </row>
    <row r="14837" spans="2:2">
      <c r="B14837" s="218"/>
    </row>
    <row r="14838" spans="2:2">
      <c r="B14838" s="218"/>
    </row>
    <row r="14839" spans="2:2">
      <c r="B14839" s="218"/>
    </row>
    <row r="14840" spans="2:2">
      <c r="B14840" s="218"/>
    </row>
    <row r="14841" spans="2:2">
      <c r="B14841" s="218"/>
    </row>
    <row r="14842" spans="2:2">
      <c r="B14842" s="218"/>
    </row>
    <row r="14843" spans="2:2">
      <c r="B14843" s="218"/>
    </row>
    <row r="14844" spans="2:2">
      <c r="B14844" s="218"/>
    </row>
    <row r="14845" spans="2:2">
      <c r="B14845" s="218"/>
    </row>
    <row r="14846" spans="2:2">
      <c r="B14846" s="218"/>
    </row>
    <row r="14847" spans="2:2">
      <c r="B14847" s="218"/>
    </row>
    <row r="14848" spans="2:2">
      <c r="B14848" s="218"/>
    </row>
    <row r="14849" spans="2:2">
      <c r="B14849" s="218"/>
    </row>
    <row r="14850" spans="2:2">
      <c r="B14850" s="218"/>
    </row>
    <row r="14851" spans="2:2">
      <c r="B14851" s="218"/>
    </row>
    <row r="14852" spans="2:2">
      <c r="B14852" s="218"/>
    </row>
    <row r="14853" spans="2:2">
      <c r="B14853" s="218"/>
    </row>
    <row r="14854" spans="2:2">
      <c r="B14854" s="218"/>
    </row>
    <row r="14855" spans="2:2">
      <c r="B14855" s="218"/>
    </row>
    <row r="14856" spans="2:2">
      <c r="B14856" s="218"/>
    </row>
    <row r="14857" spans="2:2">
      <c r="B14857" s="218"/>
    </row>
    <row r="14858" spans="2:2">
      <c r="B14858" s="218"/>
    </row>
    <row r="14859" spans="2:2">
      <c r="B14859" s="218"/>
    </row>
    <row r="14860" spans="2:2">
      <c r="B14860" s="218"/>
    </row>
    <row r="14861" spans="2:2">
      <c r="B14861" s="218"/>
    </row>
    <row r="14862" spans="2:2">
      <c r="B14862" s="218"/>
    </row>
    <row r="14863" spans="2:2">
      <c r="B14863" s="218"/>
    </row>
    <row r="14864" spans="2:2">
      <c r="B14864" s="218"/>
    </row>
    <row r="14865" spans="2:2">
      <c r="B14865" s="218"/>
    </row>
    <row r="14866" spans="2:2">
      <c r="B14866" s="218"/>
    </row>
    <row r="14867" spans="2:2">
      <c r="B14867" s="218"/>
    </row>
    <row r="14868" spans="2:2">
      <c r="B14868" s="218"/>
    </row>
    <row r="14869" spans="2:2">
      <c r="B14869" s="218"/>
    </row>
    <row r="14870" spans="2:2">
      <c r="B14870" s="218"/>
    </row>
    <row r="14871" spans="2:2">
      <c r="B14871" s="218"/>
    </row>
    <row r="14872" spans="2:2">
      <c r="B14872" s="218"/>
    </row>
    <row r="14873" spans="2:2">
      <c r="B14873" s="218"/>
    </row>
    <row r="14874" spans="2:2">
      <c r="B14874" s="218"/>
    </row>
    <row r="14875" spans="2:2">
      <c r="B14875" s="218"/>
    </row>
    <row r="14876" spans="2:2">
      <c r="B14876" s="218"/>
    </row>
    <row r="14877" spans="2:2">
      <c r="B14877" s="218"/>
    </row>
    <row r="14878" spans="2:2">
      <c r="B14878" s="218"/>
    </row>
    <row r="14879" spans="2:2">
      <c r="B14879" s="218"/>
    </row>
    <row r="14880" spans="2:2">
      <c r="B14880" s="218"/>
    </row>
    <row r="14881" spans="2:2">
      <c r="B14881" s="218"/>
    </row>
    <row r="14882" spans="2:2">
      <c r="B14882" s="218"/>
    </row>
    <row r="14883" spans="2:2">
      <c r="B14883" s="218"/>
    </row>
    <row r="14884" spans="2:2">
      <c r="B14884" s="218"/>
    </row>
    <row r="14885" spans="2:2">
      <c r="B14885" s="218"/>
    </row>
    <row r="14886" spans="2:2">
      <c r="B14886" s="218"/>
    </row>
    <row r="14887" spans="2:2">
      <c r="B14887" s="218"/>
    </row>
    <row r="14888" spans="2:2">
      <c r="B14888" s="218"/>
    </row>
    <row r="14889" spans="2:2">
      <c r="B14889" s="218"/>
    </row>
    <row r="14890" spans="2:2">
      <c r="B14890" s="218"/>
    </row>
    <row r="14891" spans="2:2">
      <c r="B14891" s="218"/>
    </row>
    <row r="14892" spans="2:2">
      <c r="B14892" s="218"/>
    </row>
    <row r="14893" spans="2:2">
      <c r="B14893" s="218"/>
    </row>
    <row r="14894" spans="2:2">
      <c r="B14894" s="218"/>
    </row>
    <row r="14895" spans="2:2">
      <c r="B14895" s="218"/>
    </row>
    <row r="14896" spans="2:2">
      <c r="B14896" s="218"/>
    </row>
    <row r="14897" spans="2:2">
      <c r="B14897" s="218"/>
    </row>
    <row r="14898" spans="2:2">
      <c r="B14898" s="218"/>
    </row>
    <row r="14899" spans="2:2">
      <c r="B14899" s="218"/>
    </row>
    <row r="14900" spans="2:2">
      <c r="B14900" s="218"/>
    </row>
    <row r="14901" spans="2:2">
      <c r="B14901" s="218"/>
    </row>
    <row r="14902" spans="2:2">
      <c r="B14902" s="218"/>
    </row>
    <row r="14903" spans="2:2">
      <c r="B14903" s="218"/>
    </row>
    <row r="14904" spans="2:2">
      <c r="B14904" s="218"/>
    </row>
    <row r="14905" spans="2:2">
      <c r="B14905" s="218"/>
    </row>
    <row r="14906" spans="2:2">
      <c r="B14906" s="218"/>
    </row>
    <row r="14907" spans="2:2">
      <c r="B14907" s="218"/>
    </row>
    <row r="14908" spans="2:2">
      <c r="B14908" s="218"/>
    </row>
    <row r="14909" spans="2:2">
      <c r="B14909" s="218"/>
    </row>
    <row r="14910" spans="2:2">
      <c r="B14910" s="218"/>
    </row>
    <row r="14911" spans="2:2">
      <c r="B14911" s="218"/>
    </row>
    <row r="14912" spans="2:2">
      <c r="B14912" s="218"/>
    </row>
    <row r="14913" spans="2:2">
      <c r="B14913" s="218"/>
    </row>
    <row r="14914" spans="2:2">
      <c r="B14914" s="218"/>
    </row>
    <row r="14915" spans="2:2">
      <c r="B14915" s="218"/>
    </row>
    <row r="14916" spans="2:2">
      <c r="B14916" s="218"/>
    </row>
    <row r="14917" spans="2:2">
      <c r="B14917" s="218"/>
    </row>
    <row r="14918" spans="2:2">
      <c r="B14918" s="218"/>
    </row>
    <row r="14919" spans="2:2">
      <c r="B14919" s="218"/>
    </row>
    <row r="14920" spans="2:2">
      <c r="B14920" s="218"/>
    </row>
    <row r="14921" spans="2:2">
      <c r="B14921" s="218"/>
    </row>
    <row r="14922" spans="2:2">
      <c r="B14922" s="218"/>
    </row>
    <row r="14923" spans="2:2">
      <c r="B14923" s="218"/>
    </row>
    <row r="14924" spans="2:2">
      <c r="B14924" s="218"/>
    </row>
    <row r="14925" spans="2:2">
      <c r="B14925" s="218"/>
    </row>
    <row r="14926" spans="2:2">
      <c r="B14926" s="218"/>
    </row>
    <row r="14927" spans="2:2">
      <c r="B14927" s="218"/>
    </row>
    <row r="14928" spans="2:2">
      <c r="B14928" s="218"/>
    </row>
    <row r="14929" spans="2:2">
      <c r="B14929" s="218"/>
    </row>
    <row r="14930" spans="2:2">
      <c r="B14930" s="218"/>
    </row>
    <row r="14931" spans="2:2">
      <c r="B14931" s="218"/>
    </row>
    <row r="14932" spans="2:2">
      <c r="B14932" s="218"/>
    </row>
    <row r="14933" spans="2:2">
      <c r="B14933" s="218"/>
    </row>
    <row r="14934" spans="2:2">
      <c r="B14934" s="218"/>
    </row>
    <row r="14935" spans="2:2">
      <c r="B14935" s="218"/>
    </row>
    <row r="14936" spans="2:2">
      <c r="B14936" s="218"/>
    </row>
    <row r="14937" spans="2:2">
      <c r="B14937" s="218"/>
    </row>
    <row r="14938" spans="2:2">
      <c r="B14938" s="218"/>
    </row>
    <row r="14939" spans="2:2">
      <c r="B14939" s="218"/>
    </row>
    <row r="14940" spans="2:2">
      <c r="B14940" s="218"/>
    </row>
    <row r="14941" spans="2:2">
      <c r="B14941" s="218"/>
    </row>
    <row r="14942" spans="2:2">
      <c r="B14942" s="218"/>
    </row>
    <row r="14943" spans="2:2">
      <c r="B14943" s="218"/>
    </row>
    <row r="14944" spans="2:2">
      <c r="B14944" s="218"/>
    </row>
    <row r="14945" spans="2:2">
      <c r="B14945" s="218"/>
    </row>
    <row r="14946" spans="2:2">
      <c r="B14946" s="218"/>
    </row>
    <row r="14947" spans="2:2">
      <c r="B14947" s="218"/>
    </row>
    <row r="14948" spans="2:2">
      <c r="B14948" s="218"/>
    </row>
    <row r="14949" spans="2:2">
      <c r="B14949" s="218"/>
    </row>
    <row r="14950" spans="2:2">
      <c r="B14950" s="218"/>
    </row>
    <row r="14951" spans="2:2">
      <c r="B14951" s="218"/>
    </row>
    <row r="14952" spans="2:2">
      <c r="B14952" s="218"/>
    </row>
    <row r="14953" spans="2:2">
      <c r="B14953" s="218"/>
    </row>
    <row r="14954" spans="2:2">
      <c r="B14954" s="218"/>
    </row>
    <row r="14955" spans="2:2">
      <c r="B14955" s="218"/>
    </row>
    <row r="14956" spans="2:2">
      <c r="B14956" s="218"/>
    </row>
    <row r="14957" spans="2:2">
      <c r="B14957" s="218"/>
    </row>
    <row r="14958" spans="2:2">
      <c r="B14958" s="218"/>
    </row>
    <row r="14959" spans="2:2">
      <c r="B14959" s="218"/>
    </row>
    <row r="14960" spans="2:2">
      <c r="B14960" s="218"/>
    </row>
    <row r="14961" spans="2:2">
      <c r="B14961" s="218"/>
    </row>
    <row r="14962" spans="2:2">
      <c r="B14962" s="218"/>
    </row>
    <row r="14963" spans="2:2">
      <c r="B14963" s="218"/>
    </row>
    <row r="14964" spans="2:2">
      <c r="B14964" s="218"/>
    </row>
    <row r="14965" spans="2:2">
      <c r="B14965" s="218"/>
    </row>
    <row r="14966" spans="2:2">
      <c r="B14966" s="218"/>
    </row>
    <row r="14967" spans="2:2">
      <c r="B14967" s="218"/>
    </row>
    <row r="14968" spans="2:2">
      <c r="B14968" s="218"/>
    </row>
    <row r="14969" spans="2:2">
      <c r="B14969" s="218"/>
    </row>
    <row r="14970" spans="2:2">
      <c r="B14970" s="218"/>
    </row>
    <row r="14971" spans="2:2">
      <c r="B14971" s="218"/>
    </row>
    <row r="14972" spans="2:2">
      <c r="B14972" s="218"/>
    </row>
    <row r="14973" spans="2:2">
      <c r="B14973" s="218"/>
    </row>
    <row r="14974" spans="2:2">
      <c r="B14974" s="218"/>
    </row>
    <row r="14975" spans="2:2">
      <c r="B14975" s="218"/>
    </row>
    <row r="14976" spans="2:2">
      <c r="B14976" s="218"/>
    </row>
    <row r="14977" spans="2:2">
      <c r="B14977" s="218"/>
    </row>
    <row r="14978" spans="2:2">
      <c r="B14978" s="218"/>
    </row>
    <row r="14979" spans="2:2">
      <c r="B14979" s="218"/>
    </row>
    <row r="14980" spans="2:2">
      <c r="B14980" s="218"/>
    </row>
    <row r="14981" spans="2:2">
      <c r="B14981" s="218"/>
    </row>
    <row r="14982" spans="2:2">
      <c r="B14982" s="218"/>
    </row>
    <row r="14983" spans="2:2">
      <c r="B14983" s="218"/>
    </row>
    <row r="14984" spans="2:2">
      <c r="B14984" s="218"/>
    </row>
    <row r="14985" spans="2:2">
      <c r="B14985" s="218"/>
    </row>
    <row r="14986" spans="2:2">
      <c r="B14986" s="218"/>
    </row>
    <row r="14987" spans="2:2">
      <c r="B14987" s="218"/>
    </row>
    <row r="14988" spans="2:2">
      <c r="B14988" s="218"/>
    </row>
    <row r="14989" spans="2:2">
      <c r="B14989" s="218"/>
    </row>
    <row r="14990" spans="2:2">
      <c r="B14990" s="218"/>
    </row>
    <row r="14991" spans="2:2">
      <c r="B14991" s="218"/>
    </row>
    <row r="14992" spans="2:2">
      <c r="B14992" s="218"/>
    </row>
    <row r="14993" spans="2:2">
      <c r="B14993" s="218"/>
    </row>
    <row r="14994" spans="2:2">
      <c r="B14994" s="218"/>
    </row>
    <row r="14995" spans="2:2">
      <c r="B14995" s="218"/>
    </row>
    <row r="14996" spans="2:2">
      <c r="B14996" s="218"/>
    </row>
    <row r="14997" spans="2:2">
      <c r="B14997" s="218"/>
    </row>
    <row r="14998" spans="2:2">
      <c r="B14998" s="218"/>
    </row>
    <row r="14999" spans="2:2">
      <c r="B14999" s="218"/>
    </row>
    <row r="15000" spans="2:2">
      <c r="B15000" s="218"/>
    </row>
    <row r="15001" spans="2:2">
      <c r="B15001" s="218"/>
    </row>
    <row r="15002" spans="2:2">
      <c r="B15002" s="218"/>
    </row>
    <row r="15003" spans="2:2">
      <c r="B15003" s="218"/>
    </row>
    <row r="15004" spans="2:2">
      <c r="B15004" s="218"/>
    </row>
    <row r="15005" spans="2:2">
      <c r="B15005" s="218"/>
    </row>
    <row r="15006" spans="2:2">
      <c r="B15006" s="218"/>
    </row>
    <row r="15007" spans="2:2">
      <c r="B15007" s="218"/>
    </row>
    <row r="15008" spans="2:2">
      <c r="B15008" s="218"/>
    </row>
    <row r="15009" spans="2:2">
      <c r="B15009" s="218"/>
    </row>
    <row r="15010" spans="2:2">
      <c r="B15010" s="218"/>
    </row>
    <row r="15011" spans="2:2">
      <c r="B15011" s="218"/>
    </row>
    <row r="15012" spans="2:2">
      <c r="B15012" s="218"/>
    </row>
    <row r="15013" spans="2:2">
      <c r="B15013" s="218"/>
    </row>
    <row r="15014" spans="2:2">
      <c r="B15014" s="218"/>
    </row>
    <row r="15015" spans="2:2">
      <c r="B15015" s="218"/>
    </row>
    <row r="15016" spans="2:2">
      <c r="B15016" s="218"/>
    </row>
    <row r="15017" spans="2:2">
      <c r="B15017" s="218"/>
    </row>
    <row r="15018" spans="2:2">
      <c r="B15018" s="218"/>
    </row>
    <row r="15019" spans="2:2">
      <c r="B15019" s="218"/>
    </row>
    <row r="15020" spans="2:2">
      <c r="B15020" s="218"/>
    </row>
    <row r="15021" spans="2:2">
      <c r="B15021" s="218"/>
    </row>
    <row r="15022" spans="2:2">
      <c r="B15022" s="218"/>
    </row>
    <row r="15023" spans="2:2">
      <c r="B15023" s="218"/>
    </row>
    <row r="15024" spans="2:2">
      <c r="B15024" s="218"/>
    </row>
    <row r="15025" spans="2:2">
      <c r="B15025" s="218"/>
    </row>
    <row r="15026" spans="2:2">
      <c r="B15026" s="218"/>
    </row>
    <row r="15027" spans="2:2">
      <c r="B15027" s="218"/>
    </row>
    <row r="15028" spans="2:2">
      <c r="B15028" s="218"/>
    </row>
    <row r="15029" spans="2:2">
      <c r="B15029" s="218"/>
    </row>
    <row r="15030" spans="2:2">
      <c r="B15030" s="218"/>
    </row>
    <row r="15031" spans="2:2">
      <c r="B15031" s="218"/>
    </row>
    <row r="15032" spans="2:2">
      <c r="B15032" s="218"/>
    </row>
    <row r="15033" spans="2:2">
      <c r="B15033" s="218"/>
    </row>
    <row r="15034" spans="2:2">
      <c r="B15034" s="218"/>
    </row>
    <row r="15035" spans="2:2">
      <c r="B15035" s="218"/>
    </row>
    <row r="15036" spans="2:2">
      <c r="B15036" s="218"/>
    </row>
    <row r="15037" spans="2:2">
      <c r="B15037" s="218"/>
    </row>
    <row r="15038" spans="2:2">
      <c r="B15038" s="218"/>
    </row>
    <row r="15039" spans="2:2">
      <c r="B15039" s="218"/>
    </row>
    <row r="15040" spans="2:2">
      <c r="B15040" s="218"/>
    </row>
    <row r="15041" spans="2:2">
      <c r="B15041" s="218"/>
    </row>
    <row r="15042" spans="2:2">
      <c r="B15042" s="218"/>
    </row>
    <row r="15043" spans="2:2">
      <c r="B15043" s="218"/>
    </row>
    <row r="15044" spans="2:2">
      <c r="B15044" s="218"/>
    </row>
    <row r="15045" spans="2:2">
      <c r="B15045" s="218"/>
    </row>
    <row r="15046" spans="2:2">
      <c r="B15046" s="218"/>
    </row>
    <row r="15047" spans="2:2">
      <c r="B15047" s="218"/>
    </row>
    <row r="15048" spans="2:2">
      <c r="B15048" s="218"/>
    </row>
    <row r="15049" spans="2:2">
      <c r="B15049" s="218"/>
    </row>
    <row r="15050" spans="2:2">
      <c r="B15050" s="218"/>
    </row>
    <row r="15051" spans="2:2">
      <c r="B15051" s="218"/>
    </row>
    <row r="15052" spans="2:2">
      <c r="B15052" s="218"/>
    </row>
    <row r="15053" spans="2:2">
      <c r="B15053" s="218"/>
    </row>
    <row r="15054" spans="2:2">
      <c r="B15054" s="218"/>
    </row>
    <row r="15055" spans="2:2">
      <c r="B15055" s="218"/>
    </row>
    <row r="15056" spans="2:2">
      <c r="B15056" s="218"/>
    </row>
    <row r="15057" spans="2:2">
      <c r="B15057" s="218"/>
    </row>
    <row r="15058" spans="2:2">
      <c r="B15058" s="218"/>
    </row>
    <row r="15059" spans="2:2">
      <c r="B15059" s="218"/>
    </row>
    <row r="15060" spans="2:2">
      <c r="B15060" s="218"/>
    </row>
    <row r="15061" spans="2:2">
      <c r="B15061" s="218"/>
    </row>
    <row r="15062" spans="2:2">
      <c r="B15062" s="218"/>
    </row>
    <row r="15063" spans="2:2">
      <c r="B15063" s="218"/>
    </row>
    <row r="15064" spans="2:2">
      <c r="B15064" s="218"/>
    </row>
    <row r="15065" spans="2:2">
      <c r="B15065" s="218"/>
    </row>
    <row r="15066" spans="2:2">
      <c r="B15066" s="218"/>
    </row>
    <row r="15067" spans="2:2">
      <c r="B15067" s="218"/>
    </row>
    <row r="15068" spans="2:2">
      <c r="B15068" s="218"/>
    </row>
    <row r="15069" spans="2:2">
      <c r="B15069" s="218"/>
    </row>
    <row r="15070" spans="2:2">
      <c r="B15070" s="218"/>
    </row>
    <row r="15071" spans="2:2">
      <c r="B15071" s="218"/>
    </row>
    <row r="15072" spans="2:2">
      <c r="B15072" s="218"/>
    </row>
    <row r="15073" spans="2:2">
      <c r="B15073" s="218"/>
    </row>
    <row r="15074" spans="2:2">
      <c r="B15074" s="218"/>
    </row>
    <row r="15075" spans="2:2">
      <c r="B15075" s="218"/>
    </row>
    <row r="15076" spans="2:2">
      <c r="B15076" s="218"/>
    </row>
    <row r="15077" spans="2:2">
      <c r="B15077" s="218"/>
    </row>
    <row r="15078" spans="2:2">
      <c r="B15078" s="218"/>
    </row>
    <row r="15079" spans="2:2">
      <c r="B15079" s="218"/>
    </row>
    <row r="15080" spans="2:2">
      <c r="B15080" s="218"/>
    </row>
    <row r="15081" spans="2:2">
      <c r="B15081" s="218"/>
    </row>
    <row r="15082" spans="2:2">
      <c r="B15082" s="218"/>
    </row>
    <row r="15083" spans="2:2">
      <c r="B15083" s="218"/>
    </row>
    <row r="15084" spans="2:2">
      <c r="B15084" s="218"/>
    </row>
    <row r="15085" spans="2:2">
      <c r="B15085" s="218"/>
    </row>
    <row r="15086" spans="2:2">
      <c r="B15086" s="218"/>
    </row>
    <row r="15087" spans="2:2">
      <c r="B15087" s="218"/>
    </row>
    <row r="15088" spans="2:2">
      <c r="B15088" s="218"/>
    </row>
    <row r="15089" spans="2:2">
      <c r="B15089" s="218"/>
    </row>
    <row r="15090" spans="2:2">
      <c r="B15090" s="218"/>
    </row>
    <row r="15091" spans="2:2">
      <c r="B15091" s="218"/>
    </row>
    <row r="15092" spans="2:2">
      <c r="B15092" s="218"/>
    </row>
    <row r="15093" spans="2:2">
      <c r="B15093" s="218"/>
    </row>
    <row r="15094" spans="2:2">
      <c r="B15094" s="218"/>
    </row>
    <row r="15095" spans="2:2">
      <c r="B15095" s="218"/>
    </row>
    <row r="15096" spans="2:2">
      <c r="B15096" s="218"/>
    </row>
    <row r="15097" spans="2:2">
      <c r="B15097" s="218"/>
    </row>
    <row r="15098" spans="2:2">
      <c r="B15098" s="218"/>
    </row>
    <row r="15099" spans="2:2">
      <c r="B15099" s="218"/>
    </row>
    <row r="15100" spans="2:2">
      <c r="B15100" s="218"/>
    </row>
    <row r="15101" spans="2:2">
      <c r="B15101" s="218"/>
    </row>
    <row r="15102" spans="2:2">
      <c r="B15102" s="218"/>
    </row>
    <row r="15103" spans="2:2">
      <c r="B15103" s="218"/>
    </row>
    <row r="15104" spans="2:2">
      <c r="B15104" s="218"/>
    </row>
    <row r="15105" spans="2:2">
      <c r="B15105" s="218"/>
    </row>
    <row r="15106" spans="2:2">
      <c r="B15106" s="218"/>
    </row>
    <row r="15107" spans="2:2">
      <c r="B15107" s="218"/>
    </row>
    <row r="15108" spans="2:2">
      <c r="B15108" s="218"/>
    </row>
    <row r="15109" spans="2:2">
      <c r="B15109" s="218"/>
    </row>
    <row r="15110" spans="2:2">
      <c r="B15110" s="218"/>
    </row>
    <row r="15111" spans="2:2">
      <c r="B15111" s="218"/>
    </row>
    <row r="15112" spans="2:2">
      <c r="B15112" s="218"/>
    </row>
    <row r="15113" spans="2:2">
      <c r="B15113" s="218"/>
    </row>
    <row r="15114" spans="2:2">
      <c r="B15114" s="218"/>
    </row>
    <row r="15115" spans="2:2">
      <c r="B15115" s="218"/>
    </row>
    <row r="15116" spans="2:2">
      <c r="B15116" s="218"/>
    </row>
    <row r="15117" spans="2:2">
      <c r="B15117" s="218"/>
    </row>
    <row r="15118" spans="2:2">
      <c r="B15118" s="218"/>
    </row>
    <row r="15119" spans="2:2">
      <c r="B15119" s="218"/>
    </row>
    <row r="15120" spans="2:2">
      <c r="B15120" s="218"/>
    </row>
    <row r="15121" spans="2:2">
      <c r="B15121" s="218"/>
    </row>
    <row r="15122" spans="2:2">
      <c r="B15122" s="218"/>
    </row>
    <row r="15123" spans="2:2">
      <c r="B15123" s="218"/>
    </row>
    <row r="15124" spans="2:2">
      <c r="B15124" s="218"/>
    </row>
    <row r="15125" spans="2:2">
      <c r="B15125" s="218"/>
    </row>
    <row r="15126" spans="2:2">
      <c r="B15126" s="218"/>
    </row>
    <row r="15127" spans="2:2">
      <c r="B15127" s="218"/>
    </row>
    <row r="15128" spans="2:2">
      <c r="B15128" s="218"/>
    </row>
    <row r="15129" spans="2:2">
      <c r="B15129" s="218"/>
    </row>
    <row r="15130" spans="2:2">
      <c r="B15130" s="218"/>
    </row>
    <row r="15131" spans="2:2">
      <c r="B15131" s="218"/>
    </row>
    <row r="15132" spans="2:2">
      <c r="B15132" s="218"/>
    </row>
    <row r="15133" spans="2:2">
      <c r="B15133" s="218"/>
    </row>
    <row r="15134" spans="2:2">
      <c r="B15134" s="218"/>
    </row>
    <row r="15135" spans="2:2">
      <c r="B15135" s="218"/>
    </row>
    <row r="15136" spans="2:2">
      <c r="B15136" s="218"/>
    </row>
    <row r="15137" spans="2:2">
      <c r="B15137" s="218"/>
    </row>
    <row r="15138" spans="2:2">
      <c r="B15138" s="218"/>
    </row>
    <row r="15139" spans="2:2">
      <c r="B15139" s="218"/>
    </row>
    <row r="15140" spans="2:2">
      <c r="B15140" s="218"/>
    </row>
    <row r="15141" spans="2:2">
      <c r="B15141" s="218"/>
    </row>
    <row r="15142" spans="2:2">
      <c r="B15142" s="218"/>
    </row>
    <row r="15143" spans="2:2">
      <c r="B15143" s="218"/>
    </row>
    <row r="15144" spans="2:2">
      <c r="B15144" s="218"/>
    </row>
    <row r="15145" spans="2:2">
      <c r="B15145" s="218"/>
    </row>
    <row r="15146" spans="2:2">
      <c r="B15146" s="218"/>
    </row>
    <row r="15147" spans="2:2">
      <c r="B15147" s="218"/>
    </row>
    <row r="15148" spans="2:2">
      <c r="B15148" s="218"/>
    </row>
    <row r="15149" spans="2:2">
      <c r="B15149" s="218"/>
    </row>
    <row r="15150" spans="2:2">
      <c r="B15150" s="218"/>
    </row>
    <row r="15151" spans="2:2">
      <c r="B15151" s="218"/>
    </row>
    <row r="15152" spans="2:2">
      <c r="B15152" s="218"/>
    </row>
    <row r="15153" spans="2:2">
      <c r="B15153" s="218"/>
    </row>
    <row r="15154" spans="2:2">
      <c r="B15154" s="218"/>
    </row>
    <row r="15155" spans="2:2">
      <c r="B15155" s="218"/>
    </row>
    <row r="15156" spans="2:2">
      <c r="B15156" s="218"/>
    </row>
    <row r="15157" spans="2:2">
      <c r="B15157" s="218"/>
    </row>
    <row r="15158" spans="2:2">
      <c r="B15158" s="218"/>
    </row>
    <row r="15159" spans="2:2">
      <c r="B15159" s="218"/>
    </row>
    <row r="15160" spans="2:2">
      <c r="B15160" s="218"/>
    </row>
    <row r="15161" spans="2:2">
      <c r="B15161" s="218"/>
    </row>
    <row r="15162" spans="2:2">
      <c r="B15162" s="218"/>
    </row>
    <row r="15163" spans="2:2">
      <c r="B15163" s="218"/>
    </row>
    <row r="15164" spans="2:2">
      <c r="B15164" s="218"/>
    </row>
    <row r="15165" spans="2:2">
      <c r="B15165" s="218"/>
    </row>
    <row r="15166" spans="2:2">
      <c r="B15166" s="218"/>
    </row>
    <row r="15167" spans="2:2">
      <c r="B15167" s="218"/>
    </row>
    <row r="15168" spans="2:2">
      <c r="B15168" s="218"/>
    </row>
    <row r="15169" spans="2:2">
      <c r="B15169" s="218"/>
    </row>
    <row r="15170" spans="2:2">
      <c r="B15170" s="218"/>
    </row>
    <row r="15171" spans="2:2">
      <c r="B15171" s="218"/>
    </row>
    <row r="15172" spans="2:2">
      <c r="B15172" s="218"/>
    </row>
    <row r="15173" spans="2:2">
      <c r="B15173" s="218"/>
    </row>
    <row r="15174" spans="2:2">
      <c r="B15174" s="218"/>
    </row>
    <row r="15175" spans="2:2">
      <c r="B15175" s="218"/>
    </row>
    <row r="15176" spans="2:2">
      <c r="B15176" s="218"/>
    </row>
    <row r="15177" spans="2:2">
      <c r="B15177" s="218"/>
    </row>
    <row r="15178" spans="2:2">
      <c r="B15178" s="218"/>
    </row>
    <row r="15179" spans="2:2">
      <c r="B15179" s="218"/>
    </row>
    <row r="15180" spans="2:2">
      <c r="B15180" s="218"/>
    </row>
    <row r="15181" spans="2:2">
      <c r="B15181" s="218"/>
    </row>
    <row r="15182" spans="2:2">
      <c r="B15182" s="218"/>
    </row>
    <row r="15183" spans="2:2">
      <c r="B15183" s="218"/>
    </row>
    <row r="15184" spans="2:2">
      <c r="B15184" s="218"/>
    </row>
    <row r="15185" spans="2:2">
      <c r="B15185" s="218"/>
    </row>
    <row r="15186" spans="2:2">
      <c r="B15186" s="218"/>
    </row>
    <row r="15187" spans="2:2">
      <c r="B15187" s="218"/>
    </row>
    <row r="15188" spans="2:2">
      <c r="B15188" s="218"/>
    </row>
    <row r="15189" spans="2:2">
      <c r="B15189" s="218"/>
    </row>
    <row r="15190" spans="2:2">
      <c r="B15190" s="218"/>
    </row>
    <row r="15191" spans="2:2">
      <c r="B15191" s="218"/>
    </row>
    <row r="15192" spans="2:2">
      <c r="B15192" s="218"/>
    </row>
    <row r="15193" spans="2:2">
      <c r="B15193" s="218"/>
    </row>
    <row r="15194" spans="2:2">
      <c r="B15194" s="218"/>
    </row>
    <row r="15195" spans="2:2">
      <c r="B15195" s="218"/>
    </row>
    <row r="15196" spans="2:2">
      <c r="B15196" s="218"/>
    </row>
    <row r="15197" spans="2:2">
      <c r="B15197" s="218"/>
    </row>
    <row r="15198" spans="2:2">
      <c r="B15198" s="218"/>
    </row>
    <row r="15199" spans="2:2">
      <c r="B15199" s="218"/>
    </row>
    <row r="15200" spans="2:2">
      <c r="B15200" s="218"/>
    </row>
    <row r="15201" spans="2:2">
      <c r="B15201" s="218"/>
    </row>
    <row r="15202" spans="2:2">
      <c r="B15202" s="218"/>
    </row>
    <row r="15203" spans="2:2">
      <c r="B15203" s="218"/>
    </row>
    <row r="15204" spans="2:2">
      <c r="B15204" s="218"/>
    </row>
    <row r="15205" spans="2:2">
      <c r="B15205" s="218"/>
    </row>
    <row r="15206" spans="2:2">
      <c r="B15206" s="218"/>
    </row>
    <row r="15207" spans="2:2">
      <c r="B15207" s="218"/>
    </row>
    <row r="15208" spans="2:2">
      <c r="B15208" s="218"/>
    </row>
    <row r="15209" spans="2:2">
      <c r="B15209" s="218"/>
    </row>
    <row r="15210" spans="2:2">
      <c r="B15210" s="218"/>
    </row>
    <row r="15211" spans="2:2">
      <c r="B15211" s="218"/>
    </row>
    <row r="15212" spans="2:2">
      <c r="B15212" s="218"/>
    </row>
    <row r="15213" spans="2:2">
      <c r="B15213" s="218"/>
    </row>
    <row r="15214" spans="2:2">
      <c r="B15214" s="218"/>
    </row>
    <row r="15215" spans="2:2">
      <c r="B15215" s="218"/>
    </row>
    <row r="15216" spans="2:2">
      <c r="B15216" s="218"/>
    </row>
    <row r="15217" spans="2:2">
      <c r="B15217" s="218"/>
    </row>
    <row r="15218" spans="2:2">
      <c r="B15218" s="218"/>
    </row>
    <row r="15219" spans="2:2">
      <c r="B15219" s="218"/>
    </row>
    <row r="15220" spans="2:2">
      <c r="B15220" s="218"/>
    </row>
    <row r="15221" spans="2:2">
      <c r="B15221" s="218"/>
    </row>
    <row r="15222" spans="2:2">
      <c r="B15222" s="218"/>
    </row>
    <row r="15223" spans="2:2">
      <c r="B15223" s="218"/>
    </row>
    <row r="15224" spans="2:2">
      <c r="B15224" s="218"/>
    </row>
    <row r="15225" spans="2:2">
      <c r="B15225" s="218"/>
    </row>
    <row r="15226" spans="2:2">
      <c r="B15226" s="218"/>
    </row>
    <row r="15227" spans="2:2">
      <c r="B15227" s="218"/>
    </row>
    <row r="15228" spans="2:2">
      <c r="B15228" s="218"/>
    </row>
    <row r="15229" spans="2:2">
      <c r="B15229" s="218"/>
    </row>
    <row r="15230" spans="2:2">
      <c r="B15230" s="218"/>
    </row>
    <row r="15231" spans="2:2">
      <c r="B15231" s="218"/>
    </row>
    <row r="15232" spans="2:2">
      <c r="B15232" s="218"/>
    </row>
    <row r="15233" spans="2:2">
      <c r="B15233" s="218"/>
    </row>
    <row r="15234" spans="2:2">
      <c r="B15234" s="218"/>
    </row>
    <row r="15235" spans="2:2">
      <c r="B15235" s="218"/>
    </row>
    <row r="15236" spans="2:2">
      <c r="B15236" s="218"/>
    </row>
    <row r="15237" spans="2:2">
      <c r="B15237" s="218"/>
    </row>
    <row r="15238" spans="2:2">
      <c r="B15238" s="218"/>
    </row>
    <row r="15239" spans="2:2">
      <c r="B15239" s="218"/>
    </row>
    <row r="15240" spans="2:2">
      <c r="B15240" s="218"/>
    </row>
    <row r="15241" spans="2:2">
      <c r="B15241" s="218"/>
    </row>
    <row r="15242" spans="2:2">
      <c r="B15242" s="218"/>
    </row>
    <row r="15243" spans="2:2">
      <c r="B15243" s="218"/>
    </row>
    <row r="15244" spans="2:2">
      <c r="B15244" s="218"/>
    </row>
    <row r="15245" spans="2:2">
      <c r="B15245" s="218"/>
    </row>
    <row r="15246" spans="2:2">
      <c r="B15246" s="218"/>
    </row>
    <row r="15247" spans="2:2">
      <c r="B15247" s="218"/>
    </row>
    <row r="15248" spans="2:2">
      <c r="B15248" s="218"/>
    </row>
    <row r="15249" spans="2:2">
      <c r="B15249" s="218"/>
    </row>
    <row r="15250" spans="2:2">
      <c r="B15250" s="218"/>
    </row>
    <row r="15251" spans="2:2">
      <c r="B15251" s="218"/>
    </row>
    <row r="15252" spans="2:2">
      <c r="B15252" s="218"/>
    </row>
    <row r="15253" spans="2:2">
      <c r="B15253" s="218"/>
    </row>
    <row r="15254" spans="2:2">
      <c r="B15254" s="218"/>
    </row>
    <row r="15255" spans="2:2">
      <c r="B15255" s="218"/>
    </row>
    <row r="15256" spans="2:2">
      <c r="B15256" s="218"/>
    </row>
    <row r="15257" spans="2:2">
      <c r="B15257" s="218"/>
    </row>
    <row r="15258" spans="2:2">
      <c r="B15258" s="218"/>
    </row>
    <row r="15259" spans="2:2">
      <c r="B15259" s="218"/>
    </row>
    <row r="15260" spans="2:2">
      <c r="B15260" s="218"/>
    </row>
    <row r="15261" spans="2:2">
      <c r="B15261" s="218"/>
    </row>
    <row r="15262" spans="2:2">
      <c r="B15262" s="218"/>
    </row>
    <row r="15263" spans="2:2">
      <c r="B15263" s="218"/>
    </row>
    <row r="15264" spans="2:2">
      <c r="B15264" s="218"/>
    </row>
    <row r="15265" spans="2:2">
      <c r="B15265" s="218"/>
    </row>
    <row r="15266" spans="2:2">
      <c r="B15266" s="218"/>
    </row>
    <row r="15267" spans="2:2">
      <c r="B15267" s="218"/>
    </row>
    <row r="15268" spans="2:2">
      <c r="B15268" s="218"/>
    </row>
    <row r="15269" spans="2:2">
      <c r="B15269" s="218"/>
    </row>
    <row r="15270" spans="2:2">
      <c r="B15270" s="218"/>
    </row>
    <row r="15271" spans="2:2">
      <c r="B15271" s="218"/>
    </row>
    <row r="15272" spans="2:2">
      <c r="B15272" s="218"/>
    </row>
    <row r="15273" spans="2:2">
      <c r="B15273" s="218"/>
    </row>
    <row r="15274" spans="2:2">
      <c r="B15274" s="218"/>
    </row>
    <row r="15275" spans="2:2">
      <c r="B15275" s="218"/>
    </row>
    <row r="15276" spans="2:2">
      <c r="B15276" s="218"/>
    </row>
    <row r="15277" spans="2:2">
      <c r="B15277" s="218"/>
    </row>
    <row r="15278" spans="2:2">
      <c r="B15278" s="218"/>
    </row>
    <row r="15279" spans="2:2">
      <c r="B15279" s="218"/>
    </row>
    <row r="15280" spans="2:2">
      <c r="B15280" s="218"/>
    </row>
    <row r="15281" spans="2:2">
      <c r="B15281" s="218"/>
    </row>
    <row r="15282" spans="2:2">
      <c r="B15282" s="218"/>
    </row>
    <row r="15283" spans="2:2">
      <c r="B15283" s="218"/>
    </row>
    <row r="15284" spans="2:2">
      <c r="B15284" s="218"/>
    </row>
    <row r="15285" spans="2:2">
      <c r="B15285" s="218"/>
    </row>
    <row r="15286" spans="2:2">
      <c r="B15286" s="218"/>
    </row>
    <row r="15287" spans="2:2">
      <c r="B15287" s="218"/>
    </row>
    <row r="15288" spans="2:2">
      <c r="B15288" s="218"/>
    </row>
    <row r="15289" spans="2:2">
      <c r="B15289" s="218"/>
    </row>
    <row r="15290" spans="2:2">
      <c r="B15290" s="218"/>
    </row>
    <row r="15291" spans="2:2">
      <c r="B15291" s="218"/>
    </row>
    <row r="15292" spans="2:2">
      <c r="B15292" s="218"/>
    </row>
    <row r="15293" spans="2:2">
      <c r="B15293" s="218"/>
    </row>
    <row r="15294" spans="2:2">
      <c r="B15294" s="218"/>
    </row>
    <row r="15295" spans="2:2">
      <c r="B15295" s="218"/>
    </row>
    <row r="15296" spans="2:2">
      <c r="B15296" s="218"/>
    </row>
    <row r="15297" spans="2:2">
      <c r="B15297" s="218"/>
    </row>
    <row r="15298" spans="2:2">
      <c r="B15298" s="218"/>
    </row>
    <row r="15299" spans="2:2">
      <c r="B15299" s="218"/>
    </row>
    <row r="15300" spans="2:2">
      <c r="B15300" s="218"/>
    </row>
    <row r="15301" spans="2:2">
      <c r="B15301" s="218"/>
    </row>
    <row r="15302" spans="2:2">
      <c r="B15302" s="218"/>
    </row>
    <row r="15303" spans="2:2">
      <c r="B15303" s="218"/>
    </row>
    <row r="15304" spans="2:2">
      <c r="B15304" s="218"/>
    </row>
    <row r="15305" spans="2:2">
      <c r="B15305" s="218"/>
    </row>
    <row r="15306" spans="2:2">
      <c r="B15306" s="218"/>
    </row>
    <row r="15307" spans="2:2">
      <c r="B15307" s="218"/>
    </row>
    <row r="15308" spans="2:2">
      <c r="B15308" s="218"/>
    </row>
    <row r="15309" spans="2:2">
      <c r="B15309" s="218"/>
    </row>
    <row r="15310" spans="2:2">
      <c r="B15310" s="218"/>
    </row>
    <row r="15311" spans="2:2">
      <c r="B15311" s="218"/>
    </row>
    <row r="15312" spans="2:2">
      <c r="B15312" s="218"/>
    </row>
    <row r="15313" spans="2:2">
      <c r="B15313" s="218"/>
    </row>
    <row r="15314" spans="2:2">
      <c r="B15314" s="218"/>
    </row>
    <row r="15315" spans="2:2">
      <c r="B15315" s="218"/>
    </row>
    <row r="15316" spans="2:2">
      <c r="B15316" s="218"/>
    </row>
    <row r="15317" spans="2:2">
      <c r="B15317" s="218"/>
    </row>
    <row r="15318" spans="2:2">
      <c r="B15318" s="218"/>
    </row>
    <row r="15319" spans="2:2">
      <c r="B15319" s="218"/>
    </row>
    <row r="15320" spans="2:2">
      <c r="B15320" s="218"/>
    </row>
    <row r="15321" spans="2:2">
      <c r="B15321" s="218"/>
    </row>
    <row r="15322" spans="2:2">
      <c r="B15322" s="218"/>
    </row>
    <row r="15323" spans="2:2">
      <c r="B15323" s="218"/>
    </row>
    <row r="15324" spans="2:2">
      <c r="B15324" s="218"/>
    </row>
    <row r="15325" spans="2:2">
      <c r="B15325" s="218"/>
    </row>
    <row r="15326" spans="2:2">
      <c r="B15326" s="218"/>
    </row>
    <row r="15327" spans="2:2">
      <c r="B15327" s="218"/>
    </row>
    <row r="15328" spans="2:2">
      <c r="B15328" s="218"/>
    </row>
    <row r="15329" spans="2:2">
      <c r="B15329" s="218"/>
    </row>
    <row r="15330" spans="2:2">
      <c r="B15330" s="218"/>
    </row>
    <row r="15331" spans="2:2">
      <c r="B15331" s="218"/>
    </row>
    <row r="15332" spans="2:2">
      <c r="B15332" s="218"/>
    </row>
    <row r="15333" spans="2:2">
      <c r="B15333" s="218"/>
    </row>
    <row r="15334" spans="2:2">
      <c r="B15334" s="218"/>
    </row>
    <row r="15335" spans="2:2">
      <c r="B15335" s="218"/>
    </row>
    <row r="15336" spans="2:2">
      <c r="B15336" s="218"/>
    </row>
    <row r="15337" spans="2:2">
      <c r="B15337" s="218"/>
    </row>
    <row r="15338" spans="2:2">
      <c r="B15338" s="218"/>
    </row>
    <row r="15339" spans="2:2">
      <c r="B15339" s="218"/>
    </row>
    <row r="15340" spans="2:2">
      <c r="B15340" s="218"/>
    </row>
    <row r="15341" spans="2:2">
      <c r="B15341" s="218"/>
    </row>
    <row r="15342" spans="2:2">
      <c r="B15342" s="218"/>
    </row>
    <row r="15343" spans="2:2">
      <c r="B15343" s="218"/>
    </row>
    <row r="15344" spans="2:2">
      <c r="B15344" s="218"/>
    </row>
    <row r="15345" spans="2:2">
      <c r="B15345" s="218"/>
    </row>
    <row r="15346" spans="2:2">
      <c r="B15346" s="218"/>
    </row>
    <row r="15347" spans="2:2">
      <c r="B15347" s="218"/>
    </row>
    <row r="15348" spans="2:2">
      <c r="B15348" s="218"/>
    </row>
    <row r="15349" spans="2:2">
      <c r="B15349" s="218"/>
    </row>
    <row r="15350" spans="2:2">
      <c r="B15350" s="218"/>
    </row>
    <row r="15351" spans="2:2">
      <c r="B15351" s="218"/>
    </row>
    <row r="15352" spans="2:2">
      <c r="B15352" s="218"/>
    </row>
    <row r="15353" spans="2:2">
      <c r="B15353" s="218"/>
    </row>
    <row r="15354" spans="2:2">
      <c r="B15354" s="218"/>
    </row>
    <row r="15355" spans="2:2">
      <c r="B15355" s="218"/>
    </row>
    <row r="15356" spans="2:2">
      <c r="B15356" s="218"/>
    </row>
    <row r="15357" spans="2:2">
      <c r="B15357" s="218"/>
    </row>
    <row r="15358" spans="2:2">
      <c r="B15358" s="218"/>
    </row>
    <row r="15359" spans="2:2">
      <c r="B15359" s="218"/>
    </row>
    <row r="15360" spans="2:2">
      <c r="B15360" s="218"/>
    </row>
    <row r="15361" spans="2:2">
      <c r="B15361" s="218"/>
    </row>
    <row r="15362" spans="2:2">
      <c r="B15362" s="218"/>
    </row>
    <row r="15363" spans="2:2">
      <c r="B15363" s="218"/>
    </row>
    <row r="15364" spans="2:2">
      <c r="B15364" s="218"/>
    </row>
    <row r="15365" spans="2:2">
      <c r="B15365" s="218"/>
    </row>
    <row r="15366" spans="2:2">
      <c r="B15366" s="218"/>
    </row>
    <row r="15367" spans="2:2">
      <c r="B15367" s="218"/>
    </row>
    <row r="15368" spans="2:2">
      <c r="B15368" s="218"/>
    </row>
    <row r="15369" spans="2:2">
      <c r="B15369" s="218"/>
    </row>
    <row r="15370" spans="2:2">
      <c r="B15370" s="218"/>
    </row>
    <row r="15371" spans="2:2">
      <c r="B15371" s="218"/>
    </row>
    <row r="15372" spans="2:2">
      <c r="B15372" s="218"/>
    </row>
    <row r="15373" spans="2:2">
      <c r="B15373" s="218"/>
    </row>
    <row r="15374" spans="2:2">
      <c r="B15374" s="218"/>
    </row>
    <row r="15375" spans="2:2">
      <c r="B15375" s="218"/>
    </row>
    <row r="15376" spans="2:2">
      <c r="B15376" s="218"/>
    </row>
    <row r="15377" spans="2:2">
      <c r="B15377" s="218"/>
    </row>
    <row r="15378" spans="2:2">
      <c r="B15378" s="218"/>
    </row>
    <row r="15379" spans="2:2">
      <c r="B15379" s="218"/>
    </row>
    <row r="15380" spans="2:2">
      <c r="B15380" s="218"/>
    </row>
    <row r="15381" spans="2:2">
      <c r="B15381" s="218"/>
    </row>
    <row r="15382" spans="2:2">
      <c r="B15382" s="218"/>
    </row>
    <row r="15383" spans="2:2">
      <c r="B15383" s="218"/>
    </row>
    <row r="15384" spans="2:2">
      <c r="B15384" s="218"/>
    </row>
    <row r="15385" spans="2:2">
      <c r="B15385" s="218"/>
    </row>
    <row r="15386" spans="2:2">
      <c r="B15386" s="218"/>
    </row>
    <row r="15387" spans="2:2">
      <c r="B15387" s="218"/>
    </row>
    <row r="15388" spans="2:2">
      <c r="B15388" s="218"/>
    </row>
    <row r="15389" spans="2:2">
      <c r="B15389" s="218"/>
    </row>
    <row r="15390" spans="2:2">
      <c r="B15390" s="218"/>
    </row>
    <row r="15391" spans="2:2">
      <c r="B15391" s="218"/>
    </row>
    <row r="15392" spans="2:2">
      <c r="B15392" s="218"/>
    </row>
    <row r="15393" spans="2:2">
      <c r="B15393" s="218"/>
    </row>
    <row r="15394" spans="2:2">
      <c r="B15394" s="218"/>
    </row>
    <row r="15395" spans="2:2">
      <c r="B15395" s="218"/>
    </row>
    <row r="15396" spans="2:2">
      <c r="B15396" s="218"/>
    </row>
    <row r="15397" spans="2:2">
      <c r="B15397" s="218"/>
    </row>
    <row r="15398" spans="2:2">
      <c r="B15398" s="218"/>
    </row>
    <row r="15399" spans="2:2">
      <c r="B15399" s="218"/>
    </row>
    <row r="15400" spans="2:2">
      <c r="B15400" s="218"/>
    </row>
    <row r="15401" spans="2:2">
      <c r="B15401" s="218"/>
    </row>
    <row r="15402" spans="2:2">
      <c r="B15402" s="218"/>
    </row>
    <row r="15403" spans="2:2">
      <c r="B15403" s="218"/>
    </row>
    <row r="15404" spans="2:2">
      <c r="B15404" s="218"/>
    </row>
    <row r="15405" spans="2:2">
      <c r="B15405" s="218"/>
    </row>
    <row r="15406" spans="2:2">
      <c r="B15406" s="218"/>
    </row>
    <row r="15407" spans="2:2">
      <c r="B15407" s="218"/>
    </row>
    <row r="15408" spans="2:2">
      <c r="B15408" s="218"/>
    </row>
    <row r="15409" spans="2:2">
      <c r="B15409" s="218"/>
    </row>
    <row r="15410" spans="2:2">
      <c r="B15410" s="218"/>
    </row>
    <row r="15411" spans="2:2">
      <c r="B15411" s="218"/>
    </row>
    <row r="15412" spans="2:2">
      <c r="B15412" s="218"/>
    </row>
    <row r="15413" spans="2:2">
      <c r="B15413" s="218"/>
    </row>
    <row r="15414" spans="2:2">
      <c r="B15414" s="218"/>
    </row>
    <row r="15415" spans="2:2">
      <c r="B15415" s="218"/>
    </row>
    <row r="15416" spans="2:2">
      <c r="B15416" s="218"/>
    </row>
    <row r="15417" spans="2:2">
      <c r="B15417" s="218"/>
    </row>
    <row r="15418" spans="2:2">
      <c r="B15418" s="218"/>
    </row>
    <row r="15419" spans="2:2">
      <c r="B15419" s="218"/>
    </row>
    <row r="15420" spans="2:2">
      <c r="B15420" s="218"/>
    </row>
    <row r="15421" spans="2:2">
      <c r="B15421" s="218"/>
    </row>
    <row r="15422" spans="2:2">
      <c r="B15422" s="218"/>
    </row>
    <row r="15423" spans="2:2">
      <c r="B15423" s="218"/>
    </row>
    <row r="15424" spans="2:2">
      <c r="B15424" s="218"/>
    </row>
    <row r="15425" spans="2:2">
      <c r="B15425" s="218"/>
    </row>
    <row r="15426" spans="2:2">
      <c r="B15426" s="218"/>
    </row>
    <row r="15427" spans="2:2">
      <c r="B15427" s="218"/>
    </row>
    <row r="15428" spans="2:2">
      <c r="B15428" s="218"/>
    </row>
    <row r="15429" spans="2:2">
      <c r="B15429" s="218"/>
    </row>
    <row r="15430" spans="2:2">
      <c r="B15430" s="218"/>
    </row>
    <row r="15431" spans="2:2">
      <c r="B15431" s="218"/>
    </row>
    <row r="15432" spans="2:2">
      <c r="B15432" s="218"/>
    </row>
    <row r="15433" spans="2:2">
      <c r="B15433" s="218"/>
    </row>
    <row r="15434" spans="2:2">
      <c r="B15434" s="218"/>
    </row>
    <row r="15435" spans="2:2">
      <c r="B15435" s="218"/>
    </row>
    <row r="15436" spans="2:2">
      <c r="B15436" s="218"/>
    </row>
    <row r="15437" spans="2:2">
      <c r="B15437" s="218"/>
    </row>
    <row r="15438" spans="2:2">
      <c r="B15438" s="218"/>
    </row>
    <row r="15439" spans="2:2">
      <c r="B15439" s="218"/>
    </row>
    <row r="15440" spans="2:2">
      <c r="B15440" s="218"/>
    </row>
    <row r="15441" spans="2:2">
      <c r="B15441" s="218"/>
    </row>
    <row r="15442" spans="2:2">
      <c r="B15442" s="218"/>
    </row>
    <row r="15443" spans="2:2">
      <c r="B15443" s="218"/>
    </row>
    <row r="15444" spans="2:2">
      <c r="B15444" s="218"/>
    </row>
    <row r="15445" spans="2:2">
      <c r="B15445" s="218"/>
    </row>
    <row r="15446" spans="2:2">
      <c r="B15446" s="218"/>
    </row>
    <row r="15447" spans="2:2">
      <c r="B15447" s="218"/>
    </row>
    <row r="15448" spans="2:2">
      <c r="B15448" s="218"/>
    </row>
    <row r="15449" spans="2:2">
      <c r="B15449" s="218"/>
    </row>
    <row r="15450" spans="2:2">
      <c r="B15450" s="218"/>
    </row>
    <row r="15451" spans="2:2">
      <c r="B15451" s="218"/>
    </row>
    <row r="15452" spans="2:2">
      <c r="B15452" s="218"/>
    </row>
    <row r="15453" spans="2:2">
      <c r="B15453" s="218"/>
    </row>
    <row r="15454" spans="2:2">
      <c r="B15454" s="218"/>
    </row>
    <row r="15455" spans="2:2">
      <c r="B15455" s="218"/>
    </row>
    <row r="15456" spans="2:2">
      <c r="B15456" s="218"/>
    </row>
    <row r="15457" spans="2:2">
      <c r="B15457" s="218"/>
    </row>
    <row r="15458" spans="2:2">
      <c r="B15458" s="218"/>
    </row>
    <row r="15459" spans="2:2">
      <c r="B15459" s="218"/>
    </row>
    <row r="15460" spans="2:2">
      <c r="B15460" s="218"/>
    </row>
    <row r="15461" spans="2:2">
      <c r="B15461" s="218"/>
    </row>
    <row r="15462" spans="2:2">
      <c r="B15462" s="218"/>
    </row>
    <row r="15463" spans="2:2">
      <c r="B15463" s="218"/>
    </row>
    <row r="15464" spans="2:2">
      <c r="B15464" s="218"/>
    </row>
    <row r="15465" spans="2:2">
      <c r="B15465" s="218"/>
    </row>
    <row r="15466" spans="2:2">
      <c r="B15466" s="218"/>
    </row>
    <row r="15467" spans="2:2">
      <c r="B15467" s="218"/>
    </row>
    <row r="15468" spans="2:2">
      <c r="B15468" s="218"/>
    </row>
    <row r="15469" spans="2:2">
      <c r="B15469" s="218"/>
    </row>
    <row r="15470" spans="2:2">
      <c r="B15470" s="218"/>
    </row>
    <row r="15471" spans="2:2">
      <c r="B15471" s="218"/>
    </row>
    <row r="15472" spans="2:2">
      <c r="B15472" s="218"/>
    </row>
    <row r="15473" spans="2:2">
      <c r="B15473" s="218"/>
    </row>
    <row r="15474" spans="2:2">
      <c r="B15474" s="218"/>
    </row>
    <row r="15475" spans="2:2">
      <c r="B15475" s="218"/>
    </row>
    <row r="15476" spans="2:2">
      <c r="B15476" s="218"/>
    </row>
    <row r="15477" spans="2:2">
      <c r="B15477" s="218"/>
    </row>
    <row r="15478" spans="2:2">
      <c r="B15478" s="218"/>
    </row>
    <row r="15479" spans="2:2">
      <c r="B15479" s="218"/>
    </row>
    <row r="15480" spans="2:2">
      <c r="B15480" s="218"/>
    </row>
    <row r="15481" spans="2:2">
      <c r="B15481" s="218"/>
    </row>
    <row r="15482" spans="2:2">
      <c r="B15482" s="218"/>
    </row>
    <row r="15483" spans="2:2">
      <c r="B15483" s="218"/>
    </row>
    <row r="15484" spans="2:2">
      <c r="B15484" s="218"/>
    </row>
    <row r="15485" spans="2:2">
      <c r="B15485" s="218"/>
    </row>
    <row r="15486" spans="2:2">
      <c r="B15486" s="218"/>
    </row>
    <row r="15487" spans="2:2">
      <c r="B15487" s="218"/>
    </row>
    <row r="15488" spans="2:2">
      <c r="B15488" s="218"/>
    </row>
    <row r="15489" spans="2:2">
      <c r="B15489" s="218"/>
    </row>
    <row r="15490" spans="2:2">
      <c r="B15490" s="218"/>
    </row>
    <row r="15491" spans="2:2">
      <c r="B15491" s="218"/>
    </row>
    <row r="15492" spans="2:2">
      <c r="B15492" s="218"/>
    </row>
    <row r="15493" spans="2:2">
      <c r="B15493" s="218"/>
    </row>
    <row r="15494" spans="2:2">
      <c r="B15494" s="218"/>
    </row>
    <row r="15495" spans="2:2">
      <c r="B15495" s="218"/>
    </row>
    <row r="15496" spans="2:2">
      <c r="B15496" s="218"/>
    </row>
    <row r="15497" spans="2:2">
      <c r="B15497" s="218"/>
    </row>
    <row r="15498" spans="2:2">
      <c r="B15498" s="218"/>
    </row>
    <row r="15499" spans="2:2">
      <c r="B15499" s="218"/>
    </row>
    <row r="15500" spans="2:2">
      <c r="B15500" s="218"/>
    </row>
    <row r="15501" spans="2:2">
      <c r="B15501" s="218"/>
    </row>
    <row r="15502" spans="2:2">
      <c r="B15502" s="218"/>
    </row>
    <row r="15503" spans="2:2">
      <c r="B15503" s="218"/>
    </row>
    <row r="15504" spans="2:2">
      <c r="B15504" s="218"/>
    </row>
    <row r="15505" spans="2:2">
      <c r="B15505" s="218"/>
    </row>
    <row r="15506" spans="2:2">
      <c r="B15506" s="218"/>
    </row>
    <row r="15507" spans="2:2">
      <c r="B15507" s="218"/>
    </row>
    <row r="15508" spans="2:2">
      <c r="B15508" s="218"/>
    </row>
    <row r="15509" spans="2:2">
      <c r="B15509" s="218"/>
    </row>
    <row r="15510" spans="2:2">
      <c r="B15510" s="218"/>
    </row>
    <row r="15511" spans="2:2">
      <c r="B15511" s="218"/>
    </row>
    <row r="15512" spans="2:2">
      <c r="B15512" s="218"/>
    </row>
    <row r="15513" spans="2:2">
      <c r="B15513" s="218"/>
    </row>
    <row r="15514" spans="2:2">
      <c r="B15514" s="218"/>
    </row>
    <row r="15515" spans="2:2">
      <c r="B15515" s="218"/>
    </row>
    <row r="15516" spans="2:2">
      <c r="B15516" s="218"/>
    </row>
    <row r="15517" spans="2:2">
      <c r="B15517" s="218"/>
    </row>
    <row r="15518" spans="2:2">
      <c r="B15518" s="218"/>
    </row>
    <row r="15519" spans="2:2">
      <c r="B15519" s="218"/>
    </row>
    <row r="15520" spans="2:2">
      <c r="B15520" s="218"/>
    </row>
    <row r="15521" spans="2:2">
      <c r="B15521" s="218"/>
    </row>
    <row r="15522" spans="2:2">
      <c r="B15522" s="218"/>
    </row>
    <row r="15523" spans="2:2">
      <c r="B15523" s="218"/>
    </row>
    <row r="15524" spans="2:2">
      <c r="B15524" s="218"/>
    </row>
    <row r="15525" spans="2:2">
      <c r="B15525" s="218"/>
    </row>
    <row r="15526" spans="2:2">
      <c r="B15526" s="218"/>
    </row>
    <row r="15527" spans="2:2">
      <c r="B15527" s="218"/>
    </row>
    <row r="15528" spans="2:2">
      <c r="B15528" s="218"/>
    </row>
    <row r="15529" spans="2:2">
      <c r="B15529" s="218"/>
    </row>
    <row r="15530" spans="2:2">
      <c r="B15530" s="218"/>
    </row>
    <row r="15531" spans="2:2">
      <c r="B15531" s="218"/>
    </row>
    <row r="15532" spans="2:2">
      <c r="B15532" s="218"/>
    </row>
    <row r="15533" spans="2:2">
      <c r="B15533" s="218"/>
    </row>
    <row r="15534" spans="2:2">
      <c r="B15534" s="218"/>
    </row>
    <row r="15535" spans="2:2">
      <c r="B15535" s="218"/>
    </row>
    <row r="15536" spans="2:2">
      <c r="B15536" s="218"/>
    </row>
    <row r="15537" spans="2:2">
      <c r="B15537" s="218"/>
    </row>
    <row r="15538" spans="2:2">
      <c r="B15538" s="218"/>
    </row>
    <row r="15539" spans="2:2">
      <c r="B15539" s="218"/>
    </row>
    <row r="15540" spans="2:2">
      <c r="B15540" s="218"/>
    </row>
    <row r="15541" spans="2:2">
      <c r="B15541" s="218"/>
    </row>
    <row r="15542" spans="2:2">
      <c r="B15542" s="218"/>
    </row>
    <row r="15543" spans="2:2">
      <c r="B15543" s="218"/>
    </row>
    <row r="15544" spans="2:2">
      <c r="B15544" s="218"/>
    </row>
    <row r="15545" spans="2:2">
      <c r="B15545" s="218"/>
    </row>
    <row r="15546" spans="2:2">
      <c r="B15546" s="218"/>
    </row>
    <row r="15547" spans="2:2">
      <c r="B15547" s="218"/>
    </row>
    <row r="15548" spans="2:2">
      <c r="B15548" s="218"/>
    </row>
    <row r="15549" spans="2:2">
      <c r="B15549" s="218"/>
    </row>
    <row r="15550" spans="2:2">
      <c r="B15550" s="218"/>
    </row>
    <row r="15551" spans="2:2">
      <c r="B15551" s="218"/>
    </row>
    <row r="15552" spans="2:2">
      <c r="B15552" s="218"/>
    </row>
    <row r="15553" spans="2:2">
      <c r="B15553" s="218"/>
    </row>
    <row r="15554" spans="2:2">
      <c r="B15554" s="218"/>
    </row>
    <row r="15555" spans="2:2">
      <c r="B15555" s="218"/>
    </row>
    <row r="15556" spans="2:2">
      <c r="B15556" s="218"/>
    </row>
    <row r="15557" spans="2:2">
      <c r="B15557" s="218"/>
    </row>
    <row r="15558" spans="2:2">
      <c r="B15558" s="218"/>
    </row>
    <row r="15559" spans="2:2">
      <c r="B15559" s="218"/>
    </row>
    <row r="15560" spans="2:2">
      <c r="B15560" s="218"/>
    </row>
    <row r="15561" spans="2:2">
      <c r="B15561" s="218"/>
    </row>
    <row r="15562" spans="2:2">
      <c r="B15562" s="218"/>
    </row>
    <row r="15563" spans="2:2">
      <c r="B15563" s="218"/>
    </row>
    <row r="15564" spans="2:2">
      <c r="B15564" s="218"/>
    </row>
    <row r="15565" spans="2:2">
      <c r="B15565" s="218"/>
    </row>
    <row r="15566" spans="2:2">
      <c r="B15566" s="218"/>
    </row>
    <row r="15567" spans="2:2">
      <c r="B15567" s="218"/>
    </row>
    <row r="15568" spans="2:2">
      <c r="B15568" s="218"/>
    </row>
    <row r="15569" spans="2:2">
      <c r="B15569" s="218"/>
    </row>
    <row r="15570" spans="2:2">
      <c r="B15570" s="218"/>
    </row>
    <row r="15571" spans="2:2">
      <c r="B15571" s="218"/>
    </row>
    <row r="15572" spans="2:2">
      <c r="B15572" s="218"/>
    </row>
    <row r="15573" spans="2:2">
      <c r="B15573" s="218"/>
    </row>
    <row r="15574" spans="2:2">
      <c r="B15574" s="218"/>
    </row>
    <row r="15575" spans="2:2">
      <c r="B15575" s="218"/>
    </row>
    <row r="15576" spans="2:2">
      <c r="B15576" s="218"/>
    </row>
    <row r="15577" spans="2:2">
      <c r="B15577" s="218"/>
    </row>
    <row r="15578" spans="2:2">
      <c r="B15578" s="218"/>
    </row>
    <row r="15579" spans="2:2">
      <c r="B15579" s="218"/>
    </row>
    <row r="15580" spans="2:2">
      <c r="B15580" s="218"/>
    </row>
    <row r="15581" spans="2:2">
      <c r="B15581" s="218"/>
    </row>
    <row r="15582" spans="2:2">
      <c r="B15582" s="218"/>
    </row>
    <row r="15583" spans="2:2">
      <c r="B15583" s="218"/>
    </row>
    <row r="15584" spans="2:2">
      <c r="B15584" s="218"/>
    </row>
    <row r="15585" spans="2:2">
      <c r="B15585" s="218"/>
    </row>
    <row r="15586" spans="2:2">
      <c r="B15586" s="218"/>
    </row>
    <row r="15587" spans="2:2">
      <c r="B15587" s="218"/>
    </row>
    <row r="15588" spans="2:2">
      <c r="B15588" s="218"/>
    </row>
    <row r="15589" spans="2:2">
      <c r="B15589" s="218"/>
    </row>
    <row r="15590" spans="2:2">
      <c r="B15590" s="218"/>
    </row>
    <row r="15591" spans="2:2">
      <c r="B15591" s="218"/>
    </row>
    <row r="15592" spans="2:2">
      <c r="B15592" s="218"/>
    </row>
    <row r="15593" spans="2:2">
      <c r="B15593" s="218"/>
    </row>
    <row r="15594" spans="2:2">
      <c r="B15594" s="218"/>
    </row>
    <row r="15595" spans="2:2">
      <c r="B15595" s="218"/>
    </row>
    <row r="15596" spans="2:2">
      <c r="B15596" s="218"/>
    </row>
    <row r="15597" spans="2:2">
      <c r="B15597" s="218"/>
    </row>
    <row r="15598" spans="2:2">
      <c r="B15598" s="218"/>
    </row>
    <row r="15599" spans="2:2">
      <c r="B15599" s="218"/>
    </row>
    <row r="15600" spans="2:2">
      <c r="B15600" s="218"/>
    </row>
    <row r="15601" spans="2:2">
      <c r="B15601" s="218"/>
    </row>
    <row r="15602" spans="2:2">
      <c r="B15602" s="218"/>
    </row>
    <row r="15603" spans="2:2">
      <c r="B15603" s="218"/>
    </row>
    <row r="15604" spans="2:2">
      <c r="B15604" s="218"/>
    </row>
    <row r="15605" spans="2:2">
      <c r="B15605" s="218"/>
    </row>
    <row r="15606" spans="2:2">
      <c r="B15606" s="218"/>
    </row>
    <row r="15607" spans="2:2">
      <c r="B15607" s="218"/>
    </row>
    <row r="15608" spans="2:2">
      <c r="B15608" s="218"/>
    </row>
    <row r="15609" spans="2:2">
      <c r="B15609" s="218"/>
    </row>
    <row r="15610" spans="2:2">
      <c r="B15610" s="218"/>
    </row>
    <row r="15611" spans="2:2">
      <c r="B15611" s="218"/>
    </row>
    <row r="15612" spans="2:2">
      <c r="B15612" s="218"/>
    </row>
    <row r="15613" spans="2:2">
      <c r="B15613" s="218"/>
    </row>
    <row r="15614" spans="2:2">
      <c r="B15614" s="218"/>
    </row>
    <row r="15615" spans="2:2">
      <c r="B15615" s="218"/>
    </row>
    <row r="15616" spans="2:2">
      <c r="B15616" s="218"/>
    </row>
    <row r="15617" spans="2:2">
      <c r="B15617" s="218"/>
    </row>
    <row r="15618" spans="2:2">
      <c r="B15618" s="218"/>
    </row>
    <row r="15619" spans="2:2">
      <c r="B15619" s="218"/>
    </row>
    <row r="15620" spans="2:2">
      <c r="B15620" s="218"/>
    </row>
    <row r="15621" spans="2:2">
      <c r="B15621" s="218"/>
    </row>
    <row r="15622" spans="2:2">
      <c r="B15622" s="218"/>
    </row>
    <row r="15623" spans="2:2">
      <c r="B15623" s="218"/>
    </row>
    <row r="15624" spans="2:2">
      <c r="B15624" s="218"/>
    </row>
    <row r="15625" spans="2:2">
      <c r="B15625" s="218"/>
    </row>
    <row r="15626" spans="2:2">
      <c r="B15626" s="218"/>
    </row>
    <row r="15627" spans="2:2">
      <c r="B15627" s="218"/>
    </row>
    <row r="15628" spans="2:2">
      <c r="B15628" s="218"/>
    </row>
    <row r="15629" spans="2:2">
      <c r="B15629" s="218"/>
    </row>
    <row r="15630" spans="2:2">
      <c r="B15630" s="218"/>
    </row>
    <row r="15631" spans="2:2">
      <c r="B15631" s="218"/>
    </row>
    <row r="15632" spans="2:2">
      <c r="B15632" s="218"/>
    </row>
    <row r="15633" spans="2:2">
      <c r="B15633" s="218"/>
    </row>
    <row r="15634" spans="2:2">
      <c r="B15634" s="218"/>
    </row>
    <row r="15635" spans="2:2">
      <c r="B15635" s="218"/>
    </row>
    <row r="15636" spans="2:2">
      <c r="B15636" s="218"/>
    </row>
    <row r="15637" spans="2:2">
      <c r="B15637" s="218"/>
    </row>
    <row r="15638" spans="2:2">
      <c r="B15638" s="218"/>
    </row>
    <row r="15639" spans="2:2">
      <c r="B15639" s="218"/>
    </row>
    <row r="15640" spans="2:2">
      <c r="B15640" s="218"/>
    </row>
    <row r="15641" spans="2:2">
      <c r="B15641" s="218"/>
    </row>
    <row r="15642" spans="2:2">
      <c r="B15642" s="218"/>
    </row>
    <row r="15643" spans="2:2">
      <c r="B15643" s="218"/>
    </row>
    <row r="15644" spans="2:2">
      <c r="B15644" s="218"/>
    </row>
    <row r="15645" spans="2:2">
      <c r="B15645" s="218"/>
    </row>
    <row r="15646" spans="2:2">
      <c r="B15646" s="218"/>
    </row>
    <row r="15647" spans="2:2">
      <c r="B15647" s="218"/>
    </row>
    <row r="15648" spans="2:2">
      <c r="B15648" s="218"/>
    </row>
    <row r="15649" spans="2:2">
      <c r="B15649" s="218"/>
    </row>
    <row r="15650" spans="2:2">
      <c r="B15650" s="218"/>
    </row>
    <row r="15651" spans="2:2">
      <c r="B15651" s="218"/>
    </row>
    <row r="15652" spans="2:2">
      <c r="B15652" s="218"/>
    </row>
    <row r="15653" spans="2:2">
      <c r="B15653" s="218"/>
    </row>
    <row r="15654" spans="2:2">
      <c r="B15654" s="218"/>
    </row>
    <row r="15655" spans="2:2">
      <c r="B15655" s="218"/>
    </row>
    <row r="15656" spans="2:2">
      <c r="B15656" s="218"/>
    </row>
    <row r="15657" spans="2:2">
      <c r="B15657" s="218"/>
    </row>
    <row r="15658" spans="2:2">
      <c r="B15658" s="218"/>
    </row>
    <row r="15659" spans="2:2">
      <c r="B15659" s="218"/>
    </row>
    <row r="15660" spans="2:2">
      <c r="B15660" s="218"/>
    </row>
    <row r="15661" spans="2:2">
      <c r="B15661" s="218"/>
    </row>
    <row r="15662" spans="2:2">
      <c r="B15662" s="218"/>
    </row>
    <row r="15663" spans="2:2">
      <c r="B15663" s="218"/>
    </row>
    <row r="15664" spans="2:2">
      <c r="B15664" s="218"/>
    </row>
    <row r="15665" spans="2:2">
      <c r="B15665" s="218"/>
    </row>
    <row r="15666" spans="2:2">
      <c r="B15666" s="218"/>
    </row>
    <row r="15667" spans="2:2">
      <c r="B15667" s="218"/>
    </row>
    <row r="15668" spans="2:2">
      <c r="B15668" s="218"/>
    </row>
    <row r="15669" spans="2:2">
      <c r="B15669" s="218"/>
    </row>
    <row r="15670" spans="2:2">
      <c r="B15670" s="218"/>
    </row>
    <row r="15671" spans="2:2">
      <c r="B15671" s="218"/>
    </row>
    <row r="15672" spans="2:2">
      <c r="B15672" s="218"/>
    </row>
    <row r="15673" spans="2:2">
      <c r="B15673" s="218"/>
    </row>
    <row r="15674" spans="2:2">
      <c r="B15674" s="218"/>
    </row>
    <row r="15675" spans="2:2">
      <c r="B15675" s="218"/>
    </row>
    <row r="15676" spans="2:2">
      <c r="B15676" s="218"/>
    </row>
    <row r="15677" spans="2:2">
      <c r="B15677" s="218"/>
    </row>
    <row r="15678" spans="2:2">
      <c r="B15678" s="218"/>
    </row>
    <row r="15679" spans="2:2">
      <c r="B15679" s="218"/>
    </row>
    <row r="15680" spans="2:2">
      <c r="B15680" s="218"/>
    </row>
    <row r="15681" spans="2:2">
      <c r="B15681" s="218"/>
    </row>
    <row r="15682" spans="2:2">
      <c r="B15682" s="218"/>
    </row>
    <row r="15683" spans="2:2">
      <c r="B15683" s="218"/>
    </row>
    <row r="15684" spans="2:2">
      <c r="B15684" s="218"/>
    </row>
    <row r="15685" spans="2:2">
      <c r="B15685" s="218"/>
    </row>
    <row r="15686" spans="2:2">
      <c r="B15686" s="218"/>
    </row>
    <row r="15687" spans="2:2">
      <c r="B15687" s="218"/>
    </row>
    <row r="15688" spans="2:2">
      <c r="B15688" s="218"/>
    </row>
    <row r="15689" spans="2:2">
      <c r="B15689" s="218"/>
    </row>
    <row r="15690" spans="2:2">
      <c r="B15690" s="218"/>
    </row>
    <row r="15691" spans="2:2">
      <c r="B15691" s="218"/>
    </row>
    <row r="15692" spans="2:2">
      <c r="B15692" s="218"/>
    </row>
    <row r="15693" spans="2:2">
      <c r="B15693" s="218"/>
    </row>
    <row r="15694" spans="2:2">
      <c r="B15694" s="218"/>
    </row>
    <row r="15695" spans="2:2">
      <c r="B15695" s="218"/>
    </row>
    <row r="15696" spans="2:2">
      <c r="B15696" s="218"/>
    </row>
    <row r="15697" spans="2:2">
      <c r="B15697" s="218"/>
    </row>
    <row r="15698" spans="2:2">
      <c r="B15698" s="218"/>
    </row>
    <row r="15699" spans="2:2">
      <c r="B15699" s="218"/>
    </row>
    <row r="15700" spans="2:2">
      <c r="B15700" s="218"/>
    </row>
    <row r="15701" spans="2:2">
      <c r="B15701" s="218"/>
    </row>
    <row r="15702" spans="2:2">
      <c r="B15702" s="218"/>
    </row>
    <row r="15703" spans="2:2">
      <c r="B15703" s="218"/>
    </row>
    <row r="15704" spans="2:2">
      <c r="B15704" s="218"/>
    </row>
    <row r="15705" spans="2:2">
      <c r="B15705" s="218"/>
    </row>
    <row r="15706" spans="2:2">
      <c r="B15706" s="218"/>
    </row>
    <row r="15707" spans="2:2">
      <c r="B15707" s="218"/>
    </row>
    <row r="15708" spans="2:2">
      <c r="B15708" s="218"/>
    </row>
    <row r="15709" spans="2:2">
      <c r="B15709" s="218"/>
    </row>
    <row r="15710" spans="2:2">
      <c r="B15710" s="218"/>
    </row>
    <row r="15711" spans="2:2">
      <c r="B15711" s="218"/>
    </row>
    <row r="15712" spans="2:2">
      <c r="B15712" s="218"/>
    </row>
    <row r="15713" spans="2:2">
      <c r="B15713" s="218"/>
    </row>
    <row r="15714" spans="2:2">
      <c r="B15714" s="218"/>
    </row>
    <row r="15715" spans="2:2">
      <c r="B15715" s="218"/>
    </row>
    <row r="15716" spans="2:2">
      <c r="B15716" s="218"/>
    </row>
    <row r="15717" spans="2:2">
      <c r="B15717" s="218"/>
    </row>
    <row r="15718" spans="2:2">
      <c r="B15718" s="218"/>
    </row>
    <row r="15719" spans="2:2">
      <c r="B15719" s="218"/>
    </row>
    <row r="15720" spans="2:2">
      <c r="B15720" s="218"/>
    </row>
    <row r="15721" spans="2:2">
      <c r="B15721" s="218"/>
    </row>
    <row r="15722" spans="2:2">
      <c r="B15722" s="218"/>
    </row>
    <row r="15723" spans="2:2">
      <c r="B15723" s="218"/>
    </row>
    <row r="15724" spans="2:2">
      <c r="B15724" s="218"/>
    </row>
    <row r="15725" spans="2:2">
      <c r="B15725" s="218"/>
    </row>
    <row r="15726" spans="2:2">
      <c r="B15726" s="218"/>
    </row>
    <row r="15727" spans="2:2">
      <c r="B15727" s="218"/>
    </row>
    <row r="15728" spans="2:2">
      <c r="B15728" s="218"/>
    </row>
    <row r="15729" spans="2:2">
      <c r="B15729" s="218"/>
    </row>
    <row r="15730" spans="2:2">
      <c r="B15730" s="218"/>
    </row>
    <row r="15731" spans="2:2">
      <c r="B15731" s="218"/>
    </row>
    <row r="15732" spans="2:2">
      <c r="B15732" s="218"/>
    </row>
    <row r="15733" spans="2:2">
      <c r="B15733" s="218"/>
    </row>
    <row r="15734" spans="2:2">
      <c r="B15734" s="218"/>
    </row>
    <row r="15735" spans="2:2">
      <c r="B15735" s="218"/>
    </row>
    <row r="15736" spans="2:2">
      <c r="B15736" s="218"/>
    </row>
    <row r="15737" spans="2:2">
      <c r="B15737" s="218"/>
    </row>
    <row r="15738" spans="2:2">
      <c r="B15738" s="218"/>
    </row>
    <row r="15739" spans="2:2">
      <c r="B15739" s="218"/>
    </row>
    <row r="15740" spans="2:2">
      <c r="B15740" s="218"/>
    </row>
    <row r="15741" spans="2:2">
      <c r="B15741" s="218"/>
    </row>
    <row r="15742" spans="2:2">
      <c r="B15742" s="218"/>
    </row>
    <row r="15743" spans="2:2">
      <c r="B15743" s="218"/>
    </row>
    <row r="15744" spans="2:2">
      <c r="B15744" s="218"/>
    </row>
    <row r="15745" spans="2:2">
      <c r="B15745" s="218"/>
    </row>
    <row r="15746" spans="2:2">
      <c r="B15746" s="218"/>
    </row>
    <row r="15747" spans="2:2">
      <c r="B15747" s="218"/>
    </row>
    <row r="15748" spans="2:2">
      <c r="B15748" s="218"/>
    </row>
    <row r="15749" spans="2:2">
      <c r="B15749" s="218"/>
    </row>
    <row r="15750" spans="2:2">
      <c r="B15750" s="218"/>
    </row>
    <row r="15751" spans="2:2">
      <c r="B15751" s="218"/>
    </row>
    <row r="15752" spans="2:2">
      <c r="B15752" s="218"/>
    </row>
    <row r="15753" spans="2:2">
      <c r="B15753" s="218"/>
    </row>
    <row r="15754" spans="2:2">
      <c r="B15754" s="218"/>
    </row>
    <row r="15755" spans="2:2">
      <c r="B15755" s="218"/>
    </row>
    <row r="15756" spans="2:2">
      <c r="B15756" s="218"/>
    </row>
    <row r="15757" spans="2:2">
      <c r="B15757" s="218"/>
    </row>
    <row r="15758" spans="2:2">
      <c r="B15758" s="218"/>
    </row>
    <row r="15759" spans="2:2">
      <c r="B15759" s="218"/>
    </row>
    <row r="15760" spans="2:2">
      <c r="B15760" s="218"/>
    </row>
    <row r="15761" spans="2:2">
      <c r="B15761" s="218"/>
    </row>
    <row r="15762" spans="2:2">
      <c r="B15762" s="218"/>
    </row>
    <row r="15763" spans="2:2">
      <c r="B15763" s="218"/>
    </row>
    <row r="15764" spans="2:2">
      <c r="B15764" s="218"/>
    </row>
    <row r="15765" spans="2:2">
      <c r="B15765" s="218"/>
    </row>
    <row r="15766" spans="2:2">
      <c r="B15766" s="218"/>
    </row>
    <row r="15767" spans="2:2">
      <c r="B15767" s="218"/>
    </row>
    <row r="15768" spans="2:2">
      <c r="B15768" s="218"/>
    </row>
    <row r="15769" spans="2:2">
      <c r="B15769" s="218"/>
    </row>
    <row r="15770" spans="2:2">
      <c r="B15770" s="218"/>
    </row>
    <row r="15771" spans="2:2">
      <c r="B15771" s="218"/>
    </row>
    <row r="15772" spans="2:2">
      <c r="B15772" s="218"/>
    </row>
    <row r="15773" spans="2:2">
      <c r="B15773" s="218"/>
    </row>
    <row r="15774" spans="2:2">
      <c r="B15774" s="218"/>
    </row>
    <row r="15775" spans="2:2">
      <c r="B15775" s="218"/>
    </row>
    <row r="15776" spans="2:2">
      <c r="B15776" s="218"/>
    </row>
    <row r="15777" spans="2:2">
      <c r="B15777" s="218"/>
    </row>
    <row r="15778" spans="2:2">
      <c r="B15778" s="218"/>
    </row>
    <row r="15779" spans="2:2">
      <c r="B15779" s="218"/>
    </row>
    <row r="15780" spans="2:2">
      <c r="B15780" s="218"/>
    </row>
    <row r="15781" spans="2:2">
      <c r="B15781" s="218"/>
    </row>
    <row r="15782" spans="2:2">
      <c r="B15782" s="218"/>
    </row>
    <row r="15783" spans="2:2">
      <c r="B15783" s="218"/>
    </row>
    <row r="15784" spans="2:2">
      <c r="B15784" s="218"/>
    </row>
    <row r="15785" spans="2:2">
      <c r="B15785" s="218"/>
    </row>
    <row r="15786" spans="2:2">
      <c r="B15786" s="218"/>
    </row>
    <row r="15787" spans="2:2">
      <c r="B15787" s="218"/>
    </row>
    <row r="15788" spans="2:2">
      <c r="B15788" s="218"/>
    </row>
    <row r="15789" spans="2:2">
      <c r="B15789" s="218"/>
    </row>
    <row r="15790" spans="2:2">
      <c r="B15790" s="218"/>
    </row>
    <row r="15791" spans="2:2">
      <c r="B15791" s="218"/>
    </row>
    <row r="15792" spans="2:2">
      <c r="B15792" s="218"/>
    </row>
    <row r="15793" spans="2:2">
      <c r="B15793" s="218"/>
    </row>
    <row r="15794" spans="2:2">
      <c r="B15794" s="218"/>
    </row>
    <row r="15795" spans="2:2">
      <c r="B15795" s="218"/>
    </row>
    <row r="15796" spans="2:2">
      <c r="B15796" s="218"/>
    </row>
    <row r="15797" spans="2:2">
      <c r="B15797" s="218"/>
    </row>
    <row r="15798" spans="2:2">
      <c r="B15798" s="218"/>
    </row>
    <row r="15799" spans="2:2">
      <c r="B15799" s="218"/>
    </row>
    <row r="15800" spans="2:2">
      <c r="B15800" s="218"/>
    </row>
    <row r="15801" spans="2:2">
      <c r="B15801" s="218"/>
    </row>
    <row r="15802" spans="2:2">
      <c r="B15802" s="218"/>
    </row>
    <row r="15803" spans="2:2">
      <c r="B15803" s="218"/>
    </row>
    <row r="15804" spans="2:2">
      <c r="B15804" s="218"/>
    </row>
    <row r="15805" spans="2:2">
      <c r="B15805" s="218"/>
    </row>
    <row r="15806" spans="2:2">
      <c r="B15806" s="218"/>
    </row>
    <row r="15807" spans="2:2">
      <c r="B15807" s="218"/>
    </row>
    <row r="15808" spans="2:2">
      <c r="B15808" s="218"/>
    </row>
    <row r="15809" spans="2:2">
      <c r="B15809" s="218"/>
    </row>
    <row r="15810" spans="2:2">
      <c r="B15810" s="218"/>
    </row>
    <row r="15811" spans="2:2">
      <c r="B15811" s="218"/>
    </row>
    <row r="15812" spans="2:2">
      <c r="B15812" s="218"/>
    </row>
    <row r="15813" spans="2:2">
      <c r="B15813" s="218"/>
    </row>
    <row r="15814" spans="2:2">
      <c r="B15814" s="218"/>
    </row>
    <row r="15815" spans="2:2">
      <c r="B15815" s="218"/>
    </row>
    <row r="15816" spans="2:2">
      <c r="B15816" s="218"/>
    </row>
    <row r="15817" spans="2:2">
      <c r="B15817" s="218"/>
    </row>
    <row r="15818" spans="2:2">
      <c r="B15818" s="218"/>
    </row>
    <row r="15819" spans="2:2">
      <c r="B15819" s="218"/>
    </row>
    <row r="15820" spans="2:2">
      <c r="B15820" s="218"/>
    </row>
    <row r="15821" spans="2:2">
      <c r="B15821" s="218"/>
    </row>
    <row r="15822" spans="2:2">
      <c r="B15822" s="218"/>
    </row>
    <row r="15823" spans="2:2">
      <c r="B15823" s="218"/>
    </row>
    <row r="15824" spans="2:2">
      <c r="B15824" s="218"/>
    </row>
    <row r="15825" spans="2:2">
      <c r="B15825" s="218"/>
    </row>
    <row r="15826" spans="2:2">
      <c r="B15826" s="218"/>
    </row>
    <row r="15827" spans="2:2">
      <c r="B15827" s="218"/>
    </row>
    <row r="15828" spans="2:2">
      <c r="B15828" s="218"/>
    </row>
    <row r="15829" spans="2:2">
      <c r="B15829" s="218"/>
    </row>
    <row r="15830" spans="2:2">
      <c r="B15830" s="218"/>
    </row>
    <row r="15831" spans="2:2">
      <c r="B15831" s="218"/>
    </row>
    <row r="15832" spans="2:2">
      <c r="B15832" s="218"/>
    </row>
    <row r="15833" spans="2:2">
      <c r="B15833" s="218"/>
    </row>
    <row r="15834" spans="2:2">
      <c r="B15834" s="218"/>
    </row>
    <row r="15835" spans="2:2">
      <c r="B15835" s="218"/>
    </row>
    <row r="15836" spans="2:2">
      <c r="B15836" s="218"/>
    </row>
    <row r="15837" spans="2:2">
      <c r="B15837" s="218"/>
    </row>
    <row r="15838" spans="2:2">
      <c r="B15838" s="218"/>
    </row>
    <row r="15839" spans="2:2">
      <c r="B15839" s="218"/>
    </row>
    <row r="15840" spans="2:2">
      <c r="B15840" s="218"/>
    </row>
    <row r="15841" spans="2:2">
      <c r="B15841" s="218"/>
    </row>
    <row r="15842" spans="2:2">
      <c r="B15842" s="218"/>
    </row>
    <row r="15843" spans="2:2">
      <c r="B15843" s="218"/>
    </row>
    <row r="15844" spans="2:2">
      <c r="B15844" s="218"/>
    </row>
    <row r="15845" spans="2:2">
      <c r="B15845" s="218"/>
    </row>
    <row r="15846" spans="2:2">
      <c r="B15846" s="218"/>
    </row>
    <row r="15847" spans="2:2">
      <c r="B15847" s="218"/>
    </row>
    <row r="15848" spans="2:2">
      <c r="B15848" s="218"/>
    </row>
    <row r="15849" spans="2:2">
      <c r="B15849" s="218"/>
    </row>
    <row r="15850" spans="2:2">
      <c r="B15850" s="218"/>
    </row>
    <row r="15851" spans="2:2">
      <c r="B15851" s="218"/>
    </row>
    <row r="15852" spans="2:2">
      <c r="B15852" s="218"/>
    </row>
    <row r="15853" spans="2:2">
      <c r="B15853" s="218"/>
    </row>
    <row r="15854" spans="2:2">
      <c r="B15854" s="218"/>
    </row>
    <row r="15855" spans="2:2">
      <c r="B15855" s="218"/>
    </row>
    <row r="15856" spans="2:2">
      <c r="B15856" s="218"/>
    </row>
    <row r="15857" spans="2:2">
      <c r="B15857" s="218"/>
    </row>
    <row r="15858" spans="2:2">
      <c r="B15858" s="218"/>
    </row>
    <row r="15859" spans="2:2">
      <c r="B15859" s="218"/>
    </row>
    <row r="15860" spans="2:2">
      <c r="B15860" s="218"/>
    </row>
    <row r="15861" spans="2:2">
      <c r="B15861" s="218"/>
    </row>
    <row r="15862" spans="2:2">
      <c r="B15862" s="218"/>
    </row>
    <row r="15863" spans="2:2">
      <c r="B15863" s="218"/>
    </row>
    <row r="15864" spans="2:2">
      <c r="B15864" s="218"/>
    </row>
    <row r="15865" spans="2:2">
      <c r="B15865" s="218"/>
    </row>
    <row r="15866" spans="2:2">
      <c r="B15866" s="218"/>
    </row>
    <row r="15867" spans="2:2">
      <c r="B15867" s="218"/>
    </row>
    <row r="15868" spans="2:2">
      <c r="B15868" s="218"/>
    </row>
    <row r="15869" spans="2:2">
      <c r="B15869" s="218"/>
    </row>
    <row r="15870" spans="2:2">
      <c r="B15870" s="218"/>
    </row>
    <row r="15871" spans="2:2">
      <c r="B15871" s="218"/>
    </row>
    <row r="15872" spans="2:2">
      <c r="B15872" s="218"/>
    </row>
    <row r="15873" spans="2:2">
      <c r="B15873" s="218"/>
    </row>
    <row r="15874" spans="2:2">
      <c r="B15874" s="218"/>
    </row>
    <row r="15875" spans="2:2">
      <c r="B15875" s="218"/>
    </row>
    <row r="15876" spans="2:2">
      <c r="B15876" s="218"/>
    </row>
    <row r="15877" spans="2:2">
      <c r="B15877" s="218"/>
    </row>
    <row r="15878" spans="2:2">
      <c r="B15878" s="218"/>
    </row>
    <row r="15879" spans="2:2">
      <c r="B15879" s="218"/>
    </row>
    <row r="15880" spans="2:2">
      <c r="B15880" s="218"/>
    </row>
    <row r="15881" spans="2:2">
      <c r="B15881" s="218"/>
    </row>
    <row r="15882" spans="2:2">
      <c r="B15882" s="218"/>
    </row>
    <row r="15883" spans="2:2">
      <c r="B15883" s="218"/>
    </row>
    <row r="15884" spans="2:2">
      <c r="B15884" s="218"/>
    </row>
    <row r="15885" spans="2:2">
      <c r="B15885" s="218"/>
    </row>
    <row r="15886" spans="2:2">
      <c r="B15886" s="218"/>
    </row>
    <row r="15887" spans="2:2">
      <c r="B15887" s="218"/>
    </row>
    <row r="15888" spans="2:2">
      <c r="B15888" s="218"/>
    </row>
    <row r="15889" spans="2:2">
      <c r="B15889" s="218"/>
    </row>
    <row r="15890" spans="2:2">
      <c r="B15890" s="218"/>
    </row>
    <row r="15891" spans="2:2">
      <c r="B15891" s="218"/>
    </row>
    <row r="15892" spans="2:2">
      <c r="B15892" s="218"/>
    </row>
    <row r="15893" spans="2:2">
      <c r="B15893" s="218"/>
    </row>
    <row r="15894" spans="2:2">
      <c r="B15894" s="218"/>
    </row>
    <row r="15895" spans="2:2">
      <c r="B15895" s="218"/>
    </row>
    <row r="15896" spans="2:2">
      <c r="B15896" s="218"/>
    </row>
    <row r="15897" spans="2:2">
      <c r="B15897" s="218"/>
    </row>
    <row r="15898" spans="2:2">
      <c r="B15898" s="218"/>
    </row>
    <row r="15899" spans="2:2">
      <c r="B15899" s="218"/>
    </row>
    <row r="15900" spans="2:2">
      <c r="B15900" s="218"/>
    </row>
    <row r="15901" spans="2:2">
      <c r="B15901" s="218"/>
    </row>
    <row r="15902" spans="2:2">
      <c r="B15902" s="218"/>
    </row>
    <row r="15903" spans="2:2">
      <c r="B15903" s="218"/>
    </row>
    <row r="15904" spans="2:2">
      <c r="B15904" s="218"/>
    </row>
    <row r="15905" spans="2:2">
      <c r="B15905" s="218"/>
    </row>
    <row r="15906" spans="2:2">
      <c r="B15906" s="218"/>
    </row>
    <row r="15907" spans="2:2">
      <c r="B15907" s="218"/>
    </row>
    <row r="15908" spans="2:2">
      <c r="B15908" s="218"/>
    </row>
    <row r="15909" spans="2:2">
      <c r="B15909" s="218"/>
    </row>
    <row r="15910" spans="2:2">
      <c r="B15910" s="218"/>
    </row>
    <row r="15911" spans="2:2">
      <c r="B15911" s="218"/>
    </row>
    <row r="15912" spans="2:2">
      <c r="B15912" s="218"/>
    </row>
    <row r="15913" spans="2:2">
      <c r="B15913" s="218"/>
    </row>
    <row r="15914" spans="2:2">
      <c r="B15914" s="218"/>
    </row>
    <row r="15915" spans="2:2">
      <c r="B15915" s="218"/>
    </row>
    <row r="15916" spans="2:2">
      <c r="B15916" s="218"/>
    </row>
    <row r="15917" spans="2:2">
      <c r="B15917" s="218"/>
    </row>
    <row r="15918" spans="2:2">
      <c r="B15918" s="218"/>
    </row>
    <row r="15919" spans="2:2">
      <c r="B15919" s="218"/>
    </row>
    <row r="15920" spans="2:2">
      <c r="B15920" s="218"/>
    </row>
    <row r="15921" spans="2:2">
      <c r="B15921" s="218"/>
    </row>
    <row r="15922" spans="2:2">
      <c r="B15922" s="218"/>
    </row>
    <row r="15923" spans="2:2">
      <c r="B15923" s="218"/>
    </row>
    <row r="15924" spans="2:2">
      <c r="B15924" s="218"/>
    </row>
    <row r="15925" spans="2:2">
      <c r="B15925" s="218"/>
    </row>
    <row r="15926" spans="2:2">
      <c r="B15926" s="218"/>
    </row>
    <row r="15927" spans="2:2">
      <c r="B15927" s="218"/>
    </row>
    <row r="15928" spans="2:2">
      <c r="B15928" s="218"/>
    </row>
    <row r="15929" spans="2:2">
      <c r="B15929" s="218"/>
    </row>
    <row r="15930" spans="2:2">
      <c r="B15930" s="218"/>
    </row>
    <row r="15931" spans="2:2">
      <c r="B15931" s="218"/>
    </row>
    <row r="15932" spans="2:2">
      <c r="B15932" s="218"/>
    </row>
    <row r="15933" spans="2:2">
      <c r="B15933" s="218"/>
    </row>
    <row r="15934" spans="2:2">
      <c r="B15934" s="218"/>
    </row>
    <row r="15935" spans="2:2">
      <c r="B15935" s="218"/>
    </row>
    <row r="15936" spans="2:2">
      <c r="B15936" s="218"/>
    </row>
    <row r="15937" spans="2:2">
      <c r="B15937" s="218"/>
    </row>
    <row r="15938" spans="2:2">
      <c r="B15938" s="218"/>
    </row>
    <row r="15939" spans="2:2">
      <c r="B15939" s="218"/>
    </row>
    <row r="15940" spans="2:2">
      <c r="B15940" s="218"/>
    </row>
    <row r="15941" spans="2:2">
      <c r="B15941" s="218"/>
    </row>
    <row r="15942" spans="2:2">
      <c r="B15942" s="218"/>
    </row>
    <row r="15943" spans="2:2">
      <c r="B15943" s="218"/>
    </row>
    <row r="15944" spans="2:2">
      <c r="B15944" s="218"/>
    </row>
    <row r="15945" spans="2:2">
      <c r="B15945" s="218"/>
    </row>
    <row r="15946" spans="2:2">
      <c r="B15946" s="218"/>
    </row>
    <row r="15947" spans="2:2">
      <c r="B15947" s="218"/>
    </row>
    <row r="15948" spans="2:2">
      <c r="B15948" s="218"/>
    </row>
    <row r="15949" spans="2:2">
      <c r="B15949" s="218"/>
    </row>
    <row r="15950" spans="2:2">
      <c r="B15950" s="218"/>
    </row>
    <row r="15951" spans="2:2">
      <c r="B15951" s="218"/>
    </row>
    <row r="15952" spans="2:2">
      <c r="B15952" s="218"/>
    </row>
    <row r="15953" spans="2:2">
      <c r="B15953" s="218"/>
    </row>
    <row r="15954" spans="2:2">
      <c r="B15954" s="218"/>
    </row>
    <row r="15955" spans="2:2">
      <c r="B15955" s="218"/>
    </row>
    <row r="15956" spans="2:2">
      <c r="B15956" s="218"/>
    </row>
    <row r="15957" spans="2:2">
      <c r="B15957" s="218"/>
    </row>
    <row r="15958" spans="2:2">
      <c r="B15958" s="218"/>
    </row>
    <row r="15959" spans="2:2">
      <c r="B15959" s="218"/>
    </row>
    <row r="15960" spans="2:2">
      <c r="B15960" s="218"/>
    </row>
    <row r="15961" spans="2:2">
      <c r="B15961" s="218"/>
    </row>
    <row r="15962" spans="2:2">
      <c r="B15962" s="218"/>
    </row>
    <row r="15963" spans="2:2">
      <c r="B15963" s="218"/>
    </row>
    <row r="15964" spans="2:2">
      <c r="B15964" s="218"/>
    </row>
    <row r="15965" spans="2:2">
      <c r="B15965" s="218"/>
    </row>
    <row r="15966" spans="2:2">
      <c r="B15966" s="218"/>
    </row>
    <row r="15967" spans="2:2">
      <c r="B15967" s="218"/>
    </row>
    <row r="15968" spans="2:2">
      <c r="B15968" s="218"/>
    </row>
    <row r="15969" spans="2:2">
      <c r="B15969" s="218"/>
    </row>
    <row r="15970" spans="2:2">
      <c r="B15970" s="218"/>
    </row>
    <row r="15971" spans="2:2">
      <c r="B15971" s="218"/>
    </row>
    <row r="15972" spans="2:2">
      <c r="B15972" s="218"/>
    </row>
    <row r="15973" spans="2:2">
      <c r="B15973" s="218"/>
    </row>
    <row r="15974" spans="2:2">
      <c r="B15974" s="218"/>
    </row>
    <row r="15975" spans="2:2">
      <c r="B15975" s="218"/>
    </row>
    <row r="15976" spans="2:2">
      <c r="B15976" s="218"/>
    </row>
    <row r="15977" spans="2:2">
      <c r="B15977" s="218"/>
    </row>
    <row r="15978" spans="2:2">
      <c r="B15978" s="218"/>
    </row>
    <row r="15979" spans="2:2">
      <c r="B15979" s="218"/>
    </row>
    <row r="15980" spans="2:2">
      <c r="B15980" s="218"/>
    </row>
    <row r="15981" spans="2:2">
      <c r="B15981" s="218"/>
    </row>
    <row r="15982" spans="2:2">
      <c r="B15982" s="218"/>
    </row>
    <row r="15983" spans="2:2">
      <c r="B15983" s="218"/>
    </row>
    <row r="15984" spans="2:2">
      <c r="B15984" s="218"/>
    </row>
    <row r="15985" spans="2:2">
      <c r="B15985" s="218"/>
    </row>
    <row r="15986" spans="2:2">
      <c r="B15986" s="218"/>
    </row>
    <row r="15987" spans="2:2">
      <c r="B15987" s="218"/>
    </row>
    <row r="15988" spans="2:2">
      <c r="B15988" s="218"/>
    </row>
    <row r="15989" spans="2:2">
      <c r="B15989" s="218"/>
    </row>
    <row r="15990" spans="2:2">
      <c r="B15990" s="218"/>
    </row>
    <row r="15991" spans="2:2">
      <c r="B15991" s="218"/>
    </row>
    <row r="15992" spans="2:2">
      <c r="B15992" s="218"/>
    </row>
    <row r="15993" spans="2:2">
      <c r="B15993" s="218"/>
    </row>
    <row r="15994" spans="2:2">
      <c r="B15994" s="218"/>
    </row>
    <row r="15995" spans="2:2">
      <c r="B15995" s="218"/>
    </row>
    <row r="15996" spans="2:2">
      <c r="B15996" s="218"/>
    </row>
    <row r="15997" spans="2:2">
      <c r="B15997" s="218"/>
    </row>
    <row r="15998" spans="2:2">
      <c r="B15998" s="218"/>
    </row>
    <row r="15999" spans="2:2">
      <c r="B15999" s="218"/>
    </row>
    <row r="16000" spans="2:2">
      <c r="B16000" s="218"/>
    </row>
    <row r="16001" spans="2:2">
      <c r="B16001" s="218"/>
    </row>
    <row r="16002" spans="2:2">
      <c r="B16002" s="218"/>
    </row>
    <row r="16003" spans="2:2">
      <c r="B16003" s="218"/>
    </row>
    <row r="16004" spans="2:2">
      <c r="B16004" s="218"/>
    </row>
    <row r="16005" spans="2:2">
      <c r="B16005" s="218"/>
    </row>
    <row r="16006" spans="2:2">
      <c r="B16006" s="218"/>
    </row>
    <row r="16007" spans="2:2">
      <c r="B16007" s="218"/>
    </row>
    <row r="16008" spans="2:2">
      <c r="B16008" s="218"/>
    </row>
    <row r="16009" spans="2:2">
      <c r="B16009" s="218"/>
    </row>
    <row r="16010" spans="2:2">
      <c r="B16010" s="218"/>
    </row>
    <row r="16011" spans="2:2">
      <c r="B16011" s="218"/>
    </row>
    <row r="16012" spans="2:2">
      <c r="B16012" s="218"/>
    </row>
    <row r="16013" spans="2:2">
      <c r="B16013" s="218"/>
    </row>
    <row r="16014" spans="2:2">
      <c r="B16014" s="218"/>
    </row>
    <row r="16015" spans="2:2">
      <c r="B16015" s="218"/>
    </row>
    <row r="16016" spans="2:2">
      <c r="B16016" s="218"/>
    </row>
    <row r="16017" spans="2:2">
      <c r="B16017" s="218"/>
    </row>
    <row r="16018" spans="2:2">
      <c r="B16018" s="218"/>
    </row>
    <row r="16019" spans="2:2">
      <c r="B16019" s="218"/>
    </row>
    <row r="16020" spans="2:2">
      <c r="B16020" s="218"/>
    </row>
  </sheetData>
  <mergeCells count="33">
    <mergeCell ref="AQ2:AR2"/>
    <mergeCell ref="AS2:AT2"/>
    <mergeCell ref="AG2:AH2"/>
    <mergeCell ref="AI2:AJ2"/>
    <mergeCell ref="AK2:AL2"/>
    <mergeCell ref="AM2:AN2"/>
    <mergeCell ref="AO2:AP2"/>
    <mergeCell ref="AQ1:AT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W1:Z1"/>
    <mergeCell ref="AA1:AD1"/>
    <mergeCell ref="AE1:AH1"/>
    <mergeCell ref="AI1:AL1"/>
    <mergeCell ref="AM1:AP1"/>
    <mergeCell ref="C1:F1"/>
    <mergeCell ref="G1:J1"/>
    <mergeCell ref="K1:N1"/>
    <mergeCell ref="O1:R1"/>
    <mergeCell ref="S1:V1"/>
  </mergeCells>
  <pageMargins left="0.70866141732283472" right="0.70866141732283472" top="0.74803149606299213" bottom="0.74803149606299213" header="0.31496062992125984" footer="0.31496062992125984"/>
  <pageSetup paperSize="9" scale="29" firstPageNumber="21474836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O18"/>
  <sheetViews>
    <sheetView zoomScale="70" workbookViewId="0">
      <pane xSplit="1" topLeftCell="B1" activePane="topRight" state="frozen"/>
      <selection pane="topRight"/>
    </sheetView>
  </sheetViews>
  <sheetFormatPr defaultColWidth="8.85546875" defaultRowHeight="12.75"/>
  <cols>
    <col min="1" max="1" width="40.85546875" style="1" bestFit="1" customWidth="1"/>
    <col min="2" max="2" width="11.85546875" style="1" bestFit="1" customWidth="1"/>
    <col min="3" max="7" width="8.85546875" style="1" bestFit="1"/>
    <col min="8" max="8" width="10.7109375" style="1" bestFit="1" customWidth="1"/>
    <col min="9" max="9" width="11.7109375" style="1" bestFit="1" customWidth="1"/>
    <col min="10" max="14" width="9" style="1" bestFit="1" customWidth="1"/>
    <col min="15" max="19" width="9.140625" style="1" bestFit="1" customWidth="1"/>
    <col min="20" max="30" width="9" style="1" bestFit="1" customWidth="1"/>
    <col min="31" max="31" width="8.140625" style="1" bestFit="1" customWidth="1"/>
    <col min="32" max="34" width="9" style="1" bestFit="1" customWidth="1"/>
    <col min="35" max="70" width="8.85546875" style="1" bestFit="1"/>
    <col min="71" max="72" width="9.28515625" style="1" bestFit="1" customWidth="1"/>
    <col min="73" max="73" width="9.85546875" style="1" bestFit="1" customWidth="1"/>
    <col min="74" max="76" width="8.85546875" style="1" bestFit="1"/>
    <col min="77" max="78" width="0" style="1" hidden="1" bestFit="1" customWidth="1"/>
    <col min="79" max="80" width="8.85546875" style="1" bestFit="1"/>
    <col min="81" max="81" width="10.7109375" style="1" bestFit="1" customWidth="1"/>
    <col min="82" max="83" width="8.85546875" style="1" bestFit="1"/>
    <col min="84" max="84" width="9.7109375" style="1" bestFit="1" customWidth="1"/>
    <col min="85" max="86" width="8.85546875" style="1" bestFit="1"/>
    <col min="87" max="87" width="12.85546875" style="1" bestFit="1" customWidth="1"/>
    <col min="88" max="89" width="8.85546875" style="1" bestFit="1"/>
    <col min="90" max="90" width="10.140625" style="1" bestFit="1" customWidth="1"/>
    <col min="91" max="92" width="8.85546875" style="1" bestFit="1"/>
    <col min="93" max="93" width="12.85546875" style="1" bestFit="1" customWidth="1"/>
    <col min="94" max="95" width="8.85546875" style="1" bestFit="1"/>
    <col min="96" max="96" width="10.28515625" style="1" bestFit="1" customWidth="1"/>
    <col min="97" max="104" width="8.85546875" style="1" bestFit="1"/>
    <col min="105" max="105" width="9.7109375" style="1" bestFit="1" customWidth="1"/>
    <col min="106" max="107" width="8.85546875" style="1" bestFit="1"/>
    <col min="108" max="108" width="9.85546875" style="1" bestFit="1" customWidth="1"/>
    <col min="109" max="110" width="8.85546875" style="1" bestFit="1"/>
    <col min="111" max="111" width="9" style="1" bestFit="1" customWidth="1"/>
    <col min="112" max="112" width="0.140625" style="1" hidden="1" bestFit="1" customWidth="1"/>
    <col min="113" max="113" width="9.140625" style="1" hidden="1" bestFit="1" customWidth="1"/>
    <col min="114" max="114" width="0.28515625" style="1" bestFit="1" customWidth="1"/>
    <col min="115" max="117" width="9.5703125" style="1" bestFit="1" customWidth="1"/>
    <col min="118" max="120" width="9" style="1" bestFit="1" customWidth="1"/>
    <col min="121" max="125" width="8.85546875" style="1" bestFit="1"/>
    <col min="126" max="126" width="9.140625" style="1" bestFit="1" customWidth="1"/>
    <col min="127" max="127" width="0.140625" style="1" bestFit="1" customWidth="1"/>
    <col min="128" max="129" width="5.85546875" style="1" hidden="1" bestFit="1" customWidth="1"/>
    <col min="130" max="132" width="8.85546875" style="1" bestFit="1"/>
    <col min="133" max="133" width="19" style="1" bestFit="1" customWidth="1"/>
    <col min="134" max="134" width="24.140625" style="1" bestFit="1" customWidth="1"/>
    <col min="135" max="135" width="23.7109375" style="1" bestFit="1" customWidth="1"/>
    <col min="136" max="137" width="8.85546875" style="1" bestFit="1"/>
    <col min="138" max="138" width="8" style="1" bestFit="1" customWidth="1"/>
    <col min="139" max="139" width="0.28515625" style="1" hidden="1" bestFit="1" customWidth="1"/>
    <col min="140" max="140" width="0.140625" style="1" hidden="1" bestFit="1" customWidth="1"/>
    <col min="141" max="144" width="9.140625" style="1" hidden="1" bestFit="1" customWidth="1"/>
    <col min="145" max="145" width="0.140625" style="1" hidden="1" bestFit="1" customWidth="1"/>
    <col min="146" max="146" width="9.140625" style="1" hidden="1" bestFit="1" customWidth="1"/>
    <col min="147" max="147" width="0.140625" style="1" hidden="1" bestFit="1" customWidth="1"/>
    <col min="148" max="150" width="9.140625" style="1" hidden="1" bestFit="1" customWidth="1"/>
    <col min="151" max="153" width="8.85546875" style="1" bestFit="1"/>
    <col min="154" max="154" width="10.7109375" style="109" bestFit="1" customWidth="1"/>
    <col min="155" max="155" width="10.42578125" style="109" bestFit="1" customWidth="1"/>
    <col min="156" max="157" width="9.140625" style="109" bestFit="1" customWidth="1"/>
    <col min="158" max="160" width="8.85546875" style="1" bestFit="1"/>
    <col min="161" max="161" width="10.5703125" style="1" bestFit="1" customWidth="1"/>
    <col min="162" max="162" width="8.85546875" style="1" bestFit="1"/>
    <col min="163" max="16384" width="8.85546875" style="1"/>
  </cols>
  <sheetData>
    <row r="2" spans="1:171" ht="138" customHeight="1">
      <c r="A2" s="1307" t="s">
        <v>22</v>
      </c>
      <c r="B2" s="1323" t="s">
        <v>98</v>
      </c>
      <c r="C2" s="1323"/>
      <c r="D2" s="1323"/>
      <c r="E2" s="1323"/>
      <c r="F2" s="1323"/>
      <c r="G2" s="1323"/>
      <c r="H2" s="1324" t="s">
        <v>99</v>
      </c>
      <c r="I2" s="1325"/>
      <c r="J2" s="1325"/>
      <c r="K2" s="1325"/>
      <c r="L2" s="1325"/>
      <c r="M2" s="1325"/>
      <c r="N2" s="1326" t="s">
        <v>100</v>
      </c>
      <c r="O2" s="1326"/>
      <c r="P2" s="1326"/>
      <c r="Q2" s="1326"/>
      <c r="R2" s="1326"/>
      <c r="S2" s="1326"/>
      <c r="T2" s="1327" t="s">
        <v>101</v>
      </c>
      <c r="U2" s="1327"/>
      <c r="V2" s="1327"/>
      <c r="W2" s="1327"/>
      <c r="X2" s="1327"/>
      <c r="Y2" s="1327"/>
      <c r="Z2" s="1328" t="s">
        <v>102</v>
      </c>
      <c r="AA2" s="1328"/>
      <c r="AB2" s="1328"/>
      <c r="AC2" s="1328"/>
      <c r="AD2" s="1328"/>
      <c r="AE2" s="1328"/>
      <c r="AF2" s="1329" t="s">
        <v>103</v>
      </c>
      <c r="AG2" s="1329"/>
      <c r="AH2" s="1329"/>
      <c r="AI2" s="1329"/>
      <c r="AJ2" s="1329"/>
      <c r="AK2" s="1329"/>
      <c r="AL2" s="1327" t="s">
        <v>104</v>
      </c>
      <c r="AM2" s="1327"/>
      <c r="AN2" s="1327"/>
      <c r="AO2" s="1327"/>
      <c r="AP2" s="1327"/>
      <c r="AQ2" s="1327"/>
      <c r="AR2" s="1330" t="s">
        <v>105</v>
      </c>
      <c r="AS2" s="1330"/>
      <c r="AT2" s="1330"/>
      <c r="AU2" s="1330"/>
      <c r="AV2" s="1330"/>
      <c r="AW2" s="1330"/>
      <c r="AX2" s="1331" t="s">
        <v>106</v>
      </c>
      <c r="AY2" s="1331"/>
      <c r="AZ2" s="1331"/>
      <c r="BA2" s="1331"/>
      <c r="BB2" s="1331"/>
      <c r="BC2" s="1331"/>
      <c r="BD2" s="1332" t="s">
        <v>107</v>
      </c>
      <c r="BE2" s="1332"/>
      <c r="BF2" s="1332"/>
      <c r="BG2" s="1332"/>
      <c r="BH2" s="1332"/>
      <c r="BI2" s="1332"/>
      <c r="BJ2" s="1333" t="s">
        <v>108</v>
      </c>
      <c r="BK2" s="1333"/>
      <c r="BL2" s="1333"/>
      <c r="BM2" s="1333"/>
      <c r="BN2" s="1333"/>
      <c r="BO2" s="1333"/>
      <c r="BP2" s="1334" t="s">
        <v>109</v>
      </c>
      <c r="BQ2" s="1334"/>
      <c r="BR2" s="1334"/>
      <c r="BS2" s="1334"/>
      <c r="BT2" s="1334"/>
      <c r="BU2" s="1334"/>
      <c r="BV2" s="1335" t="s">
        <v>110</v>
      </c>
      <c r="BW2" s="1336"/>
      <c r="BX2" s="1336"/>
      <c r="BY2" s="1336"/>
      <c r="BZ2" s="1336"/>
      <c r="CA2" s="1336"/>
      <c r="CB2" s="1336"/>
      <c r="CC2" s="1337"/>
      <c r="CD2" s="1338" t="s">
        <v>111</v>
      </c>
      <c r="CE2" s="1338"/>
      <c r="CF2" s="1338"/>
      <c r="CG2" s="1338"/>
      <c r="CH2" s="1338"/>
      <c r="CI2" s="1338"/>
      <c r="CJ2" s="1339" t="s">
        <v>112</v>
      </c>
      <c r="CK2" s="1339"/>
      <c r="CL2" s="1339"/>
      <c r="CM2" s="1339"/>
      <c r="CN2" s="1339"/>
      <c r="CO2" s="1339"/>
      <c r="CP2" s="1340" t="s">
        <v>113</v>
      </c>
      <c r="CQ2" s="1340"/>
      <c r="CR2" s="1340"/>
      <c r="CS2" s="1340"/>
      <c r="CT2" s="1340"/>
      <c r="CU2" s="1340"/>
      <c r="CV2" s="1341" t="s">
        <v>114</v>
      </c>
      <c r="CW2" s="1341"/>
      <c r="CX2" s="1341"/>
      <c r="CY2" s="1341"/>
      <c r="CZ2" s="1341"/>
      <c r="DA2" s="1341"/>
      <c r="DB2" s="1329" t="s">
        <v>115</v>
      </c>
      <c r="DC2" s="1329"/>
      <c r="DD2" s="1329"/>
      <c r="DE2" s="1329"/>
      <c r="DF2" s="1329"/>
      <c r="DG2" s="1329"/>
      <c r="DH2" s="1342" t="s">
        <v>116</v>
      </c>
      <c r="DI2" s="1342"/>
      <c r="DJ2" s="1342"/>
      <c r="DK2" s="1328" t="s">
        <v>117</v>
      </c>
      <c r="DL2" s="1328"/>
      <c r="DM2" s="1328"/>
      <c r="DN2" s="1328"/>
      <c r="DO2" s="1328"/>
      <c r="DP2" s="1328"/>
      <c r="DQ2" s="1343" t="s">
        <v>118</v>
      </c>
      <c r="DR2" s="1343"/>
      <c r="DS2" s="1343"/>
      <c r="DT2" s="1343"/>
      <c r="DU2" s="1343"/>
      <c r="DV2" s="1343"/>
      <c r="DW2" s="1344" t="s">
        <v>119</v>
      </c>
      <c r="DX2" s="1344"/>
      <c r="DY2" s="1344"/>
      <c r="DZ2" s="1345" t="s">
        <v>120</v>
      </c>
      <c r="EA2" s="1345"/>
      <c r="EB2" s="1345"/>
      <c r="EC2" s="1346" t="s">
        <v>121</v>
      </c>
      <c r="ED2" s="1346"/>
      <c r="EE2" s="1346"/>
      <c r="EF2" s="1347" t="s">
        <v>122</v>
      </c>
      <c r="EG2" s="1347"/>
      <c r="EH2" s="1347"/>
      <c r="EI2" s="1348" t="s">
        <v>123</v>
      </c>
      <c r="EJ2" s="1349"/>
      <c r="EK2" s="1349"/>
      <c r="EL2" s="1349"/>
      <c r="EM2" s="1349"/>
      <c r="EN2" s="1350"/>
      <c r="EO2" s="1351" t="s">
        <v>124</v>
      </c>
      <c r="EP2" s="1352"/>
      <c r="EQ2" s="1352"/>
      <c r="ER2" s="1352"/>
      <c r="ES2" s="1352"/>
      <c r="ET2" s="1353"/>
      <c r="EU2" s="1354" t="s">
        <v>125</v>
      </c>
      <c r="EV2" s="1355"/>
      <c r="EW2" s="1356"/>
      <c r="EX2" s="1357" t="s">
        <v>126</v>
      </c>
      <c r="EY2" s="1357"/>
      <c r="EZ2" s="1357"/>
      <c r="FA2" s="1357"/>
      <c r="FB2" s="1357"/>
      <c r="FC2" s="1358" t="s">
        <v>127</v>
      </c>
      <c r="FD2" s="1358"/>
      <c r="FE2" s="1358"/>
      <c r="FF2" s="1358"/>
      <c r="FG2" s="1359" t="s">
        <v>128</v>
      </c>
      <c r="FH2" s="1359"/>
      <c r="FI2" s="1359"/>
      <c r="FJ2" s="1359"/>
      <c r="FK2" s="1359"/>
      <c r="FL2" s="1359"/>
      <c r="FM2" s="1359"/>
      <c r="FN2" s="1359"/>
    </row>
    <row r="3" spans="1:171" s="43" customFormat="1" ht="140.25" customHeight="1">
      <c r="A3" s="1308"/>
      <c r="B3" s="110" t="s">
        <v>129</v>
      </c>
      <c r="C3" s="110" t="s">
        <v>130</v>
      </c>
      <c r="D3" s="110" t="s">
        <v>131</v>
      </c>
      <c r="E3" s="110" t="s">
        <v>132</v>
      </c>
      <c r="F3" s="110" t="s">
        <v>133</v>
      </c>
      <c r="G3" s="110" t="s">
        <v>134</v>
      </c>
      <c r="H3" s="133" t="s">
        <v>135</v>
      </c>
      <c r="I3" s="133" t="s">
        <v>136</v>
      </c>
      <c r="J3" s="133" t="s">
        <v>131</v>
      </c>
      <c r="K3" s="133" t="s">
        <v>132</v>
      </c>
      <c r="L3" s="134" t="s">
        <v>133</v>
      </c>
      <c r="M3" s="133" t="s">
        <v>134</v>
      </c>
      <c r="N3" s="111" t="s">
        <v>135</v>
      </c>
      <c r="O3" s="111" t="s">
        <v>136</v>
      </c>
      <c r="P3" s="111" t="s">
        <v>131</v>
      </c>
      <c r="Q3" s="111" t="s">
        <v>167</v>
      </c>
      <c r="R3" s="111" t="s">
        <v>168</v>
      </c>
      <c r="S3" s="115" t="s">
        <v>134</v>
      </c>
      <c r="T3" s="112" t="s">
        <v>135</v>
      </c>
      <c r="U3" s="112" t="s">
        <v>136</v>
      </c>
      <c r="V3" s="112" t="s">
        <v>131</v>
      </c>
      <c r="W3" s="112" t="s">
        <v>169</v>
      </c>
      <c r="X3" s="112" t="s">
        <v>170</v>
      </c>
      <c r="Y3" s="115" t="s">
        <v>134</v>
      </c>
      <c r="Z3" s="113" t="s">
        <v>135</v>
      </c>
      <c r="AA3" s="113" t="s">
        <v>136</v>
      </c>
      <c r="AB3" s="113" t="s">
        <v>131</v>
      </c>
      <c r="AC3" s="135" t="s">
        <v>169</v>
      </c>
      <c r="AD3" s="115" t="s">
        <v>171</v>
      </c>
      <c r="AE3" s="113" t="s">
        <v>134</v>
      </c>
      <c r="AF3" s="114" t="s">
        <v>129</v>
      </c>
      <c r="AG3" s="114" t="s">
        <v>130</v>
      </c>
      <c r="AH3" s="114" t="s">
        <v>131</v>
      </c>
      <c r="AI3" s="114" t="s">
        <v>172</v>
      </c>
      <c r="AJ3" s="114" t="s">
        <v>173</v>
      </c>
      <c r="AK3" s="114" t="s">
        <v>134</v>
      </c>
      <c r="AL3" s="112" t="s">
        <v>129</v>
      </c>
      <c r="AM3" s="112" t="s">
        <v>130</v>
      </c>
      <c r="AN3" s="112" t="s">
        <v>131</v>
      </c>
      <c r="AO3" s="112" t="s">
        <v>172</v>
      </c>
      <c r="AP3" s="112" t="s">
        <v>173</v>
      </c>
      <c r="AQ3" s="112" t="s">
        <v>134</v>
      </c>
      <c r="AR3" s="115" t="s">
        <v>129</v>
      </c>
      <c r="AS3" s="115" t="s">
        <v>130</v>
      </c>
      <c r="AT3" s="115" t="s">
        <v>131</v>
      </c>
      <c r="AU3" s="115" t="s">
        <v>132</v>
      </c>
      <c r="AV3" s="115" t="s">
        <v>133</v>
      </c>
      <c r="AW3" s="115" t="s">
        <v>134</v>
      </c>
      <c r="AX3" s="116" t="s">
        <v>129</v>
      </c>
      <c r="AY3" s="116" t="s">
        <v>130</v>
      </c>
      <c r="AZ3" s="116" t="s">
        <v>131</v>
      </c>
      <c r="BA3" s="116" t="s">
        <v>132</v>
      </c>
      <c r="BB3" s="116" t="s">
        <v>133</v>
      </c>
      <c r="BC3" s="116" t="s">
        <v>134</v>
      </c>
      <c r="BD3" s="117" t="s">
        <v>129</v>
      </c>
      <c r="BE3" s="117" t="s">
        <v>130</v>
      </c>
      <c r="BF3" s="117" t="s">
        <v>131</v>
      </c>
      <c r="BG3" s="117" t="s">
        <v>132</v>
      </c>
      <c r="BH3" s="117" t="s">
        <v>133</v>
      </c>
      <c r="BI3" s="117" t="s">
        <v>134</v>
      </c>
      <c r="BJ3" s="118" t="s">
        <v>129</v>
      </c>
      <c r="BK3" s="118" t="s">
        <v>130</v>
      </c>
      <c r="BL3" s="118" t="s">
        <v>131</v>
      </c>
      <c r="BM3" s="118" t="s">
        <v>132</v>
      </c>
      <c r="BN3" s="118" t="s">
        <v>133</v>
      </c>
      <c r="BO3" s="118" t="s">
        <v>134</v>
      </c>
      <c r="BP3" s="119" t="s">
        <v>129</v>
      </c>
      <c r="BQ3" s="119" t="s">
        <v>130</v>
      </c>
      <c r="BR3" s="119" t="s">
        <v>131</v>
      </c>
      <c r="BS3" s="119" t="s">
        <v>132</v>
      </c>
      <c r="BT3" s="119" t="s">
        <v>133</v>
      </c>
      <c r="BU3" s="119" t="s">
        <v>134</v>
      </c>
      <c r="BV3" s="113" t="s">
        <v>129</v>
      </c>
      <c r="BW3" s="113" t="s">
        <v>130</v>
      </c>
      <c r="BX3" s="113" t="s">
        <v>131</v>
      </c>
      <c r="BY3" s="113" t="s">
        <v>132</v>
      </c>
      <c r="BZ3" s="113" t="s">
        <v>133</v>
      </c>
      <c r="CA3" s="113" t="s">
        <v>132</v>
      </c>
      <c r="CB3" s="113" t="s">
        <v>133</v>
      </c>
      <c r="CC3" s="113" t="s">
        <v>134</v>
      </c>
      <c r="CD3" s="120" t="s">
        <v>129</v>
      </c>
      <c r="CE3" s="120" t="s">
        <v>130</v>
      </c>
      <c r="CF3" s="120" t="s">
        <v>131</v>
      </c>
      <c r="CG3" s="120" t="s">
        <v>132</v>
      </c>
      <c r="CH3" s="120" t="s">
        <v>133</v>
      </c>
      <c r="CI3" s="120" t="s">
        <v>134</v>
      </c>
      <c r="CJ3" s="121" t="s">
        <v>129</v>
      </c>
      <c r="CK3" s="121" t="s">
        <v>130</v>
      </c>
      <c r="CL3" s="121" t="s">
        <v>131</v>
      </c>
      <c r="CM3" s="121" t="s">
        <v>132</v>
      </c>
      <c r="CN3" s="121" t="s">
        <v>133</v>
      </c>
      <c r="CO3" s="121" t="s">
        <v>134</v>
      </c>
      <c r="CP3" s="136" t="s">
        <v>129</v>
      </c>
      <c r="CQ3" s="136" t="s">
        <v>130</v>
      </c>
      <c r="CR3" s="136" t="s">
        <v>131</v>
      </c>
      <c r="CS3" s="137" t="s">
        <v>132</v>
      </c>
      <c r="CT3" s="137" t="s">
        <v>133</v>
      </c>
      <c r="CU3" s="137" t="s">
        <v>134</v>
      </c>
      <c r="CV3" s="122" t="s">
        <v>129</v>
      </c>
      <c r="CW3" s="122" t="s">
        <v>130</v>
      </c>
      <c r="CX3" s="122" t="s">
        <v>131</v>
      </c>
      <c r="CY3" s="122" t="s">
        <v>132</v>
      </c>
      <c r="CZ3" s="122" t="s">
        <v>133</v>
      </c>
      <c r="DA3" s="122" t="s">
        <v>134</v>
      </c>
      <c r="DB3" s="114" t="s">
        <v>129</v>
      </c>
      <c r="DC3" s="114" t="s">
        <v>130</v>
      </c>
      <c r="DD3" s="114" t="s">
        <v>131</v>
      </c>
      <c r="DE3" s="114" t="s">
        <v>132</v>
      </c>
      <c r="DF3" s="114" t="s">
        <v>133</v>
      </c>
      <c r="DG3" s="114" t="s">
        <v>134</v>
      </c>
      <c r="DH3" s="123" t="s">
        <v>129</v>
      </c>
      <c r="DI3" s="123" t="s">
        <v>130</v>
      </c>
      <c r="DJ3" s="123" t="s">
        <v>131</v>
      </c>
      <c r="DK3" s="113" t="s">
        <v>129</v>
      </c>
      <c r="DL3" s="113" t="s">
        <v>130</v>
      </c>
      <c r="DM3" s="113" t="s">
        <v>131</v>
      </c>
      <c r="DN3" s="113" t="s">
        <v>132</v>
      </c>
      <c r="DO3" s="113" t="s">
        <v>133</v>
      </c>
      <c r="DP3" s="113" t="s">
        <v>134</v>
      </c>
      <c r="DQ3" s="124" t="s">
        <v>129</v>
      </c>
      <c r="DR3" s="124" t="s">
        <v>130</v>
      </c>
      <c r="DS3" s="124" t="s">
        <v>131</v>
      </c>
      <c r="DT3" s="124" t="s">
        <v>132</v>
      </c>
      <c r="DU3" s="124" t="s">
        <v>133</v>
      </c>
      <c r="DV3" s="124" t="s">
        <v>134</v>
      </c>
      <c r="DW3" s="125" t="s">
        <v>129</v>
      </c>
      <c r="DX3" s="125" t="s">
        <v>130</v>
      </c>
      <c r="DY3" s="125" t="s">
        <v>131</v>
      </c>
      <c r="DZ3" s="126" t="s">
        <v>137</v>
      </c>
      <c r="EA3" s="126" t="s">
        <v>130</v>
      </c>
      <c r="EB3" s="126" t="s">
        <v>131</v>
      </c>
      <c r="EC3" s="127" t="s">
        <v>138</v>
      </c>
      <c r="ED3" s="127" t="s">
        <v>130</v>
      </c>
      <c r="EE3" s="138" t="s">
        <v>131</v>
      </c>
      <c r="EF3" s="128" t="s">
        <v>129</v>
      </c>
      <c r="EG3" s="128" t="s">
        <v>130</v>
      </c>
      <c r="EH3" s="128" t="s">
        <v>131</v>
      </c>
      <c r="EI3" s="139" t="s">
        <v>129</v>
      </c>
      <c r="EJ3" s="139" t="s">
        <v>130</v>
      </c>
      <c r="EK3" s="139" t="s">
        <v>131</v>
      </c>
      <c r="EL3" s="139" t="s">
        <v>132</v>
      </c>
      <c r="EM3" s="139" t="s">
        <v>133</v>
      </c>
      <c r="EN3" s="139" t="s">
        <v>134</v>
      </c>
      <c r="EO3" s="140" t="s">
        <v>129</v>
      </c>
      <c r="EP3" s="140" t="s">
        <v>130</v>
      </c>
      <c r="EQ3" s="140" t="s">
        <v>131</v>
      </c>
      <c r="ER3" s="140" t="s">
        <v>132</v>
      </c>
      <c r="ES3" s="140" t="s">
        <v>133</v>
      </c>
      <c r="ET3" s="140" t="s">
        <v>134</v>
      </c>
      <c r="EU3" s="141" t="s">
        <v>129</v>
      </c>
      <c r="EV3" s="141" t="s">
        <v>130</v>
      </c>
      <c r="EW3" s="141" t="s">
        <v>131</v>
      </c>
      <c r="EX3" s="130" t="s">
        <v>139</v>
      </c>
      <c r="EY3" s="142" t="s">
        <v>140</v>
      </c>
      <c r="EZ3" s="130" t="s">
        <v>141</v>
      </c>
      <c r="FA3" s="130" t="s">
        <v>142</v>
      </c>
      <c r="FB3" s="143" t="s">
        <v>143</v>
      </c>
      <c r="FC3" s="131" t="s">
        <v>144</v>
      </c>
      <c r="FD3" s="144" t="s">
        <v>145</v>
      </c>
      <c r="FE3" s="145" t="s">
        <v>146</v>
      </c>
      <c r="FF3" s="146" t="s">
        <v>147</v>
      </c>
      <c r="FG3" s="147" t="s">
        <v>148</v>
      </c>
      <c r="FH3" s="132" t="s">
        <v>149</v>
      </c>
      <c r="FI3" s="148" t="s">
        <v>150</v>
      </c>
      <c r="FJ3" s="148"/>
      <c r="FK3" s="148"/>
      <c r="FL3" s="148"/>
      <c r="FM3" s="148"/>
      <c r="FN3" s="148" t="s">
        <v>151</v>
      </c>
    </row>
    <row r="4" spans="1:171" s="109" customFormat="1" ht="26.45" customHeight="1">
      <c r="A4" s="150" t="s">
        <v>59</v>
      </c>
      <c r="B4" s="151" t="e">
        <f t="shared" ref="B4:B14" si="0">'к среднему по РА'!#REF!</f>
        <v>#REF!</v>
      </c>
      <c r="C4" s="151" t="e">
        <f t="shared" ref="C4:C14" si="1">коэффициенты!#REF!</f>
        <v>#REF!</v>
      </c>
      <c r="D4" s="152" t="e">
        <f t="shared" ref="D4:D14" si="2">IF(B4&gt;2,2*C4,B4*C4)</f>
        <v>#REF!</v>
      </c>
      <c r="E4" s="151" t="e">
        <f t="shared" ref="E4:E14" si="3">'к среднему по РА'!#REF!</f>
        <v>#REF!</v>
      </c>
      <c r="F4" s="151" t="e">
        <f t="shared" ref="F4:F14" si="4">коэффициенты!#REF!</f>
        <v>#REF!</v>
      </c>
      <c r="G4" s="153" t="e">
        <f t="shared" ref="G4:G14" si="5">IF(E4&gt;2,2*F4,E4*F4)</f>
        <v>#REF!</v>
      </c>
      <c r="H4" s="151" t="e">
        <f>'к среднему по РА'!S5</f>
        <v>#DIV/0!</v>
      </c>
      <c r="I4" s="151">
        <f>коэффициенты!G4</f>
        <v>1</v>
      </c>
      <c r="J4" s="152" t="e">
        <f t="shared" ref="J4:J14" si="6">IF(H4&gt;2,2*I4,H4*I4)</f>
        <v>#DIV/0!</v>
      </c>
      <c r="K4" s="151" t="e">
        <f>'к среднему по РА'!W5</f>
        <v>#DIV/0!</v>
      </c>
      <c r="L4" s="151">
        <f>коэффициенты!I4</f>
        <v>1</v>
      </c>
      <c r="M4" s="153" t="e">
        <f t="shared" ref="M4:M14" si="7">IF(K4&gt;2,2*L4,K4*L4)</f>
        <v>#DIV/0!</v>
      </c>
      <c r="N4" s="151">
        <f>'к среднему по РА'!E5</f>
        <v>0</v>
      </c>
      <c r="O4" s="151" t="e">
        <f t="shared" ref="O4:O14" si="8">коэффициенты!#REF!</f>
        <v>#REF!</v>
      </c>
      <c r="P4" s="152" t="e">
        <f t="shared" ref="P4:P14" si="9">IF(N4&gt;2,2*O4,N4*O4)</f>
        <v>#REF!</v>
      </c>
      <c r="Q4" s="219">
        <f>'к среднему по РА'!K5</f>
        <v>1.3153178352519574</v>
      </c>
      <c r="R4" s="219">
        <v>1</v>
      </c>
      <c r="S4" s="153">
        <f t="shared" ref="S4:S14" si="10">IF(Q4&gt;2,2*R4,Q4*R4)</f>
        <v>1.3153178352519574</v>
      </c>
      <c r="T4" s="151" t="e">
        <f t="shared" ref="T4:T14" si="11">'к среднему по РА'!#REF!</f>
        <v>#REF!</v>
      </c>
      <c r="U4" s="151" t="e">
        <f t="shared" ref="U4:U14" si="12">коэффициенты!#REF!</f>
        <v>#REF!</v>
      </c>
      <c r="V4" s="154" t="e">
        <f t="shared" ref="V4:V14" si="13">IF(T4&gt;2,2*U4,T4*U4)</f>
        <v>#REF!</v>
      </c>
      <c r="W4" s="219" t="e">
        <f t="shared" ref="W4:W14" si="14">'к среднему по РА'!#REF!</f>
        <v>#REF!</v>
      </c>
      <c r="X4" s="219">
        <v>1</v>
      </c>
      <c r="Y4" s="153" t="e">
        <f t="shared" ref="Y4:Y14" si="15">IF(W4&gt;2,2*X4,W4*X4)</f>
        <v>#REF!</v>
      </c>
      <c r="Z4" s="151" t="e">
        <f t="shared" ref="Z4:Z14" si="16">'к среднему по РА'!#REF!</f>
        <v>#REF!</v>
      </c>
      <c r="AA4" s="151" t="e">
        <f t="shared" ref="AA4:AA14" si="17">коэффициенты!#REF!</f>
        <v>#REF!</v>
      </c>
      <c r="AB4" s="154" t="e">
        <f t="shared" ref="AB4:AB14" si="18">IF(Z4&gt;2,2*AA4,Z4*AA4)</f>
        <v>#REF!</v>
      </c>
      <c r="AC4" s="219" t="e">
        <f t="shared" ref="AC4:AC14" si="19">'к среднему по РА'!#REF!</f>
        <v>#REF!</v>
      </c>
      <c r="AD4" s="219">
        <v>1</v>
      </c>
      <c r="AE4" s="153" t="e">
        <f t="shared" ref="AE4:AE14" si="20">IF(AC4&gt;2,2*AD4,AC4*AD4)</f>
        <v>#REF!</v>
      </c>
      <c r="AF4" s="151"/>
      <c r="AG4" s="151"/>
      <c r="AH4" s="154"/>
      <c r="AI4" s="151"/>
      <c r="AJ4" s="151"/>
      <c r="AK4" s="153"/>
      <c r="AL4" s="151"/>
      <c r="AM4" s="151"/>
      <c r="AN4" s="154"/>
      <c r="AO4" s="151"/>
      <c r="AP4" s="151"/>
      <c r="AQ4" s="153"/>
      <c r="AR4" s="151" t="e">
        <f t="shared" ref="AR4:AR14" si="21">'к среднему по РА'!#REF!</f>
        <v>#REF!</v>
      </c>
      <c r="AS4" s="151" t="e">
        <f t="shared" ref="AS4:AS14" si="22">коэффициенты!#REF!</f>
        <v>#REF!</v>
      </c>
      <c r="AT4" s="154" t="e">
        <f t="shared" ref="AT4:AT14" si="23">IF(AR4&gt;2,2*AS4,AR4*AS4)</f>
        <v>#REF!</v>
      </c>
      <c r="AU4" s="151" t="e">
        <f t="shared" ref="AU4:AU14" si="24">'к среднему по РА'!#REF!</f>
        <v>#REF!</v>
      </c>
      <c r="AV4" s="151" t="e">
        <f t="shared" ref="AV4:AV14" si="25">коэффициенты!#REF!</f>
        <v>#REF!</v>
      </c>
      <c r="AW4" s="153" t="e">
        <f t="shared" ref="AW4:AW14" si="26">IF(AU4&gt;2,2*AV4,AU4*AV4)</f>
        <v>#REF!</v>
      </c>
      <c r="AX4" s="151" t="e">
        <f t="shared" ref="AX4:AX14" si="27">'к среднему по РА'!#REF!</f>
        <v>#REF!</v>
      </c>
      <c r="AY4" s="151" t="e">
        <f t="shared" ref="AY4:AY14" si="28">коэффициенты!#REF!</f>
        <v>#REF!</v>
      </c>
      <c r="AZ4" s="154" t="e">
        <f t="shared" ref="AZ4:AZ14" si="29">IF(AX4&gt;2,2*AY4,AX4*AY4)</f>
        <v>#REF!</v>
      </c>
      <c r="BA4" s="151" t="e">
        <f t="shared" ref="BA4:BA14" si="30">'к среднему по РА'!#REF!</f>
        <v>#REF!</v>
      </c>
      <c r="BB4" s="151" t="e">
        <f t="shared" ref="BB4:BB14" si="31">коэффициенты!#REF!</f>
        <v>#REF!</v>
      </c>
      <c r="BC4" s="153" t="e">
        <f t="shared" ref="BC4:BC14" si="32">IF(BA4&gt;2,2*BB4,BA4*BB4)</f>
        <v>#REF!</v>
      </c>
      <c r="BD4" s="151">
        <f>'к среднему по РА'!CO5</f>
        <v>0</v>
      </c>
      <c r="BE4" s="151">
        <f>коэффициенты!AE4</f>
        <v>0.8</v>
      </c>
      <c r="BF4" s="154">
        <f t="shared" ref="BF4:BF14" si="33">IF(BD4&gt;2,2*BE4,BD4*BE4)</f>
        <v>0</v>
      </c>
      <c r="BG4" s="151" t="e">
        <f t="shared" ref="BG4:BG14" si="34">'к среднему по РА'!#REF!</f>
        <v>#REF!</v>
      </c>
      <c r="BH4" s="151" t="e">
        <f t="shared" ref="BH4:BH14" si="35">коэффициенты!#REF!</f>
        <v>#REF!</v>
      </c>
      <c r="BI4" s="153" t="e">
        <f t="shared" ref="BI4:BI14" si="36">IF(BG4&gt;2,2*BH4,BG4*BH4)</f>
        <v>#REF!</v>
      </c>
      <c r="BJ4" s="151" t="e">
        <f t="shared" ref="BJ4:BJ14" si="37">'к среднему по РА'!#REF!</f>
        <v>#REF!</v>
      </c>
      <c r="BK4" s="151" t="e">
        <f t="shared" ref="BK4:BK14" si="38">коэффициенты!#REF!</f>
        <v>#REF!</v>
      </c>
      <c r="BL4" s="154" t="e">
        <f t="shared" ref="BL4:BL14" si="39">IF(BJ4&gt;2,2*BK4,BJ4*BK4)</f>
        <v>#REF!</v>
      </c>
      <c r="BM4" s="151" t="e">
        <f t="shared" ref="BM4:BM14" si="40">'к среднему по РА'!#REF!</f>
        <v>#REF!</v>
      </c>
      <c r="BN4" s="151" t="e">
        <f t="shared" ref="BN4:BN14" si="41">коэффициенты!#REF!</f>
        <v>#REF!</v>
      </c>
      <c r="BO4" s="153" t="e">
        <f t="shared" ref="BO4:BO14" si="42">IF(BM4&gt;2,2*BN4,BM4*BN4)</f>
        <v>#REF!</v>
      </c>
      <c r="BP4" s="151" t="e">
        <f t="shared" ref="BP4:BP14" si="43">'к среднему по РА'!#REF!</f>
        <v>#REF!</v>
      </c>
      <c r="BQ4" s="151" t="e">
        <f t="shared" ref="BQ4:BQ14" si="44">коэффициенты!#REF!</f>
        <v>#REF!</v>
      </c>
      <c r="BR4" s="154" t="e">
        <f t="shared" ref="BR4:BR14" si="45">IF(BP4&gt;2,2*BQ4,BP4*BQ4)</f>
        <v>#REF!</v>
      </c>
      <c r="BS4" s="151" t="e">
        <f t="shared" ref="BS4:BS14" si="46">'к среднему по РА'!#REF!</f>
        <v>#REF!</v>
      </c>
      <c r="BT4" s="151" t="e">
        <f t="shared" ref="BT4:BT14" si="47">коэффициенты!#REF!</f>
        <v>#REF!</v>
      </c>
      <c r="BU4" s="153" t="e">
        <f t="shared" ref="BU4:BU14" si="48">IF(BS4&gt;2,2*BT4,BS4*BT4)</f>
        <v>#REF!</v>
      </c>
      <c r="BV4" s="151">
        <f>'к среднему по РА'!AU5</f>
        <v>1</v>
      </c>
      <c r="BW4" s="151" t="e">
        <f t="shared" ref="BW4:BW14" si="49">коэффициенты!#REF!</f>
        <v>#REF!</v>
      </c>
      <c r="BX4" s="154" t="e">
        <f t="shared" ref="BX4:BX14" si="50">IF(BV4&gt;2,2*BW4,BV4*BW4)</f>
        <v>#REF!</v>
      </c>
      <c r="BY4" s="151" t="e">
        <f t="shared" ref="BY4:BY14" si="51">'к среднему по РА'!#REF!</f>
        <v>#REF!</v>
      </c>
      <c r="BZ4" s="151" t="e">
        <f t="shared" ref="BZ4:BZ14" si="52">коэффициенты!#REF!</f>
        <v>#REF!</v>
      </c>
      <c r="CA4" s="219" t="e">
        <f t="shared" ref="CA4:CA14" si="53">'к среднему по РА'!#REF!</f>
        <v>#REF!</v>
      </c>
      <c r="CB4" s="219">
        <v>1</v>
      </c>
      <c r="CC4" s="153" t="e">
        <f t="shared" ref="CC4:CC14" si="54">IF(CA4&gt;2,2*CB4,CA4*CB4)</f>
        <v>#REF!</v>
      </c>
      <c r="CD4" s="151" t="e">
        <f t="shared" ref="CD4:CD14" si="55">'к среднему по РА'!#REF!</f>
        <v>#REF!</v>
      </c>
      <c r="CE4" s="151" t="e">
        <f t="shared" ref="CE4:CE14" si="56">коэффициенты!#REF!</f>
        <v>#REF!</v>
      </c>
      <c r="CF4" s="154" t="e">
        <f t="shared" ref="CF4:CF14" si="57">IF(CD4&gt;2,2*CE4,CD4*CE4)</f>
        <v>#REF!</v>
      </c>
      <c r="CG4" s="151" t="e">
        <f t="shared" ref="CG4:CG14" si="58">'к среднему по РА'!#REF!</f>
        <v>#REF!</v>
      </c>
      <c r="CH4" s="151">
        <f>коэффициенты!O4</f>
        <v>0.95</v>
      </c>
      <c r="CI4" s="153" t="e">
        <f t="shared" ref="CI4:CI14" si="59">IF(CG4&gt;2,2*CH4,CG4*CH4)</f>
        <v>#REF!</v>
      </c>
      <c r="CJ4" s="151" t="e">
        <f t="shared" ref="CJ4:CJ14" si="60">'к среднему по РА'!#REF!</f>
        <v>#REF!</v>
      </c>
      <c r="CK4" s="151">
        <f>коэффициенты!Q4</f>
        <v>1</v>
      </c>
      <c r="CL4" s="154" t="e">
        <f t="shared" ref="CL4:CL14" si="61">IF(CJ4&gt;2,2*CK4,CJ4*CK4)</f>
        <v>#REF!</v>
      </c>
      <c r="CM4" s="151" t="e">
        <f t="shared" ref="CM4:CM14" si="62">'к среднему по РА'!#REF!</f>
        <v>#REF!</v>
      </c>
      <c r="CN4" s="151" t="e">
        <f t="shared" ref="CN4:CN14" si="63">коэффициенты!#REF!</f>
        <v>#REF!</v>
      </c>
      <c r="CO4" s="153" t="e">
        <f t="shared" ref="CO4:CO14" si="64">IF(CM4&gt;2,2*CN4,CM4*CN4)</f>
        <v>#REF!</v>
      </c>
      <c r="CP4" s="151" t="e">
        <f t="shared" ref="CP4:CP14" si="65">'к среднему по РА'!#REF!</f>
        <v>#REF!</v>
      </c>
      <c r="CQ4" s="151">
        <f>коэффициенты!S4</f>
        <v>1</v>
      </c>
      <c r="CR4" s="155" t="e">
        <f t="shared" ref="CR4:CR14" si="66">CP4*CQ4</f>
        <v>#REF!</v>
      </c>
      <c r="CS4" s="151" t="e">
        <f t="shared" ref="CS4:CS14" si="67">'к среднему по РА'!#REF!</f>
        <v>#REF!</v>
      </c>
      <c r="CT4" s="151" t="e">
        <f t="shared" ref="CT4:CT14" si="68">коэффициенты!#REF!</f>
        <v>#REF!</v>
      </c>
      <c r="CU4" s="156" t="e">
        <f t="shared" ref="CU4:CU14" si="69">CT4*CS4</f>
        <v>#REF!</v>
      </c>
      <c r="CV4" s="151" t="e">
        <f t="shared" ref="CV4:CV14" si="70">'к среднему по РА'!#REF!</f>
        <v>#REF!</v>
      </c>
      <c r="CW4" s="151" t="e">
        <f t="shared" ref="CW4:CW14" si="71">коэффициенты!#REF!</f>
        <v>#REF!</v>
      </c>
      <c r="CX4" s="154" t="e">
        <f t="shared" ref="CX4:CX14" si="72">IF(CV4&gt;2,2*CW4,CV4*CW4)</f>
        <v>#REF!</v>
      </c>
      <c r="CY4" s="151" t="e">
        <f t="shared" ref="CY4:CY14" si="73">'к среднему по РА'!#REF!</f>
        <v>#REF!</v>
      </c>
      <c r="CZ4" s="151" t="e">
        <f t="shared" ref="CZ4:CZ14" si="74">коэффициенты!#REF!</f>
        <v>#REF!</v>
      </c>
      <c r="DA4" s="153" t="e">
        <f t="shared" ref="DA4:DA14" si="75">IF(CY4&gt;2,2*CZ4,CY4*CZ4)</f>
        <v>#REF!</v>
      </c>
      <c r="DB4" s="151" t="e">
        <f t="shared" ref="DB4:DB14" si="76">'к среднему по РА'!#REF!</f>
        <v>#REF!</v>
      </c>
      <c r="DC4" s="151" t="e">
        <f t="shared" ref="DC4:DC14" si="77">коэффициенты!#REF!</f>
        <v>#REF!</v>
      </c>
      <c r="DD4" s="154" t="e">
        <f t="shared" ref="DD4:DD14" si="78">IF(DB4&gt;2,2*DC4,DB4*DC4)</f>
        <v>#REF!</v>
      </c>
      <c r="DE4" s="151" t="e">
        <f t="shared" ref="DE4:DE14" si="79">'к среднему по РА'!#REF!</f>
        <v>#REF!</v>
      </c>
      <c r="DF4" s="151" t="e">
        <f t="shared" ref="DF4:DF14" si="80">коэффициенты!#REF!</f>
        <v>#REF!</v>
      </c>
      <c r="DG4" s="153" t="e">
        <f t="shared" ref="DG4:DG14" si="81">IF(DE4&gt;2,2*DF4,DE4*DF4)</f>
        <v>#REF!</v>
      </c>
      <c r="DH4" s="151" t="e">
        <f t="shared" ref="DH4:DH14" si="82">'к среднему по РА'!#REF!</f>
        <v>#REF!</v>
      </c>
      <c r="DI4" s="151" t="e">
        <f t="shared" ref="DI4:DI14" si="83">коэффициенты!#REF!</f>
        <v>#REF!</v>
      </c>
      <c r="DJ4" s="154" t="e">
        <f t="shared" ref="DJ4:DJ14" si="84">IF(DH4&gt;2,2*DI4,DH4*DI4)</f>
        <v>#REF!</v>
      </c>
      <c r="DK4" s="151" t="e">
        <f t="shared" ref="DK4:DK14" si="85">'к среднему по РА'!#REF!</f>
        <v>#REF!</v>
      </c>
      <c r="DL4" s="151" t="e">
        <f t="shared" ref="DL4:DL14" si="86">коэффициенты!#REF!</f>
        <v>#REF!</v>
      </c>
      <c r="DM4" s="154" t="e">
        <f t="shared" ref="DM4:DM14" si="87">IF(DK4&gt;2,2*DL4,DK4*DL4)</f>
        <v>#REF!</v>
      </c>
      <c r="DN4" s="151" t="e">
        <f t="shared" ref="DN4:DN14" si="88">'к среднему по РА'!#REF!</f>
        <v>#REF!</v>
      </c>
      <c r="DO4" s="151" t="e">
        <f t="shared" ref="DO4:DO14" si="89">коэффициенты!#REF!</f>
        <v>#REF!</v>
      </c>
      <c r="DP4" s="153" t="e">
        <f t="shared" ref="DP4:DP14" si="90">IF(DN4&gt;2,2*DO4,DN4*DO4)</f>
        <v>#REF!</v>
      </c>
      <c r="DQ4" s="151" t="e">
        <f t="shared" ref="DQ4:DQ14" si="91">'к среднему по РА'!#REF!</f>
        <v>#REF!</v>
      </c>
      <c r="DR4" s="151">
        <f>коэффициенты!AI4</f>
        <v>1</v>
      </c>
      <c r="DS4" s="154" t="e">
        <f t="shared" ref="DS4:DS14" si="92">IF(DQ4&gt;2,2*DR4,DQ4*DR4)</f>
        <v>#REF!</v>
      </c>
      <c r="DT4" s="151"/>
      <c r="DU4" s="151"/>
      <c r="DV4" s="153">
        <f t="shared" ref="DV4:DV14" si="93">IF(DT4&gt;2,2*DU4,DT4*DU4)</f>
        <v>0</v>
      </c>
      <c r="DW4" s="151" t="e">
        <f t="shared" ref="DW4:DW14" si="94">'к среднему по РА'!#REF!</f>
        <v>#REF!</v>
      </c>
      <c r="DX4" s="151" t="e">
        <f t="shared" ref="DX4:DX14" si="95">коэффициенты!#REF!</f>
        <v>#REF!</v>
      </c>
      <c r="DY4" s="154" t="e">
        <f t="shared" ref="DY4:DY14" si="96">IF(DW4&gt;2,2*DX4,DW4*DX4)</f>
        <v>#REF!</v>
      </c>
      <c r="DZ4" s="151" t="e">
        <f t="shared" ref="DZ4:DZ14" si="97">'к среднему по РА'!#REF!</f>
        <v>#REF!</v>
      </c>
      <c r="EA4" s="151">
        <f>коэффициенты!AK4</f>
        <v>0</v>
      </c>
      <c r="EB4" s="154" t="e">
        <f t="shared" ref="EB4:EB14" si="98">IF(DZ4&gt;2,2*EA4,DZ4*EA4)</f>
        <v>#REF!</v>
      </c>
      <c r="EC4" s="151" t="e">
        <f t="shared" ref="EC4:EC14" si="99">'к среднему по РА'!#REF!</f>
        <v>#REF!</v>
      </c>
      <c r="ED4" s="151" t="e">
        <f t="shared" ref="ED4:ED14" si="100">коэффициенты!#REF!</f>
        <v>#REF!</v>
      </c>
      <c r="EE4" s="154" t="e">
        <f t="shared" ref="EE4:EE14" si="101">IF(EC4&gt;2,2*ED4,EC4*ED4)</f>
        <v>#REF!</v>
      </c>
      <c r="EF4" s="151" t="e">
        <f t="shared" ref="EF4:EF14" si="102">'к среднему по РА'!#REF!</f>
        <v>#REF!</v>
      </c>
      <c r="EG4" s="151" t="e">
        <f t="shared" ref="EG4:EG14" si="103">коэффициенты!#REF!</f>
        <v>#REF!</v>
      </c>
      <c r="EH4" s="154" t="e">
        <f t="shared" ref="EH4:EH14" si="104">IF(EF4&gt;2,2*EG4,EF4*EG4)</f>
        <v>#REF!</v>
      </c>
      <c r="EI4" s="151" t="e">
        <f t="shared" ref="EI4:EI14" si="105">'к среднему по РА'!#REF!</f>
        <v>#REF!</v>
      </c>
      <c r="EJ4" s="151" t="e">
        <f t="shared" ref="EJ4:EJ14" si="106">коэффициенты!#REF!</f>
        <v>#REF!</v>
      </c>
      <c r="EK4" s="154" t="e">
        <f t="shared" ref="EK4:EK14" si="107">IF(EI4&gt;2,2*EJ4,EI4*EJ4)</f>
        <v>#REF!</v>
      </c>
      <c r="EL4" s="151" t="e">
        <f t="shared" ref="EL4:EL14" si="108">'к среднему по РА'!#REF!</f>
        <v>#REF!</v>
      </c>
      <c r="EM4" s="151" t="e">
        <f t="shared" ref="EM4:EM14" si="109">коэффициенты!#REF!</f>
        <v>#REF!</v>
      </c>
      <c r="EN4" s="153" t="e">
        <f t="shared" ref="EN4:EN14" si="110">IF(EL4&gt;2,2*EM4,EL4*EM4)</f>
        <v>#REF!</v>
      </c>
      <c r="EO4" s="151" t="e">
        <f t="shared" ref="EO4:EO14" si="111">'к среднему по РА'!#REF!</f>
        <v>#REF!</v>
      </c>
      <c r="EP4" s="151" t="e">
        <f t="shared" ref="EP4:EP14" si="112">коэффициенты!#REF!</f>
        <v>#REF!</v>
      </c>
      <c r="EQ4" s="154" t="e">
        <f t="shared" ref="EQ4:EQ14" si="113">IF(EO4&gt;2,2*EP4,EO4*EP4)</f>
        <v>#REF!</v>
      </c>
      <c r="ER4" s="151" t="e">
        <f t="shared" ref="ER4:ER14" si="114">'к среднему по РА'!#REF!</f>
        <v>#REF!</v>
      </c>
      <c r="ES4" s="151" t="e">
        <f t="shared" ref="ES4:ES14" si="115">коэффициенты!#REF!</f>
        <v>#REF!</v>
      </c>
      <c r="ET4" s="153" t="e">
        <f t="shared" ref="ET4:ET14" si="116">IF(ER4&gt;2,2*ES4,ER4*ES4)</f>
        <v>#REF!</v>
      </c>
      <c r="EU4" s="157" t="e">
        <f t="shared" ref="EU4:EU14" si="117">'к среднему по РА'!#REF!</f>
        <v>#REF!</v>
      </c>
      <c r="EV4" s="158" t="e">
        <f t="shared" ref="EV4:EV14" si="118">коэффициенты!#REF!</f>
        <v>#REF!</v>
      </c>
      <c r="EW4" s="154" t="e">
        <f t="shared" ref="EW4:EW14" si="119">IF(EU4&gt;2,2*EV4,EU4*EV4)</f>
        <v>#REF!</v>
      </c>
      <c r="EX4" s="143">
        <v>15</v>
      </c>
      <c r="EY4" s="159">
        <v>0</v>
      </c>
      <c r="EZ4" s="143">
        <f t="shared" ref="EZ4:EZ15" si="120">EX4+EY4</f>
        <v>15</v>
      </c>
      <c r="FA4" s="160">
        <f t="shared" ref="FA4:FA15" si="121">EX4/EZ4</f>
        <v>1</v>
      </c>
      <c r="FB4" s="161">
        <f t="shared" ref="FB4:FB14" si="122">FA4/$FA$15</f>
        <v>1</v>
      </c>
      <c r="FC4" s="162">
        <v>7</v>
      </c>
      <c r="FD4" s="163">
        <v>7</v>
      </c>
      <c r="FE4" s="164">
        <f t="shared" ref="FE4:FE15" si="123">IF(FD4=0,0,FD4/FC4)</f>
        <v>1</v>
      </c>
      <c r="FF4" s="165">
        <f t="shared" ref="FF4:FF14" si="124">IF(FD4=0,0,FE4/$FE$15)</f>
        <v>1</v>
      </c>
      <c r="FG4" s="166" t="e">
        <f t="shared" ref="FG4:FG14" si="125">(D4+J4+P4+V4+AB4+BX4+CF4+CL4+CR4+CX4+DD4+DM4+DS4+EB4+EE4+EH4+EW4)/17</f>
        <v>#REF!</v>
      </c>
      <c r="FH4" s="166" t="e">
        <f t="shared" ref="FH4:FH14" si="126">(G4+M4+S4+Y4+AE4+CC4+CI4+CO4+CU4+DA4+DG4+DP4)/12</f>
        <v>#REF!</v>
      </c>
      <c r="FI4" s="167" t="e">
        <f t="shared" ref="FI4:FI14" si="127">(0.5*$FG4)+0.4*$FH4+0.04*$FB4+0.06*$FF4</f>
        <v>#REF!</v>
      </c>
      <c r="FJ4" s="167" t="e">
        <f t="shared" ref="FJ4:FJ14" si="128">(0.5*FG4)</f>
        <v>#REF!</v>
      </c>
      <c r="FK4" s="167" t="e">
        <f t="shared" ref="FK4:FK14" si="129">0.4*$FH4</f>
        <v>#REF!</v>
      </c>
      <c r="FL4" s="167">
        <f t="shared" ref="FL4:FL14" si="130">0.04*$FB4</f>
        <v>0.04</v>
      </c>
      <c r="FM4" s="167">
        <f t="shared" ref="FM4:FM14" si="131">0.06*$FF4</f>
        <v>0.06</v>
      </c>
      <c r="FN4" s="168" t="e">
        <f t="shared" ref="FN4:FN14" si="132">RANK(FI4,FI$4:FI$14,0)</f>
        <v>#REF!</v>
      </c>
      <c r="FO4" s="109">
        <v>5</v>
      </c>
    </row>
    <row r="5" spans="1:171" s="109" customFormat="1" ht="21" customHeight="1">
      <c r="A5" s="150" t="s">
        <v>60</v>
      </c>
      <c r="B5" s="151" t="e">
        <f t="shared" si="0"/>
        <v>#REF!</v>
      </c>
      <c r="C5" s="151" t="e">
        <f t="shared" si="1"/>
        <v>#REF!</v>
      </c>
      <c r="D5" s="152" t="e">
        <f t="shared" si="2"/>
        <v>#REF!</v>
      </c>
      <c r="E5" s="151" t="e">
        <f t="shared" si="3"/>
        <v>#REF!</v>
      </c>
      <c r="F5" s="151" t="e">
        <f t="shared" si="4"/>
        <v>#REF!</v>
      </c>
      <c r="G5" s="153" t="e">
        <f t="shared" si="5"/>
        <v>#REF!</v>
      </c>
      <c r="H5" s="151" t="e">
        <f>'к среднему по РА'!S6</f>
        <v>#DIV/0!</v>
      </c>
      <c r="I5" s="151">
        <f>коэффициенты!G5</f>
        <v>0.8</v>
      </c>
      <c r="J5" s="152" t="e">
        <f t="shared" si="6"/>
        <v>#DIV/0!</v>
      </c>
      <c r="K5" s="151" t="e">
        <f>'к среднему по РА'!W6</f>
        <v>#DIV/0!</v>
      </c>
      <c r="L5" s="151">
        <f>коэффициенты!I5</f>
        <v>0.8</v>
      </c>
      <c r="M5" s="153" t="e">
        <f t="shared" si="7"/>
        <v>#DIV/0!</v>
      </c>
      <c r="N5" s="151">
        <f>'к среднему по РА'!E6</f>
        <v>0</v>
      </c>
      <c r="O5" s="151" t="e">
        <f t="shared" si="8"/>
        <v>#REF!</v>
      </c>
      <c r="P5" s="152" t="e">
        <f t="shared" si="9"/>
        <v>#REF!</v>
      </c>
      <c r="Q5" s="219">
        <f>'к среднему по РА'!K6</f>
        <v>0.79247257703824481</v>
      </c>
      <c r="R5" s="219">
        <v>1</v>
      </c>
      <c r="S5" s="153">
        <f t="shared" si="10"/>
        <v>0.79247257703824481</v>
      </c>
      <c r="T5" s="151" t="e">
        <f t="shared" si="11"/>
        <v>#REF!</v>
      </c>
      <c r="U5" s="151" t="e">
        <f t="shared" si="12"/>
        <v>#REF!</v>
      </c>
      <c r="V5" s="154" t="e">
        <f t="shared" si="13"/>
        <v>#REF!</v>
      </c>
      <c r="W5" s="219" t="e">
        <f t="shared" si="14"/>
        <v>#REF!</v>
      </c>
      <c r="X5" s="219">
        <v>1</v>
      </c>
      <c r="Y5" s="153" t="e">
        <f t="shared" si="15"/>
        <v>#REF!</v>
      </c>
      <c r="Z5" s="151" t="e">
        <f t="shared" si="16"/>
        <v>#REF!</v>
      </c>
      <c r="AA5" s="151" t="e">
        <f t="shared" si="17"/>
        <v>#REF!</v>
      </c>
      <c r="AB5" s="154" t="e">
        <f t="shared" si="18"/>
        <v>#REF!</v>
      </c>
      <c r="AC5" s="219" t="e">
        <f t="shared" si="19"/>
        <v>#REF!</v>
      </c>
      <c r="AD5" s="219">
        <v>1</v>
      </c>
      <c r="AE5" s="153" t="e">
        <f t="shared" si="20"/>
        <v>#REF!</v>
      </c>
      <c r="AF5" s="151" t="e">
        <f>'к среднему по РА'!CC6</f>
        <v>#DIV/0!</v>
      </c>
      <c r="AG5" s="151">
        <f>коэффициенты!W5</f>
        <v>1</v>
      </c>
      <c r="AH5" s="154" t="e">
        <f t="shared" ref="AH5:AH14" si="133">IF(AF5&gt;2,2*AG5,AF5*AG5)</f>
        <v>#DIV/0!</v>
      </c>
      <c r="AI5" s="219" t="e">
        <f>'к среднему по РА'!CG6</f>
        <v>#DIV/0!</v>
      </c>
      <c r="AJ5" s="151">
        <f>коэффициенты!Y5</f>
        <v>1</v>
      </c>
      <c r="AK5" s="153" t="e">
        <f t="shared" ref="AK5:AK14" si="134">IF(AI5&gt;2,2*AJ5,AI5*AJ5)</f>
        <v>#DIV/0!</v>
      </c>
      <c r="AL5" s="151" t="e">
        <f>'к среднему по РА'!BQ6</f>
        <v>#DIV/0!</v>
      </c>
      <c r="AM5" s="151">
        <f>коэффициенты!AA5</f>
        <v>1</v>
      </c>
      <c r="AN5" s="154" t="e">
        <f t="shared" ref="AN5:AN14" si="135">IF(AL5&gt;2,2*AM5,AL5*AM5)</f>
        <v>#DIV/0!</v>
      </c>
      <c r="AO5" s="219">
        <f>'к среднему по РА'!BU6</f>
        <v>0.48861109302484979</v>
      </c>
      <c r="AP5" s="151">
        <f>коэффициенты!AC5</f>
        <v>1</v>
      </c>
      <c r="AQ5" s="153">
        <f t="shared" ref="AQ5:AQ14" si="136">IF(AO5&gt;2,2*AP5,AO5*AP5)</f>
        <v>0.48861109302484979</v>
      </c>
      <c r="AR5" s="151" t="e">
        <f t="shared" si="21"/>
        <v>#REF!</v>
      </c>
      <c r="AS5" s="151" t="e">
        <f t="shared" si="22"/>
        <v>#REF!</v>
      </c>
      <c r="AT5" s="154" t="e">
        <f t="shared" si="23"/>
        <v>#REF!</v>
      </c>
      <c r="AU5" s="151" t="e">
        <f t="shared" si="24"/>
        <v>#REF!</v>
      </c>
      <c r="AV5" s="151" t="e">
        <f t="shared" si="25"/>
        <v>#REF!</v>
      </c>
      <c r="AW5" s="153" t="e">
        <f t="shared" si="26"/>
        <v>#REF!</v>
      </c>
      <c r="AX5" s="151" t="e">
        <f t="shared" si="27"/>
        <v>#REF!</v>
      </c>
      <c r="AY5" s="151" t="e">
        <f t="shared" si="28"/>
        <v>#REF!</v>
      </c>
      <c r="AZ5" s="154" t="e">
        <f t="shared" si="29"/>
        <v>#REF!</v>
      </c>
      <c r="BA5" s="151" t="e">
        <f t="shared" si="30"/>
        <v>#REF!</v>
      </c>
      <c r="BB5" s="151" t="e">
        <f t="shared" si="31"/>
        <v>#REF!</v>
      </c>
      <c r="BC5" s="153" t="e">
        <f t="shared" si="32"/>
        <v>#REF!</v>
      </c>
      <c r="BD5" s="151">
        <f>'к среднему по РА'!CO6</f>
        <v>0</v>
      </c>
      <c r="BE5" s="151">
        <f>коэффициенты!AE5</f>
        <v>0.8</v>
      </c>
      <c r="BF5" s="154">
        <f t="shared" si="33"/>
        <v>0</v>
      </c>
      <c r="BG5" s="151" t="e">
        <f t="shared" si="34"/>
        <v>#REF!</v>
      </c>
      <c r="BH5" s="151" t="e">
        <f t="shared" si="35"/>
        <v>#REF!</v>
      </c>
      <c r="BI5" s="153" t="e">
        <f t="shared" si="36"/>
        <v>#REF!</v>
      </c>
      <c r="BJ5" s="151" t="e">
        <f t="shared" si="37"/>
        <v>#REF!</v>
      </c>
      <c r="BK5" s="151" t="e">
        <f t="shared" si="38"/>
        <v>#REF!</v>
      </c>
      <c r="BL5" s="154" t="e">
        <f t="shared" si="39"/>
        <v>#REF!</v>
      </c>
      <c r="BM5" s="151" t="e">
        <f t="shared" si="40"/>
        <v>#REF!</v>
      </c>
      <c r="BN5" s="151" t="e">
        <f t="shared" si="41"/>
        <v>#REF!</v>
      </c>
      <c r="BO5" s="153" t="e">
        <f t="shared" si="42"/>
        <v>#REF!</v>
      </c>
      <c r="BP5" s="151" t="e">
        <f t="shared" si="43"/>
        <v>#REF!</v>
      </c>
      <c r="BQ5" s="151" t="e">
        <f t="shared" si="44"/>
        <v>#REF!</v>
      </c>
      <c r="BR5" s="154" t="e">
        <f t="shared" si="45"/>
        <v>#REF!</v>
      </c>
      <c r="BS5" s="151" t="e">
        <f t="shared" si="46"/>
        <v>#REF!</v>
      </c>
      <c r="BT5" s="151" t="e">
        <f t="shared" si="47"/>
        <v>#REF!</v>
      </c>
      <c r="BU5" s="153" t="e">
        <f t="shared" si="48"/>
        <v>#REF!</v>
      </c>
      <c r="BV5" s="151">
        <f>'к среднему по РА'!AU6</f>
        <v>1</v>
      </c>
      <c r="BW5" s="151" t="e">
        <f t="shared" si="49"/>
        <v>#REF!</v>
      </c>
      <c r="BX5" s="154" t="e">
        <f t="shared" si="50"/>
        <v>#REF!</v>
      </c>
      <c r="BY5" s="151" t="e">
        <f t="shared" si="51"/>
        <v>#REF!</v>
      </c>
      <c r="BZ5" s="151" t="e">
        <f t="shared" si="52"/>
        <v>#REF!</v>
      </c>
      <c r="CA5" s="219" t="e">
        <f t="shared" si="53"/>
        <v>#REF!</v>
      </c>
      <c r="CB5" s="219">
        <v>1</v>
      </c>
      <c r="CC5" s="153" t="e">
        <f t="shared" si="54"/>
        <v>#REF!</v>
      </c>
      <c r="CD5" s="151" t="e">
        <f t="shared" si="55"/>
        <v>#REF!</v>
      </c>
      <c r="CE5" s="151" t="e">
        <f t="shared" si="56"/>
        <v>#REF!</v>
      </c>
      <c r="CF5" s="154" t="e">
        <f t="shared" si="57"/>
        <v>#REF!</v>
      </c>
      <c r="CG5" s="151" t="e">
        <f t="shared" si="58"/>
        <v>#REF!</v>
      </c>
      <c r="CH5" s="151">
        <f>коэффициенты!O5</f>
        <v>1</v>
      </c>
      <c r="CI5" s="153" t="e">
        <f t="shared" si="59"/>
        <v>#REF!</v>
      </c>
      <c r="CJ5" s="151" t="e">
        <f t="shared" si="60"/>
        <v>#REF!</v>
      </c>
      <c r="CK5" s="151">
        <f>коэффициенты!Q5</f>
        <v>1</v>
      </c>
      <c r="CL5" s="154" t="e">
        <f t="shared" si="61"/>
        <v>#REF!</v>
      </c>
      <c r="CM5" s="151" t="e">
        <f t="shared" si="62"/>
        <v>#REF!</v>
      </c>
      <c r="CN5" s="151" t="e">
        <f t="shared" si="63"/>
        <v>#REF!</v>
      </c>
      <c r="CO5" s="153" t="e">
        <f t="shared" si="64"/>
        <v>#REF!</v>
      </c>
      <c r="CP5" s="151" t="e">
        <f t="shared" si="65"/>
        <v>#REF!</v>
      </c>
      <c r="CQ5" s="151">
        <f>коэффициенты!S5</f>
        <v>1</v>
      </c>
      <c r="CR5" s="155" t="e">
        <f t="shared" si="66"/>
        <v>#REF!</v>
      </c>
      <c r="CS5" s="151" t="e">
        <f t="shared" si="67"/>
        <v>#REF!</v>
      </c>
      <c r="CT5" s="151" t="e">
        <f t="shared" si="68"/>
        <v>#REF!</v>
      </c>
      <c r="CU5" s="156" t="e">
        <f t="shared" si="69"/>
        <v>#REF!</v>
      </c>
      <c r="CV5" s="151" t="e">
        <f t="shared" si="70"/>
        <v>#REF!</v>
      </c>
      <c r="CW5" s="151" t="e">
        <f t="shared" si="71"/>
        <v>#REF!</v>
      </c>
      <c r="CX5" s="154" t="e">
        <f t="shared" si="72"/>
        <v>#REF!</v>
      </c>
      <c r="CY5" s="151" t="e">
        <f t="shared" si="73"/>
        <v>#REF!</v>
      </c>
      <c r="CZ5" s="151" t="e">
        <f t="shared" si="74"/>
        <v>#REF!</v>
      </c>
      <c r="DA5" s="153" t="e">
        <f t="shared" si="75"/>
        <v>#REF!</v>
      </c>
      <c r="DB5" s="151" t="e">
        <f t="shared" si="76"/>
        <v>#REF!</v>
      </c>
      <c r="DC5" s="151" t="e">
        <f t="shared" si="77"/>
        <v>#REF!</v>
      </c>
      <c r="DD5" s="154" t="e">
        <f t="shared" si="78"/>
        <v>#REF!</v>
      </c>
      <c r="DE5" s="151" t="e">
        <f t="shared" si="79"/>
        <v>#REF!</v>
      </c>
      <c r="DF5" s="151" t="e">
        <f t="shared" si="80"/>
        <v>#REF!</v>
      </c>
      <c r="DG5" s="153" t="e">
        <f t="shared" si="81"/>
        <v>#REF!</v>
      </c>
      <c r="DH5" s="151" t="e">
        <f t="shared" si="82"/>
        <v>#REF!</v>
      </c>
      <c r="DI5" s="151" t="e">
        <f t="shared" si="83"/>
        <v>#REF!</v>
      </c>
      <c r="DJ5" s="154" t="e">
        <f t="shared" si="84"/>
        <v>#REF!</v>
      </c>
      <c r="DK5" s="151" t="e">
        <f t="shared" si="85"/>
        <v>#REF!</v>
      </c>
      <c r="DL5" s="151" t="e">
        <f t="shared" si="86"/>
        <v>#REF!</v>
      </c>
      <c r="DM5" s="154" t="e">
        <f t="shared" si="87"/>
        <v>#REF!</v>
      </c>
      <c r="DN5" s="151" t="e">
        <f t="shared" si="88"/>
        <v>#REF!</v>
      </c>
      <c r="DO5" s="151" t="e">
        <f t="shared" si="89"/>
        <v>#REF!</v>
      </c>
      <c r="DP5" s="153" t="e">
        <f t="shared" si="90"/>
        <v>#REF!</v>
      </c>
      <c r="DQ5" s="151" t="e">
        <f t="shared" si="91"/>
        <v>#REF!</v>
      </c>
      <c r="DR5" s="151">
        <f>коэффициенты!AI5</f>
        <v>1</v>
      </c>
      <c r="DS5" s="154" t="e">
        <f t="shared" si="92"/>
        <v>#REF!</v>
      </c>
      <c r="DT5" s="151"/>
      <c r="DU5" s="151"/>
      <c r="DV5" s="153">
        <f t="shared" si="93"/>
        <v>0</v>
      </c>
      <c r="DW5" s="151" t="e">
        <f t="shared" si="94"/>
        <v>#REF!</v>
      </c>
      <c r="DX5" s="151" t="e">
        <f t="shared" si="95"/>
        <v>#REF!</v>
      </c>
      <c r="DY5" s="154" t="e">
        <f t="shared" si="96"/>
        <v>#REF!</v>
      </c>
      <c r="DZ5" s="151" t="e">
        <f t="shared" si="97"/>
        <v>#REF!</v>
      </c>
      <c r="EA5" s="151">
        <f>коэффициенты!AK5</f>
        <v>1</v>
      </c>
      <c r="EB5" s="154" t="e">
        <f t="shared" si="98"/>
        <v>#REF!</v>
      </c>
      <c r="EC5" s="151" t="e">
        <f t="shared" si="99"/>
        <v>#REF!</v>
      </c>
      <c r="ED5" s="151" t="e">
        <f t="shared" si="100"/>
        <v>#REF!</v>
      </c>
      <c r="EE5" s="154" t="e">
        <f t="shared" si="101"/>
        <v>#REF!</v>
      </c>
      <c r="EF5" s="151" t="e">
        <f t="shared" si="102"/>
        <v>#REF!</v>
      </c>
      <c r="EG5" s="151" t="e">
        <f t="shared" si="103"/>
        <v>#REF!</v>
      </c>
      <c r="EH5" s="154" t="e">
        <f t="shared" si="104"/>
        <v>#REF!</v>
      </c>
      <c r="EI5" s="151" t="e">
        <f t="shared" si="105"/>
        <v>#REF!</v>
      </c>
      <c r="EJ5" s="151" t="e">
        <f t="shared" si="106"/>
        <v>#REF!</v>
      </c>
      <c r="EK5" s="154" t="e">
        <f t="shared" si="107"/>
        <v>#REF!</v>
      </c>
      <c r="EL5" s="151" t="e">
        <f t="shared" si="108"/>
        <v>#REF!</v>
      </c>
      <c r="EM5" s="151" t="e">
        <f t="shared" si="109"/>
        <v>#REF!</v>
      </c>
      <c r="EN5" s="153" t="e">
        <f t="shared" si="110"/>
        <v>#REF!</v>
      </c>
      <c r="EO5" s="151" t="e">
        <f t="shared" si="111"/>
        <v>#REF!</v>
      </c>
      <c r="EP5" s="151" t="e">
        <f t="shared" si="112"/>
        <v>#REF!</v>
      </c>
      <c r="EQ5" s="154" t="e">
        <f t="shared" si="113"/>
        <v>#REF!</v>
      </c>
      <c r="ER5" s="151" t="e">
        <f t="shared" si="114"/>
        <v>#REF!</v>
      </c>
      <c r="ES5" s="151" t="e">
        <f t="shared" si="115"/>
        <v>#REF!</v>
      </c>
      <c r="ET5" s="153" t="e">
        <f t="shared" si="116"/>
        <v>#REF!</v>
      </c>
      <c r="EU5" s="157" t="e">
        <f t="shared" si="117"/>
        <v>#REF!</v>
      </c>
      <c r="EV5" s="158" t="e">
        <f t="shared" si="118"/>
        <v>#REF!</v>
      </c>
      <c r="EW5" s="154" t="e">
        <f t="shared" si="119"/>
        <v>#REF!</v>
      </c>
      <c r="EX5" s="143">
        <v>15</v>
      </c>
      <c r="EY5" s="159">
        <v>0</v>
      </c>
      <c r="EZ5" s="143">
        <f t="shared" si="120"/>
        <v>15</v>
      </c>
      <c r="FA5" s="160">
        <f t="shared" si="121"/>
        <v>1</v>
      </c>
      <c r="FB5" s="161">
        <f t="shared" si="122"/>
        <v>1</v>
      </c>
      <c r="FC5" s="162">
        <v>10</v>
      </c>
      <c r="FD5" s="163">
        <v>10</v>
      </c>
      <c r="FE5" s="164">
        <f t="shared" si="123"/>
        <v>1</v>
      </c>
      <c r="FF5" s="165">
        <f t="shared" si="124"/>
        <v>1</v>
      </c>
      <c r="FG5" s="166" t="e">
        <f t="shared" si="125"/>
        <v>#REF!</v>
      </c>
      <c r="FH5" s="166" t="e">
        <f t="shared" si="126"/>
        <v>#REF!</v>
      </c>
      <c r="FI5" s="167" t="e">
        <f t="shared" si="127"/>
        <v>#REF!</v>
      </c>
      <c r="FJ5" s="167" t="e">
        <f t="shared" si="128"/>
        <v>#REF!</v>
      </c>
      <c r="FK5" s="167" t="e">
        <f t="shared" si="129"/>
        <v>#REF!</v>
      </c>
      <c r="FL5" s="167">
        <f t="shared" si="130"/>
        <v>0.04</v>
      </c>
      <c r="FM5" s="167">
        <f t="shared" si="131"/>
        <v>0.06</v>
      </c>
      <c r="FN5" s="168" t="e">
        <f t="shared" si="132"/>
        <v>#REF!</v>
      </c>
      <c r="FO5" s="109">
        <v>6</v>
      </c>
    </row>
    <row r="6" spans="1:171" s="109" customFormat="1" ht="24.6" customHeight="1">
      <c r="A6" s="150" t="s">
        <v>61</v>
      </c>
      <c r="B6" s="151" t="e">
        <f t="shared" si="0"/>
        <v>#REF!</v>
      </c>
      <c r="C6" s="151" t="e">
        <f t="shared" si="1"/>
        <v>#REF!</v>
      </c>
      <c r="D6" s="152" t="e">
        <f t="shared" si="2"/>
        <v>#REF!</v>
      </c>
      <c r="E6" s="151" t="e">
        <f t="shared" si="3"/>
        <v>#REF!</v>
      </c>
      <c r="F6" s="151" t="e">
        <f t="shared" si="4"/>
        <v>#REF!</v>
      </c>
      <c r="G6" s="153" t="e">
        <f t="shared" si="5"/>
        <v>#REF!</v>
      </c>
      <c r="H6" s="151" t="e">
        <f>'к среднему по РА'!S7</f>
        <v>#DIV/0!</v>
      </c>
      <c r="I6" s="151">
        <f>коэффициенты!G6</f>
        <v>0.8</v>
      </c>
      <c r="J6" s="152" t="e">
        <f t="shared" si="6"/>
        <v>#DIV/0!</v>
      </c>
      <c r="K6" s="151" t="e">
        <f>'к среднему по РА'!W7</f>
        <v>#DIV/0!</v>
      </c>
      <c r="L6" s="151">
        <f>коэффициенты!I6</f>
        <v>1</v>
      </c>
      <c r="M6" s="153" t="e">
        <f t="shared" si="7"/>
        <v>#DIV/0!</v>
      </c>
      <c r="N6" s="151">
        <f>'к среднему по РА'!E7</f>
        <v>0</v>
      </c>
      <c r="O6" s="151" t="e">
        <f t="shared" si="8"/>
        <v>#REF!</v>
      </c>
      <c r="P6" s="152" t="e">
        <f t="shared" si="9"/>
        <v>#REF!</v>
      </c>
      <c r="Q6" s="219">
        <f>'к среднему по РА'!K7</f>
        <v>1.2134598916666692</v>
      </c>
      <c r="R6" s="219">
        <v>1</v>
      </c>
      <c r="S6" s="153">
        <f t="shared" si="10"/>
        <v>1.2134598916666692</v>
      </c>
      <c r="T6" s="151" t="e">
        <f t="shared" si="11"/>
        <v>#REF!</v>
      </c>
      <c r="U6" s="151" t="e">
        <f t="shared" si="12"/>
        <v>#REF!</v>
      </c>
      <c r="V6" s="154" t="e">
        <f t="shared" si="13"/>
        <v>#REF!</v>
      </c>
      <c r="W6" s="219" t="e">
        <f t="shared" si="14"/>
        <v>#REF!</v>
      </c>
      <c r="X6" s="219">
        <v>1</v>
      </c>
      <c r="Y6" s="153" t="e">
        <f t="shared" si="15"/>
        <v>#REF!</v>
      </c>
      <c r="Z6" s="151" t="e">
        <f t="shared" si="16"/>
        <v>#REF!</v>
      </c>
      <c r="AA6" s="151" t="e">
        <f t="shared" si="17"/>
        <v>#REF!</v>
      </c>
      <c r="AB6" s="154" t="e">
        <f t="shared" si="18"/>
        <v>#REF!</v>
      </c>
      <c r="AC6" s="219" t="e">
        <f t="shared" si="19"/>
        <v>#REF!</v>
      </c>
      <c r="AD6" s="219">
        <v>1</v>
      </c>
      <c r="AE6" s="153" t="e">
        <f t="shared" si="20"/>
        <v>#REF!</v>
      </c>
      <c r="AF6" s="151" t="e">
        <f>'к среднему по РА'!CC7</f>
        <v>#DIV/0!</v>
      </c>
      <c r="AG6" s="151">
        <f>коэффициенты!W6</f>
        <v>1</v>
      </c>
      <c r="AH6" s="154" t="e">
        <f t="shared" si="133"/>
        <v>#DIV/0!</v>
      </c>
      <c r="AI6" s="219" t="e">
        <f>'к среднему по РА'!CG7</f>
        <v>#DIV/0!</v>
      </c>
      <c r="AJ6" s="151">
        <f>коэффициенты!Y6</f>
        <v>1</v>
      </c>
      <c r="AK6" s="153" t="e">
        <f t="shared" si="134"/>
        <v>#DIV/0!</v>
      </c>
      <c r="AL6" s="151" t="e">
        <f>'к среднему по РА'!BQ7</f>
        <v>#DIV/0!</v>
      </c>
      <c r="AM6" s="151">
        <f>коэффициенты!AA6</f>
        <v>1</v>
      </c>
      <c r="AN6" s="154" t="e">
        <f t="shared" si="135"/>
        <v>#DIV/0!</v>
      </c>
      <c r="AO6" s="219">
        <f>'к среднему по РА'!BU7</f>
        <v>1.7072212764454773</v>
      </c>
      <c r="AP6" s="151">
        <f>коэффициенты!AC6</f>
        <v>0.95</v>
      </c>
      <c r="AQ6" s="153">
        <f t="shared" si="136"/>
        <v>1.6218602126232033</v>
      </c>
      <c r="AR6" s="151" t="e">
        <f t="shared" si="21"/>
        <v>#REF!</v>
      </c>
      <c r="AS6" s="151" t="e">
        <f t="shared" si="22"/>
        <v>#REF!</v>
      </c>
      <c r="AT6" s="154" t="e">
        <f t="shared" si="23"/>
        <v>#REF!</v>
      </c>
      <c r="AU6" s="151" t="e">
        <f t="shared" si="24"/>
        <v>#REF!</v>
      </c>
      <c r="AV6" s="151" t="e">
        <f t="shared" si="25"/>
        <v>#REF!</v>
      </c>
      <c r="AW6" s="153" t="e">
        <f t="shared" si="26"/>
        <v>#REF!</v>
      </c>
      <c r="AX6" s="151" t="e">
        <f t="shared" si="27"/>
        <v>#REF!</v>
      </c>
      <c r="AY6" s="151" t="e">
        <f t="shared" si="28"/>
        <v>#REF!</v>
      </c>
      <c r="AZ6" s="154" t="e">
        <f t="shared" si="29"/>
        <v>#REF!</v>
      </c>
      <c r="BA6" s="151" t="e">
        <f t="shared" si="30"/>
        <v>#REF!</v>
      </c>
      <c r="BB6" s="151" t="e">
        <f t="shared" si="31"/>
        <v>#REF!</v>
      </c>
      <c r="BC6" s="153" t="e">
        <f t="shared" si="32"/>
        <v>#REF!</v>
      </c>
      <c r="BD6" s="151">
        <f>'к среднему по РА'!CO7</f>
        <v>0</v>
      </c>
      <c r="BE6" s="151">
        <f>коэффициенты!AE6</f>
        <v>0.8</v>
      </c>
      <c r="BF6" s="154">
        <f t="shared" si="33"/>
        <v>0</v>
      </c>
      <c r="BG6" s="151" t="e">
        <f t="shared" si="34"/>
        <v>#REF!</v>
      </c>
      <c r="BH6" s="151" t="e">
        <f t="shared" si="35"/>
        <v>#REF!</v>
      </c>
      <c r="BI6" s="153" t="e">
        <f t="shared" si="36"/>
        <v>#REF!</v>
      </c>
      <c r="BJ6" s="151" t="e">
        <f t="shared" si="37"/>
        <v>#REF!</v>
      </c>
      <c r="BK6" s="151" t="e">
        <f t="shared" si="38"/>
        <v>#REF!</v>
      </c>
      <c r="BL6" s="154" t="e">
        <f t="shared" si="39"/>
        <v>#REF!</v>
      </c>
      <c r="BM6" s="151" t="e">
        <f t="shared" si="40"/>
        <v>#REF!</v>
      </c>
      <c r="BN6" s="151" t="e">
        <f t="shared" si="41"/>
        <v>#REF!</v>
      </c>
      <c r="BO6" s="153" t="e">
        <f t="shared" si="42"/>
        <v>#REF!</v>
      </c>
      <c r="BP6" s="151" t="e">
        <f t="shared" si="43"/>
        <v>#REF!</v>
      </c>
      <c r="BQ6" s="151" t="e">
        <f t="shared" si="44"/>
        <v>#REF!</v>
      </c>
      <c r="BR6" s="154" t="e">
        <f t="shared" si="45"/>
        <v>#REF!</v>
      </c>
      <c r="BS6" s="151" t="e">
        <f t="shared" si="46"/>
        <v>#REF!</v>
      </c>
      <c r="BT6" s="151" t="e">
        <f t="shared" si="47"/>
        <v>#REF!</v>
      </c>
      <c r="BU6" s="153" t="e">
        <f t="shared" si="48"/>
        <v>#REF!</v>
      </c>
      <c r="BV6" s="151">
        <f>'к среднему по РА'!AU7</f>
        <v>1</v>
      </c>
      <c r="BW6" s="151" t="e">
        <f t="shared" si="49"/>
        <v>#REF!</v>
      </c>
      <c r="BX6" s="154" t="e">
        <f t="shared" si="50"/>
        <v>#REF!</v>
      </c>
      <c r="BY6" s="151" t="e">
        <f t="shared" si="51"/>
        <v>#REF!</v>
      </c>
      <c r="BZ6" s="151" t="e">
        <f t="shared" si="52"/>
        <v>#REF!</v>
      </c>
      <c r="CA6" s="219" t="e">
        <f t="shared" si="53"/>
        <v>#REF!</v>
      </c>
      <c r="CB6" s="219">
        <v>1</v>
      </c>
      <c r="CC6" s="153" t="e">
        <f t="shared" si="54"/>
        <v>#REF!</v>
      </c>
      <c r="CD6" s="151" t="e">
        <f t="shared" si="55"/>
        <v>#REF!</v>
      </c>
      <c r="CE6" s="151" t="e">
        <f t="shared" si="56"/>
        <v>#REF!</v>
      </c>
      <c r="CF6" s="154" t="e">
        <f t="shared" si="57"/>
        <v>#REF!</v>
      </c>
      <c r="CG6" s="151" t="e">
        <f t="shared" si="58"/>
        <v>#REF!</v>
      </c>
      <c r="CH6" s="151">
        <f>коэффициенты!O6</f>
        <v>1</v>
      </c>
      <c r="CI6" s="153" t="e">
        <f t="shared" si="59"/>
        <v>#REF!</v>
      </c>
      <c r="CJ6" s="151" t="e">
        <f t="shared" si="60"/>
        <v>#REF!</v>
      </c>
      <c r="CK6" s="151">
        <f>коэффициенты!Q6</f>
        <v>1</v>
      </c>
      <c r="CL6" s="154" t="e">
        <f t="shared" si="61"/>
        <v>#REF!</v>
      </c>
      <c r="CM6" s="151" t="e">
        <f t="shared" si="62"/>
        <v>#REF!</v>
      </c>
      <c r="CN6" s="151" t="e">
        <f t="shared" si="63"/>
        <v>#REF!</v>
      </c>
      <c r="CO6" s="153" t="e">
        <f t="shared" si="64"/>
        <v>#REF!</v>
      </c>
      <c r="CP6" s="151" t="e">
        <f t="shared" si="65"/>
        <v>#REF!</v>
      </c>
      <c r="CQ6" s="151">
        <f>коэффициенты!S6</f>
        <v>1</v>
      </c>
      <c r="CR6" s="155" t="e">
        <f t="shared" si="66"/>
        <v>#REF!</v>
      </c>
      <c r="CS6" s="151" t="e">
        <f t="shared" si="67"/>
        <v>#REF!</v>
      </c>
      <c r="CT6" s="151" t="e">
        <f t="shared" si="68"/>
        <v>#REF!</v>
      </c>
      <c r="CU6" s="156" t="e">
        <f t="shared" si="69"/>
        <v>#REF!</v>
      </c>
      <c r="CV6" s="151" t="e">
        <f t="shared" si="70"/>
        <v>#REF!</v>
      </c>
      <c r="CW6" s="151" t="e">
        <f t="shared" si="71"/>
        <v>#REF!</v>
      </c>
      <c r="CX6" s="154" t="e">
        <f t="shared" si="72"/>
        <v>#REF!</v>
      </c>
      <c r="CY6" s="151" t="e">
        <f t="shared" si="73"/>
        <v>#REF!</v>
      </c>
      <c r="CZ6" s="151" t="e">
        <f t="shared" si="74"/>
        <v>#REF!</v>
      </c>
      <c r="DA6" s="153" t="e">
        <f t="shared" si="75"/>
        <v>#REF!</v>
      </c>
      <c r="DB6" s="151" t="e">
        <f t="shared" si="76"/>
        <v>#REF!</v>
      </c>
      <c r="DC6" s="151" t="e">
        <f t="shared" si="77"/>
        <v>#REF!</v>
      </c>
      <c r="DD6" s="154" t="e">
        <f t="shared" si="78"/>
        <v>#REF!</v>
      </c>
      <c r="DE6" s="151" t="e">
        <f t="shared" si="79"/>
        <v>#REF!</v>
      </c>
      <c r="DF6" s="151" t="e">
        <f t="shared" si="80"/>
        <v>#REF!</v>
      </c>
      <c r="DG6" s="153" t="e">
        <f t="shared" si="81"/>
        <v>#REF!</v>
      </c>
      <c r="DH6" s="151" t="e">
        <f t="shared" si="82"/>
        <v>#REF!</v>
      </c>
      <c r="DI6" s="151" t="e">
        <f t="shared" si="83"/>
        <v>#REF!</v>
      </c>
      <c r="DJ6" s="154" t="e">
        <f t="shared" si="84"/>
        <v>#REF!</v>
      </c>
      <c r="DK6" s="151" t="e">
        <f t="shared" si="85"/>
        <v>#REF!</v>
      </c>
      <c r="DL6" s="151" t="e">
        <f t="shared" si="86"/>
        <v>#REF!</v>
      </c>
      <c r="DM6" s="154" t="e">
        <f t="shared" si="87"/>
        <v>#REF!</v>
      </c>
      <c r="DN6" s="151" t="e">
        <f t="shared" si="88"/>
        <v>#REF!</v>
      </c>
      <c r="DO6" s="151" t="e">
        <f t="shared" si="89"/>
        <v>#REF!</v>
      </c>
      <c r="DP6" s="153" t="e">
        <f t="shared" si="90"/>
        <v>#REF!</v>
      </c>
      <c r="DQ6" s="151" t="e">
        <f t="shared" si="91"/>
        <v>#REF!</v>
      </c>
      <c r="DR6" s="151">
        <f>коэффициенты!AI6</f>
        <v>1</v>
      </c>
      <c r="DS6" s="154" t="e">
        <f t="shared" si="92"/>
        <v>#REF!</v>
      </c>
      <c r="DT6" s="151"/>
      <c r="DU6" s="151"/>
      <c r="DV6" s="153">
        <f t="shared" si="93"/>
        <v>0</v>
      </c>
      <c r="DW6" s="151" t="e">
        <f t="shared" si="94"/>
        <v>#REF!</v>
      </c>
      <c r="DX6" s="151" t="e">
        <f t="shared" si="95"/>
        <v>#REF!</v>
      </c>
      <c r="DY6" s="154" t="e">
        <f t="shared" si="96"/>
        <v>#REF!</v>
      </c>
      <c r="DZ6" s="151" t="e">
        <f t="shared" si="97"/>
        <v>#REF!</v>
      </c>
      <c r="EA6" s="151">
        <f>коэффициенты!AK6</f>
        <v>0.8</v>
      </c>
      <c r="EB6" s="154" t="e">
        <f t="shared" si="98"/>
        <v>#REF!</v>
      </c>
      <c r="EC6" s="151" t="e">
        <f t="shared" si="99"/>
        <v>#REF!</v>
      </c>
      <c r="ED6" s="151" t="e">
        <f t="shared" si="100"/>
        <v>#REF!</v>
      </c>
      <c r="EE6" s="154" t="e">
        <f t="shared" si="101"/>
        <v>#REF!</v>
      </c>
      <c r="EF6" s="151" t="e">
        <f t="shared" si="102"/>
        <v>#REF!</v>
      </c>
      <c r="EG6" s="151" t="e">
        <f t="shared" si="103"/>
        <v>#REF!</v>
      </c>
      <c r="EH6" s="154" t="e">
        <f t="shared" si="104"/>
        <v>#REF!</v>
      </c>
      <c r="EI6" s="151" t="e">
        <f t="shared" si="105"/>
        <v>#REF!</v>
      </c>
      <c r="EJ6" s="151" t="e">
        <f t="shared" si="106"/>
        <v>#REF!</v>
      </c>
      <c r="EK6" s="154" t="e">
        <f t="shared" si="107"/>
        <v>#REF!</v>
      </c>
      <c r="EL6" s="151" t="e">
        <f t="shared" si="108"/>
        <v>#REF!</v>
      </c>
      <c r="EM6" s="151" t="e">
        <f t="shared" si="109"/>
        <v>#REF!</v>
      </c>
      <c r="EN6" s="153" t="e">
        <f t="shared" si="110"/>
        <v>#REF!</v>
      </c>
      <c r="EO6" s="151" t="e">
        <f t="shared" si="111"/>
        <v>#REF!</v>
      </c>
      <c r="EP6" s="151" t="e">
        <f t="shared" si="112"/>
        <v>#REF!</v>
      </c>
      <c r="EQ6" s="154" t="e">
        <f t="shared" si="113"/>
        <v>#REF!</v>
      </c>
      <c r="ER6" s="151" t="e">
        <f t="shared" si="114"/>
        <v>#REF!</v>
      </c>
      <c r="ES6" s="151" t="e">
        <f t="shared" si="115"/>
        <v>#REF!</v>
      </c>
      <c r="ET6" s="153" t="e">
        <f t="shared" si="116"/>
        <v>#REF!</v>
      </c>
      <c r="EU6" s="157" t="e">
        <f t="shared" si="117"/>
        <v>#REF!</v>
      </c>
      <c r="EV6" s="158" t="e">
        <f t="shared" si="118"/>
        <v>#REF!</v>
      </c>
      <c r="EW6" s="154" t="e">
        <f t="shared" si="119"/>
        <v>#REF!</v>
      </c>
      <c r="EX6" s="143">
        <v>15</v>
      </c>
      <c r="EY6" s="159">
        <v>0</v>
      </c>
      <c r="EZ6" s="143">
        <f t="shared" si="120"/>
        <v>15</v>
      </c>
      <c r="FA6" s="160">
        <f t="shared" si="121"/>
        <v>1</v>
      </c>
      <c r="FB6" s="161">
        <f t="shared" si="122"/>
        <v>1</v>
      </c>
      <c r="FC6" s="162">
        <v>9</v>
      </c>
      <c r="FD6" s="163">
        <v>9</v>
      </c>
      <c r="FE6" s="164">
        <f t="shared" si="123"/>
        <v>1</v>
      </c>
      <c r="FF6" s="165">
        <f t="shared" si="124"/>
        <v>1</v>
      </c>
      <c r="FG6" s="166" t="e">
        <f t="shared" si="125"/>
        <v>#REF!</v>
      </c>
      <c r="FH6" s="166" t="e">
        <f t="shared" si="126"/>
        <v>#REF!</v>
      </c>
      <c r="FI6" s="167" t="e">
        <f t="shared" si="127"/>
        <v>#REF!</v>
      </c>
      <c r="FJ6" s="167" t="e">
        <f t="shared" si="128"/>
        <v>#REF!</v>
      </c>
      <c r="FK6" s="167" t="e">
        <f t="shared" si="129"/>
        <v>#REF!</v>
      </c>
      <c r="FL6" s="167">
        <f t="shared" si="130"/>
        <v>0.04</v>
      </c>
      <c r="FM6" s="167">
        <f t="shared" si="131"/>
        <v>0.06</v>
      </c>
      <c r="FN6" s="168" t="e">
        <f t="shared" si="132"/>
        <v>#REF!</v>
      </c>
      <c r="FO6" s="109">
        <v>9</v>
      </c>
    </row>
    <row r="7" spans="1:171" s="109" customFormat="1" ht="18.600000000000001" customHeight="1">
      <c r="A7" s="150" t="s">
        <v>62</v>
      </c>
      <c r="B7" s="151" t="e">
        <f t="shared" si="0"/>
        <v>#REF!</v>
      </c>
      <c r="C7" s="151" t="e">
        <f t="shared" si="1"/>
        <v>#REF!</v>
      </c>
      <c r="D7" s="152" t="e">
        <f t="shared" si="2"/>
        <v>#REF!</v>
      </c>
      <c r="E7" s="151" t="e">
        <f t="shared" si="3"/>
        <v>#REF!</v>
      </c>
      <c r="F7" s="151" t="e">
        <f t="shared" si="4"/>
        <v>#REF!</v>
      </c>
      <c r="G7" s="153" t="e">
        <f t="shared" si="5"/>
        <v>#REF!</v>
      </c>
      <c r="H7" s="151" t="e">
        <f>'к среднему по РА'!S8</f>
        <v>#DIV/0!</v>
      </c>
      <c r="I7" s="151">
        <f>коэффициенты!G7</f>
        <v>0.8</v>
      </c>
      <c r="J7" s="152" t="e">
        <f t="shared" si="6"/>
        <v>#DIV/0!</v>
      </c>
      <c r="K7" s="151" t="e">
        <f>'к среднему по РА'!W8</f>
        <v>#DIV/0!</v>
      </c>
      <c r="L7" s="151">
        <f>коэффициенты!I7</f>
        <v>0.8</v>
      </c>
      <c r="M7" s="153" t="e">
        <f t="shared" si="7"/>
        <v>#DIV/0!</v>
      </c>
      <c r="N7" s="151">
        <f>'к среднему по РА'!E8</f>
        <v>0</v>
      </c>
      <c r="O7" s="151" t="e">
        <f t="shared" si="8"/>
        <v>#REF!</v>
      </c>
      <c r="P7" s="152" t="e">
        <f t="shared" si="9"/>
        <v>#REF!</v>
      </c>
      <c r="Q7" s="219">
        <f>'к среднему по РА'!K8</f>
        <v>0.7245744176696669</v>
      </c>
      <c r="R7" s="219">
        <v>1</v>
      </c>
      <c r="S7" s="153">
        <f t="shared" si="10"/>
        <v>0.7245744176696669</v>
      </c>
      <c r="T7" s="151" t="e">
        <f t="shared" si="11"/>
        <v>#REF!</v>
      </c>
      <c r="U7" s="151" t="e">
        <f t="shared" si="12"/>
        <v>#REF!</v>
      </c>
      <c r="V7" s="154" t="e">
        <f t="shared" si="13"/>
        <v>#REF!</v>
      </c>
      <c r="W7" s="219" t="e">
        <f t="shared" si="14"/>
        <v>#REF!</v>
      </c>
      <c r="X7" s="219">
        <v>1</v>
      </c>
      <c r="Y7" s="153" t="e">
        <f t="shared" si="15"/>
        <v>#REF!</v>
      </c>
      <c r="Z7" s="151" t="e">
        <f t="shared" si="16"/>
        <v>#REF!</v>
      </c>
      <c r="AA7" s="151" t="e">
        <f t="shared" si="17"/>
        <v>#REF!</v>
      </c>
      <c r="AB7" s="154" t="e">
        <f t="shared" si="18"/>
        <v>#REF!</v>
      </c>
      <c r="AC7" s="219" t="e">
        <f t="shared" si="19"/>
        <v>#REF!</v>
      </c>
      <c r="AD7" s="219">
        <v>1</v>
      </c>
      <c r="AE7" s="153" t="e">
        <f t="shared" si="20"/>
        <v>#REF!</v>
      </c>
      <c r="AF7" s="151" t="e">
        <f>'к среднему по РА'!CC8</f>
        <v>#DIV/0!</v>
      </c>
      <c r="AG7" s="151">
        <f>коэффициенты!W7</f>
        <v>1</v>
      </c>
      <c r="AH7" s="154" t="e">
        <f t="shared" si="133"/>
        <v>#DIV/0!</v>
      </c>
      <c r="AI7" s="219" t="e">
        <f>'к среднему по РА'!CG8</f>
        <v>#DIV/0!</v>
      </c>
      <c r="AJ7" s="151">
        <f>коэффициенты!Y7</f>
        <v>1</v>
      </c>
      <c r="AK7" s="153" t="e">
        <f t="shared" si="134"/>
        <v>#DIV/0!</v>
      </c>
      <c r="AL7" s="151" t="e">
        <f>'к среднему по РА'!BQ8</f>
        <v>#DIV/0!</v>
      </c>
      <c r="AM7" s="151">
        <f>коэффициенты!AA7</f>
        <v>0.95</v>
      </c>
      <c r="AN7" s="154" t="e">
        <f t="shared" si="135"/>
        <v>#DIV/0!</v>
      </c>
      <c r="AO7" s="219">
        <f>'к среднему по РА'!BU8</f>
        <v>2.1138360687625339</v>
      </c>
      <c r="AP7" s="151">
        <f>коэффициенты!AC7</f>
        <v>1</v>
      </c>
      <c r="AQ7" s="153">
        <f t="shared" si="136"/>
        <v>2</v>
      </c>
      <c r="AR7" s="151" t="e">
        <f t="shared" si="21"/>
        <v>#REF!</v>
      </c>
      <c r="AS7" s="151" t="e">
        <f t="shared" si="22"/>
        <v>#REF!</v>
      </c>
      <c r="AT7" s="154" t="e">
        <f t="shared" si="23"/>
        <v>#REF!</v>
      </c>
      <c r="AU7" s="151" t="e">
        <f t="shared" si="24"/>
        <v>#REF!</v>
      </c>
      <c r="AV7" s="151" t="e">
        <f t="shared" si="25"/>
        <v>#REF!</v>
      </c>
      <c r="AW7" s="153" t="e">
        <f t="shared" si="26"/>
        <v>#REF!</v>
      </c>
      <c r="AX7" s="151" t="e">
        <f t="shared" si="27"/>
        <v>#REF!</v>
      </c>
      <c r="AY7" s="151" t="e">
        <f t="shared" si="28"/>
        <v>#REF!</v>
      </c>
      <c r="AZ7" s="154" t="e">
        <f t="shared" si="29"/>
        <v>#REF!</v>
      </c>
      <c r="BA7" s="151" t="e">
        <f t="shared" si="30"/>
        <v>#REF!</v>
      </c>
      <c r="BB7" s="151" t="e">
        <f t="shared" si="31"/>
        <v>#REF!</v>
      </c>
      <c r="BC7" s="153" t="e">
        <f t="shared" si="32"/>
        <v>#REF!</v>
      </c>
      <c r="BD7" s="151">
        <f>'к среднему по РА'!CO8</f>
        <v>0</v>
      </c>
      <c r="BE7" s="151">
        <f>коэффициенты!AE7</f>
        <v>0.8</v>
      </c>
      <c r="BF7" s="154">
        <f t="shared" si="33"/>
        <v>0</v>
      </c>
      <c r="BG7" s="151" t="e">
        <f t="shared" si="34"/>
        <v>#REF!</v>
      </c>
      <c r="BH7" s="151" t="e">
        <f t="shared" si="35"/>
        <v>#REF!</v>
      </c>
      <c r="BI7" s="153" t="e">
        <f t="shared" si="36"/>
        <v>#REF!</v>
      </c>
      <c r="BJ7" s="151" t="e">
        <f t="shared" si="37"/>
        <v>#REF!</v>
      </c>
      <c r="BK7" s="151" t="e">
        <f t="shared" si="38"/>
        <v>#REF!</v>
      </c>
      <c r="BL7" s="154" t="e">
        <f t="shared" si="39"/>
        <v>#REF!</v>
      </c>
      <c r="BM7" s="151" t="e">
        <f t="shared" si="40"/>
        <v>#REF!</v>
      </c>
      <c r="BN7" s="151" t="e">
        <f t="shared" si="41"/>
        <v>#REF!</v>
      </c>
      <c r="BO7" s="153" t="e">
        <f t="shared" si="42"/>
        <v>#REF!</v>
      </c>
      <c r="BP7" s="151" t="e">
        <f t="shared" si="43"/>
        <v>#REF!</v>
      </c>
      <c r="BQ7" s="151" t="e">
        <f t="shared" si="44"/>
        <v>#REF!</v>
      </c>
      <c r="BR7" s="154" t="e">
        <f t="shared" si="45"/>
        <v>#REF!</v>
      </c>
      <c r="BS7" s="151" t="e">
        <f t="shared" si="46"/>
        <v>#REF!</v>
      </c>
      <c r="BT7" s="151" t="e">
        <f t="shared" si="47"/>
        <v>#REF!</v>
      </c>
      <c r="BU7" s="153" t="e">
        <f t="shared" si="48"/>
        <v>#REF!</v>
      </c>
      <c r="BV7" s="151">
        <f>'к среднему по РА'!AU8</f>
        <v>1</v>
      </c>
      <c r="BW7" s="151" t="e">
        <f t="shared" si="49"/>
        <v>#REF!</v>
      </c>
      <c r="BX7" s="154" t="e">
        <f t="shared" si="50"/>
        <v>#REF!</v>
      </c>
      <c r="BY7" s="151" t="e">
        <f t="shared" si="51"/>
        <v>#REF!</v>
      </c>
      <c r="BZ7" s="151" t="e">
        <f t="shared" si="52"/>
        <v>#REF!</v>
      </c>
      <c r="CA7" s="219" t="e">
        <f t="shared" si="53"/>
        <v>#REF!</v>
      </c>
      <c r="CB7" s="219">
        <v>1</v>
      </c>
      <c r="CC7" s="153" t="e">
        <f t="shared" si="54"/>
        <v>#REF!</v>
      </c>
      <c r="CD7" s="151" t="e">
        <f t="shared" si="55"/>
        <v>#REF!</v>
      </c>
      <c r="CE7" s="151" t="e">
        <f t="shared" si="56"/>
        <v>#REF!</v>
      </c>
      <c r="CF7" s="154" t="e">
        <f t="shared" si="57"/>
        <v>#REF!</v>
      </c>
      <c r="CG7" s="151" t="e">
        <f t="shared" si="58"/>
        <v>#REF!</v>
      </c>
      <c r="CH7" s="151">
        <f>коэффициенты!O7</f>
        <v>1</v>
      </c>
      <c r="CI7" s="153" t="e">
        <f t="shared" si="59"/>
        <v>#REF!</v>
      </c>
      <c r="CJ7" s="151" t="e">
        <f t="shared" si="60"/>
        <v>#REF!</v>
      </c>
      <c r="CK7" s="151">
        <f>коэффициенты!Q7</f>
        <v>1</v>
      </c>
      <c r="CL7" s="154" t="e">
        <f t="shared" si="61"/>
        <v>#REF!</v>
      </c>
      <c r="CM7" s="151" t="e">
        <f t="shared" si="62"/>
        <v>#REF!</v>
      </c>
      <c r="CN7" s="151" t="e">
        <f t="shared" si="63"/>
        <v>#REF!</v>
      </c>
      <c r="CO7" s="153" t="e">
        <f t="shared" si="64"/>
        <v>#REF!</v>
      </c>
      <c r="CP7" s="151" t="e">
        <f t="shared" si="65"/>
        <v>#REF!</v>
      </c>
      <c r="CQ7" s="151">
        <f>коэффициенты!S7</f>
        <v>0.95</v>
      </c>
      <c r="CR7" s="155" t="e">
        <f t="shared" si="66"/>
        <v>#REF!</v>
      </c>
      <c r="CS7" s="151" t="e">
        <f t="shared" si="67"/>
        <v>#REF!</v>
      </c>
      <c r="CT7" s="151" t="e">
        <f t="shared" si="68"/>
        <v>#REF!</v>
      </c>
      <c r="CU7" s="156" t="e">
        <f t="shared" si="69"/>
        <v>#REF!</v>
      </c>
      <c r="CV7" s="151" t="e">
        <f t="shared" si="70"/>
        <v>#REF!</v>
      </c>
      <c r="CW7" s="151" t="e">
        <f t="shared" si="71"/>
        <v>#REF!</v>
      </c>
      <c r="CX7" s="154" t="e">
        <f t="shared" si="72"/>
        <v>#REF!</v>
      </c>
      <c r="CY7" s="151" t="e">
        <f t="shared" si="73"/>
        <v>#REF!</v>
      </c>
      <c r="CZ7" s="151" t="e">
        <f t="shared" si="74"/>
        <v>#REF!</v>
      </c>
      <c r="DA7" s="153" t="e">
        <f t="shared" si="75"/>
        <v>#REF!</v>
      </c>
      <c r="DB7" s="151" t="e">
        <f t="shared" si="76"/>
        <v>#REF!</v>
      </c>
      <c r="DC7" s="151" t="e">
        <f t="shared" si="77"/>
        <v>#REF!</v>
      </c>
      <c r="DD7" s="154" t="e">
        <f t="shared" si="78"/>
        <v>#REF!</v>
      </c>
      <c r="DE7" s="151" t="e">
        <f t="shared" si="79"/>
        <v>#REF!</v>
      </c>
      <c r="DF7" s="151" t="e">
        <f t="shared" si="80"/>
        <v>#REF!</v>
      </c>
      <c r="DG7" s="153" t="e">
        <f t="shared" si="81"/>
        <v>#REF!</v>
      </c>
      <c r="DH7" s="151" t="e">
        <f t="shared" si="82"/>
        <v>#REF!</v>
      </c>
      <c r="DI7" s="151" t="e">
        <f t="shared" si="83"/>
        <v>#REF!</v>
      </c>
      <c r="DJ7" s="154" t="e">
        <f t="shared" si="84"/>
        <v>#REF!</v>
      </c>
      <c r="DK7" s="151" t="e">
        <f t="shared" si="85"/>
        <v>#REF!</v>
      </c>
      <c r="DL7" s="151" t="e">
        <f t="shared" si="86"/>
        <v>#REF!</v>
      </c>
      <c r="DM7" s="154" t="e">
        <f t="shared" si="87"/>
        <v>#REF!</v>
      </c>
      <c r="DN7" s="151" t="e">
        <f t="shared" si="88"/>
        <v>#REF!</v>
      </c>
      <c r="DO7" s="151" t="e">
        <f t="shared" si="89"/>
        <v>#REF!</v>
      </c>
      <c r="DP7" s="153" t="e">
        <f t="shared" si="90"/>
        <v>#REF!</v>
      </c>
      <c r="DQ7" s="151" t="e">
        <f t="shared" si="91"/>
        <v>#REF!</v>
      </c>
      <c r="DR7" s="151">
        <f>коэффициенты!AI7</f>
        <v>0.8</v>
      </c>
      <c r="DS7" s="154" t="e">
        <f t="shared" si="92"/>
        <v>#REF!</v>
      </c>
      <c r="DT7" s="151"/>
      <c r="DU7" s="151"/>
      <c r="DV7" s="153">
        <f t="shared" si="93"/>
        <v>0</v>
      </c>
      <c r="DW7" s="151" t="e">
        <f t="shared" si="94"/>
        <v>#REF!</v>
      </c>
      <c r="DX7" s="151" t="e">
        <f t="shared" si="95"/>
        <v>#REF!</v>
      </c>
      <c r="DY7" s="154" t="e">
        <f t="shared" si="96"/>
        <v>#REF!</v>
      </c>
      <c r="DZ7" s="151" t="e">
        <f t="shared" si="97"/>
        <v>#REF!</v>
      </c>
      <c r="EA7" s="151">
        <f>коэффициенты!AK7</f>
        <v>0.8</v>
      </c>
      <c r="EB7" s="154" t="e">
        <f t="shared" si="98"/>
        <v>#REF!</v>
      </c>
      <c r="EC7" s="151" t="e">
        <f t="shared" si="99"/>
        <v>#REF!</v>
      </c>
      <c r="ED7" s="151" t="e">
        <f t="shared" si="100"/>
        <v>#REF!</v>
      </c>
      <c r="EE7" s="154" t="e">
        <f t="shared" si="101"/>
        <v>#REF!</v>
      </c>
      <c r="EF7" s="151" t="e">
        <f t="shared" si="102"/>
        <v>#REF!</v>
      </c>
      <c r="EG7" s="151" t="e">
        <f t="shared" si="103"/>
        <v>#REF!</v>
      </c>
      <c r="EH7" s="154" t="e">
        <f t="shared" si="104"/>
        <v>#REF!</v>
      </c>
      <c r="EI7" s="151" t="e">
        <f t="shared" si="105"/>
        <v>#REF!</v>
      </c>
      <c r="EJ7" s="151" t="e">
        <f t="shared" si="106"/>
        <v>#REF!</v>
      </c>
      <c r="EK7" s="154" t="e">
        <f t="shared" si="107"/>
        <v>#REF!</v>
      </c>
      <c r="EL7" s="151" t="e">
        <f t="shared" si="108"/>
        <v>#REF!</v>
      </c>
      <c r="EM7" s="151" t="e">
        <f t="shared" si="109"/>
        <v>#REF!</v>
      </c>
      <c r="EN7" s="153" t="e">
        <f t="shared" si="110"/>
        <v>#REF!</v>
      </c>
      <c r="EO7" s="151" t="e">
        <f t="shared" si="111"/>
        <v>#REF!</v>
      </c>
      <c r="EP7" s="151" t="e">
        <f t="shared" si="112"/>
        <v>#REF!</v>
      </c>
      <c r="EQ7" s="154" t="e">
        <f t="shared" si="113"/>
        <v>#REF!</v>
      </c>
      <c r="ER7" s="151" t="e">
        <f t="shared" si="114"/>
        <v>#REF!</v>
      </c>
      <c r="ES7" s="151" t="e">
        <f t="shared" si="115"/>
        <v>#REF!</v>
      </c>
      <c r="ET7" s="153" t="e">
        <f t="shared" si="116"/>
        <v>#REF!</v>
      </c>
      <c r="EU7" s="157" t="e">
        <f t="shared" si="117"/>
        <v>#REF!</v>
      </c>
      <c r="EV7" s="158" t="e">
        <f t="shared" si="118"/>
        <v>#REF!</v>
      </c>
      <c r="EW7" s="154" t="e">
        <f t="shared" si="119"/>
        <v>#REF!</v>
      </c>
      <c r="EX7" s="143">
        <v>15</v>
      </c>
      <c r="EY7" s="159">
        <v>0</v>
      </c>
      <c r="EZ7" s="143">
        <f t="shared" si="120"/>
        <v>15</v>
      </c>
      <c r="FA7" s="160">
        <f t="shared" si="121"/>
        <v>1</v>
      </c>
      <c r="FB7" s="161">
        <f t="shared" si="122"/>
        <v>1</v>
      </c>
      <c r="FC7" s="162">
        <v>9</v>
      </c>
      <c r="FD7" s="163">
        <v>9</v>
      </c>
      <c r="FE7" s="164">
        <f t="shared" si="123"/>
        <v>1</v>
      </c>
      <c r="FF7" s="165">
        <f t="shared" si="124"/>
        <v>1</v>
      </c>
      <c r="FG7" s="166" t="e">
        <f t="shared" si="125"/>
        <v>#REF!</v>
      </c>
      <c r="FH7" s="166" t="e">
        <f t="shared" si="126"/>
        <v>#REF!</v>
      </c>
      <c r="FI7" s="167" t="e">
        <f t="shared" si="127"/>
        <v>#REF!</v>
      </c>
      <c r="FJ7" s="167" t="e">
        <f t="shared" si="128"/>
        <v>#REF!</v>
      </c>
      <c r="FK7" s="167" t="e">
        <f t="shared" si="129"/>
        <v>#REF!</v>
      </c>
      <c r="FL7" s="167">
        <f t="shared" si="130"/>
        <v>0.04</v>
      </c>
      <c r="FM7" s="167">
        <f t="shared" si="131"/>
        <v>0.06</v>
      </c>
      <c r="FN7" s="168" t="e">
        <f t="shared" si="132"/>
        <v>#REF!</v>
      </c>
      <c r="FO7" s="109">
        <v>3</v>
      </c>
    </row>
    <row r="8" spans="1:171" s="109" customFormat="1" ht="19.899999999999999" customHeight="1">
      <c r="A8" s="150" t="s">
        <v>63</v>
      </c>
      <c r="B8" s="151" t="e">
        <f t="shared" si="0"/>
        <v>#REF!</v>
      </c>
      <c r="C8" s="151" t="e">
        <f t="shared" si="1"/>
        <v>#REF!</v>
      </c>
      <c r="D8" s="152" t="e">
        <f t="shared" si="2"/>
        <v>#REF!</v>
      </c>
      <c r="E8" s="151" t="e">
        <f t="shared" si="3"/>
        <v>#REF!</v>
      </c>
      <c r="F8" s="151" t="e">
        <f t="shared" si="4"/>
        <v>#REF!</v>
      </c>
      <c r="G8" s="153" t="e">
        <f t="shared" si="5"/>
        <v>#REF!</v>
      </c>
      <c r="H8" s="151" t="e">
        <f>'к среднему по РА'!S9</f>
        <v>#DIV/0!</v>
      </c>
      <c r="I8" s="151">
        <f>коэффициенты!G8</f>
        <v>0.8</v>
      </c>
      <c r="J8" s="152" t="e">
        <f t="shared" si="6"/>
        <v>#DIV/0!</v>
      </c>
      <c r="K8" s="151" t="e">
        <f>'к среднему по РА'!W9</f>
        <v>#DIV/0!</v>
      </c>
      <c r="L8" s="151">
        <f>коэффициенты!I8</f>
        <v>1</v>
      </c>
      <c r="M8" s="153" t="e">
        <f t="shared" si="7"/>
        <v>#DIV/0!</v>
      </c>
      <c r="N8" s="151">
        <f>'к среднему по РА'!E9</f>
        <v>0</v>
      </c>
      <c r="O8" s="151" t="e">
        <f t="shared" si="8"/>
        <v>#REF!</v>
      </c>
      <c r="P8" s="152" t="e">
        <f t="shared" si="9"/>
        <v>#REF!</v>
      </c>
      <c r="Q8" s="219">
        <f>'к среднему по РА'!K9</f>
        <v>1.2305250686715548</v>
      </c>
      <c r="R8" s="219">
        <v>1</v>
      </c>
      <c r="S8" s="153">
        <f t="shared" si="10"/>
        <v>1.2305250686715548</v>
      </c>
      <c r="T8" s="151" t="e">
        <f t="shared" si="11"/>
        <v>#REF!</v>
      </c>
      <c r="U8" s="151" t="e">
        <f t="shared" si="12"/>
        <v>#REF!</v>
      </c>
      <c r="V8" s="154" t="e">
        <f t="shared" si="13"/>
        <v>#REF!</v>
      </c>
      <c r="W8" s="219" t="e">
        <f t="shared" si="14"/>
        <v>#REF!</v>
      </c>
      <c r="X8" s="219">
        <v>1</v>
      </c>
      <c r="Y8" s="153" t="e">
        <f t="shared" si="15"/>
        <v>#REF!</v>
      </c>
      <c r="Z8" s="151" t="e">
        <f t="shared" si="16"/>
        <v>#REF!</v>
      </c>
      <c r="AA8" s="151" t="e">
        <f t="shared" si="17"/>
        <v>#REF!</v>
      </c>
      <c r="AB8" s="154" t="e">
        <f t="shared" si="18"/>
        <v>#REF!</v>
      </c>
      <c r="AC8" s="219" t="e">
        <f t="shared" si="19"/>
        <v>#REF!</v>
      </c>
      <c r="AD8" s="219">
        <v>1</v>
      </c>
      <c r="AE8" s="153" t="e">
        <f t="shared" si="20"/>
        <v>#REF!</v>
      </c>
      <c r="AF8" s="151" t="e">
        <f>'к среднему по РА'!CC9</f>
        <v>#DIV/0!</v>
      </c>
      <c r="AG8" s="151">
        <f>коэффициенты!W8</f>
        <v>0.95</v>
      </c>
      <c r="AH8" s="154" t="e">
        <f t="shared" si="133"/>
        <v>#DIV/0!</v>
      </c>
      <c r="AI8" s="219" t="e">
        <f>'к среднему по РА'!CG9</f>
        <v>#DIV/0!</v>
      </c>
      <c r="AJ8" s="151">
        <f>коэффициенты!Y8</f>
        <v>1</v>
      </c>
      <c r="AK8" s="153" t="e">
        <f t="shared" si="134"/>
        <v>#DIV/0!</v>
      </c>
      <c r="AL8" s="151" t="e">
        <f>'к среднему по РА'!BQ9</f>
        <v>#DIV/0!</v>
      </c>
      <c r="AM8" s="151">
        <f>коэффициенты!AA8</f>
        <v>0.95</v>
      </c>
      <c r="AN8" s="154" t="e">
        <f t="shared" si="135"/>
        <v>#DIV/0!</v>
      </c>
      <c r="AO8" s="219">
        <f>'к среднему по РА'!BU9</f>
        <v>1.0852837055606197</v>
      </c>
      <c r="AP8" s="151">
        <f>коэффициенты!AC8</f>
        <v>0.8</v>
      </c>
      <c r="AQ8" s="153">
        <f t="shared" si="136"/>
        <v>0.86822696444849579</v>
      </c>
      <c r="AR8" s="151" t="e">
        <f t="shared" si="21"/>
        <v>#REF!</v>
      </c>
      <c r="AS8" s="151" t="e">
        <f t="shared" si="22"/>
        <v>#REF!</v>
      </c>
      <c r="AT8" s="154" t="e">
        <f t="shared" si="23"/>
        <v>#REF!</v>
      </c>
      <c r="AU8" s="151" t="e">
        <f t="shared" si="24"/>
        <v>#REF!</v>
      </c>
      <c r="AV8" s="151" t="e">
        <f t="shared" si="25"/>
        <v>#REF!</v>
      </c>
      <c r="AW8" s="153" t="e">
        <f t="shared" si="26"/>
        <v>#REF!</v>
      </c>
      <c r="AX8" s="151" t="e">
        <f t="shared" si="27"/>
        <v>#REF!</v>
      </c>
      <c r="AY8" s="151" t="e">
        <f t="shared" si="28"/>
        <v>#REF!</v>
      </c>
      <c r="AZ8" s="154" t="e">
        <f t="shared" si="29"/>
        <v>#REF!</v>
      </c>
      <c r="BA8" s="151" t="e">
        <f t="shared" si="30"/>
        <v>#REF!</v>
      </c>
      <c r="BB8" s="151" t="e">
        <f t="shared" si="31"/>
        <v>#REF!</v>
      </c>
      <c r="BC8" s="153" t="e">
        <f t="shared" si="32"/>
        <v>#REF!</v>
      </c>
      <c r="BD8" s="151">
        <f>'к среднему по РА'!CO9</f>
        <v>0</v>
      </c>
      <c r="BE8" s="151">
        <f>коэффициенты!AE8</f>
        <v>0.8</v>
      </c>
      <c r="BF8" s="154">
        <f t="shared" si="33"/>
        <v>0</v>
      </c>
      <c r="BG8" s="151" t="e">
        <f t="shared" si="34"/>
        <v>#REF!</v>
      </c>
      <c r="BH8" s="151" t="e">
        <f t="shared" si="35"/>
        <v>#REF!</v>
      </c>
      <c r="BI8" s="153" t="e">
        <f t="shared" si="36"/>
        <v>#REF!</v>
      </c>
      <c r="BJ8" s="151" t="e">
        <f t="shared" si="37"/>
        <v>#REF!</v>
      </c>
      <c r="BK8" s="151" t="e">
        <f t="shared" si="38"/>
        <v>#REF!</v>
      </c>
      <c r="BL8" s="154" t="e">
        <f t="shared" si="39"/>
        <v>#REF!</v>
      </c>
      <c r="BM8" s="151" t="e">
        <f t="shared" si="40"/>
        <v>#REF!</v>
      </c>
      <c r="BN8" s="151" t="e">
        <f t="shared" si="41"/>
        <v>#REF!</v>
      </c>
      <c r="BO8" s="153" t="e">
        <f t="shared" si="42"/>
        <v>#REF!</v>
      </c>
      <c r="BP8" s="151" t="e">
        <f t="shared" si="43"/>
        <v>#REF!</v>
      </c>
      <c r="BQ8" s="151" t="e">
        <f t="shared" si="44"/>
        <v>#REF!</v>
      </c>
      <c r="BR8" s="154" t="e">
        <f t="shared" si="45"/>
        <v>#REF!</v>
      </c>
      <c r="BS8" s="151" t="e">
        <f t="shared" si="46"/>
        <v>#REF!</v>
      </c>
      <c r="BT8" s="151" t="e">
        <f t="shared" si="47"/>
        <v>#REF!</v>
      </c>
      <c r="BU8" s="153" t="e">
        <f t="shared" si="48"/>
        <v>#REF!</v>
      </c>
      <c r="BV8" s="151">
        <f>'к среднему по РА'!AU9</f>
        <v>1</v>
      </c>
      <c r="BW8" s="151" t="e">
        <f t="shared" si="49"/>
        <v>#REF!</v>
      </c>
      <c r="BX8" s="154" t="e">
        <f t="shared" si="50"/>
        <v>#REF!</v>
      </c>
      <c r="BY8" s="151" t="e">
        <f t="shared" si="51"/>
        <v>#REF!</v>
      </c>
      <c r="BZ8" s="151" t="e">
        <f t="shared" si="52"/>
        <v>#REF!</v>
      </c>
      <c r="CA8" s="219" t="e">
        <f t="shared" si="53"/>
        <v>#REF!</v>
      </c>
      <c r="CB8" s="219">
        <v>1</v>
      </c>
      <c r="CC8" s="153" t="e">
        <f t="shared" si="54"/>
        <v>#REF!</v>
      </c>
      <c r="CD8" s="151" t="e">
        <f t="shared" si="55"/>
        <v>#REF!</v>
      </c>
      <c r="CE8" s="151" t="e">
        <f t="shared" si="56"/>
        <v>#REF!</v>
      </c>
      <c r="CF8" s="154" t="e">
        <f t="shared" si="57"/>
        <v>#REF!</v>
      </c>
      <c r="CG8" s="151" t="e">
        <f t="shared" si="58"/>
        <v>#REF!</v>
      </c>
      <c r="CH8" s="151">
        <f>коэффициенты!O8</f>
        <v>1</v>
      </c>
      <c r="CI8" s="153" t="e">
        <f t="shared" si="59"/>
        <v>#REF!</v>
      </c>
      <c r="CJ8" s="151" t="e">
        <f t="shared" si="60"/>
        <v>#REF!</v>
      </c>
      <c r="CK8" s="151">
        <f>коэффициенты!Q8</f>
        <v>1</v>
      </c>
      <c r="CL8" s="154" t="e">
        <f t="shared" si="61"/>
        <v>#REF!</v>
      </c>
      <c r="CM8" s="151" t="e">
        <f t="shared" si="62"/>
        <v>#REF!</v>
      </c>
      <c r="CN8" s="151" t="e">
        <f t="shared" si="63"/>
        <v>#REF!</v>
      </c>
      <c r="CO8" s="153" t="e">
        <f t="shared" si="64"/>
        <v>#REF!</v>
      </c>
      <c r="CP8" s="151" t="e">
        <f t="shared" si="65"/>
        <v>#REF!</v>
      </c>
      <c r="CQ8" s="151">
        <f>коэффициенты!S8</f>
        <v>1</v>
      </c>
      <c r="CR8" s="155" t="e">
        <f t="shared" si="66"/>
        <v>#REF!</v>
      </c>
      <c r="CS8" s="151" t="e">
        <f t="shared" si="67"/>
        <v>#REF!</v>
      </c>
      <c r="CT8" s="151" t="e">
        <f t="shared" si="68"/>
        <v>#REF!</v>
      </c>
      <c r="CU8" s="156" t="e">
        <f t="shared" si="69"/>
        <v>#REF!</v>
      </c>
      <c r="CV8" s="151" t="e">
        <f t="shared" si="70"/>
        <v>#REF!</v>
      </c>
      <c r="CW8" s="151" t="e">
        <f t="shared" si="71"/>
        <v>#REF!</v>
      </c>
      <c r="CX8" s="154" t="e">
        <f t="shared" si="72"/>
        <v>#REF!</v>
      </c>
      <c r="CY8" s="151" t="e">
        <f t="shared" si="73"/>
        <v>#REF!</v>
      </c>
      <c r="CZ8" s="151" t="e">
        <f t="shared" si="74"/>
        <v>#REF!</v>
      </c>
      <c r="DA8" s="153" t="e">
        <f t="shared" si="75"/>
        <v>#REF!</v>
      </c>
      <c r="DB8" s="151" t="e">
        <f t="shared" si="76"/>
        <v>#REF!</v>
      </c>
      <c r="DC8" s="151" t="e">
        <f t="shared" si="77"/>
        <v>#REF!</v>
      </c>
      <c r="DD8" s="154" t="e">
        <f t="shared" si="78"/>
        <v>#REF!</v>
      </c>
      <c r="DE8" s="151" t="e">
        <f t="shared" si="79"/>
        <v>#REF!</v>
      </c>
      <c r="DF8" s="151" t="e">
        <f t="shared" si="80"/>
        <v>#REF!</v>
      </c>
      <c r="DG8" s="153" t="e">
        <f t="shared" si="81"/>
        <v>#REF!</v>
      </c>
      <c r="DH8" s="151" t="e">
        <f t="shared" si="82"/>
        <v>#REF!</v>
      </c>
      <c r="DI8" s="151" t="e">
        <f t="shared" si="83"/>
        <v>#REF!</v>
      </c>
      <c r="DJ8" s="154" t="e">
        <f t="shared" si="84"/>
        <v>#REF!</v>
      </c>
      <c r="DK8" s="151" t="e">
        <f t="shared" si="85"/>
        <v>#REF!</v>
      </c>
      <c r="DL8" s="151" t="e">
        <f t="shared" si="86"/>
        <v>#REF!</v>
      </c>
      <c r="DM8" s="154" t="e">
        <f t="shared" si="87"/>
        <v>#REF!</v>
      </c>
      <c r="DN8" s="151" t="e">
        <f t="shared" si="88"/>
        <v>#REF!</v>
      </c>
      <c r="DO8" s="151" t="e">
        <f t="shared" si="89"/>
        <v>#REF!</v>
      </c>
      <c r="DP8" s="153" t="e">
        <f t="shared" si="90"/>
        <v>#REF!</v>
      </c>
      <c r="DQ8" s="151" t="e">
        <f t="shared" si="91"/>
        <v>#REF!</v>
      </c>
      <c r="DR8" s="151">
        <f>коэффициенты!AI8</f>
        <v>0.8</v>
      </c>
      <c r="DS8" s="154" t="e">
        <f t="shared" si="92"/>
        <v>#REF!</v>
      </c>
      <c r="DT8" s="151"/>
      <c r="DU8" s="151"/>
      <c r="DV8" s="153">
        <f t="shared" si="93"/>
        <v>0</v>
      </c>
      <c r="DW8" s="151" t="e">
        <f t="shared" si="94"/>
        <v>#REF!</v>
      </c>
      <c r="DX8" s="151" t="e">
        <f t="shared" si="95"/>
        <v>#REF!</v>
      </c>
      <c r="DY8" s="154" t="e">
        <f t="shared" si="96"/>
        <v>#REF!</v>
      </c>
      <c r="DZ8" s="151" t="e">
        <f t="shared" si="97"/>
        <v>#REF!</v>
      </c>
      <c r="EA8" s="151">
        <f>коэффициенты!AK8</f>
        <v>0.8</v>
      </c>
      <c r="EB8" s="154" t="e">
        <f t="shared" si="98"/>
        <v>#REF!</v>
      </c>
      <c r="EC8" s="151" t="e">
        <f t="shared" si="99"/>
        <v>#REF!</v>
      </c>
      <c r="ED8" s="151" t="e">
        <f t="shared" si="100"/>
        <v>#REF!</v>
      </c>
      <c r="EE8" s="154" t="e">
        <f t="shared" si="101"/>
        <v>#REF!</v>
      </c>
      <c r="EF8" s="151" t="e">
        <f t="shared" si="102"/>
        <v>#REF!</v>
      </c>
      <c r="EG8" s="151" t="e">
        <f t="shared" si="103"/>
        <v>#REF!</v>
      </c>
      <c r="EH8" s="154" t="e">
        <f t="shared" si="104"/>
        <v>#REF!</v>
      </c>
      <c r="EI8" s="151" t="e">
        <f t="shared" si="105"/>
        <v>#REF!</v>
      </c>
      <c r="EJ8" s="151" t="e">
        <f t="shared" si="106"/>
        <v>#REF!</v>
      </c>
      <c r="EK8" s="154" t="e">
        <f t="shared" si="107"/>
        <v>#REF!</v>
      </c>
      <c r="EL8" s="151" t="e">
        <f t="shared" si="108"/>
        <v>#REF!</v>
      </c>
      <c r="EM8" s="151" t="e">
        <f t="shared" si="109"/>
        <v>#REF!</v>
      </c>
      <c r="EN8" s="153" t="e">
        <f t="shared" si="110"/>
        <v>#REF!</v>
      </c>
      <c r="EO8" s="151" t="e">
        <f t="shared" si="111"/>
        <v>#REF!</v>
      </c>
      <c r="EP8" s="151" t="e">
        <f t="shared" si="112"/>
        <v>#REF!</v>
      </c>
      <c r="EQ8" s="154" t="e">
        <f t="shared" si="113"/>
        <v>#REF!</v>
      </c>
      <c r="ER8" s="151" t="e">
        <f t="shared" si="114"/>
        <v>#REF!</v>
      </c>
      <c r="ES8" s="151" t="e">
        <f t="shared" si="115"/>
        <v>#REF!</v>
      </c>
      <c r="ET8" s="153" t="e">
        <f t="shared" si="116"/>
        <v>#REF!</v>
      </c>
      <c r="EU8" s="157" t="e">
        <f t="shared" si="117"/>
        <v>#REF!</v>
      </c>
      <c r="EV8" s="158" t="e">
        <f t="shared" si="118"/>
        <v>#REF!</v>
      </c>
      <c r="EW8" s="154" t="e">
        <f t="shared" si="119"/>
        <v>#REF!</v>
      </c>
      <c r="EX8" s="143">
        <v>15</v>
      </c>
      <c r="EY8" s="159">
        <v>0</v>
      </c>
      <c r="EZ8" s="143">
        <f t="shared" si="120"/>
        <v>15</v>
      </c>
      <c r="FA8" s="160">
        <f t="shared" si="121"/>
        <v>1</v>
      </c>
      <c r="FB8" s="161">
        <f t="shared" si="122"/>
        <v>1</v>
      </c>
      <c r="FC8" s="162">
        <v>8</v>
      </c>
      <c r="FD8" s="163">
        <v>8</v>
      </c>
      <c r="FE8" s="164">
        <f t="shared" si="123"/>
        <v>1</v>
      </c>
      <c r="FF8" s="165">
        <f t="shared" si="124"/>
        <v>1</v>
      </c>
      <c r="FG8" s="166" t="e">
        <f t="shared" si="125"/>
        <v>#REF!</v>
      </c>
      <c r="FH8" s="166" t="e">
        <f t="shared" si="126"/>
        <v>#REF!</v>
      </c>
      <c r="FI8" s="167" t="e">
        <f t="shared" si="127"/>
        <v>#REF!</v>
      </c>
      <c r="FJ8" s="167" t="e">
        <f t="shared" si="128"/>
        <v>#REF!</v>
      </c>
      <c r="FK8" s="167" t="e">
        <f t="shared" si="129"/>
        <v>#REF!</v>
      </c>
      <c r="FL8" s="167">
        <f t="shared" si="130"/>
        <v>0.04</v>
      </c>
      <c r="FM8" s="167">
        <f t="shared" si="131"/>
        <v>0.06</v>
      </c>
      <c r="FN8" s="168" t="e">
        <f t="shared" si="132"/>
        <v>#REF!</v>
      </c>
      <c r="FO8" s="109">
        <v>8</v>
      </c>
    </row>
    <row r="9" spans="1:171" s="109" customFormat="1" ht="20.45" customHeight="1">
      <c r="A9" s="150" t="s">
        <v>64</v>
      </c>
      <c r="B9" s="151" t="e">
        <f t="shared" si="0"/>
        <v>#REF!</v>
      </c>
      <c r="C9" s="151" t="e">
        <f t="shared" si="1"/>
        <v>#REF!</v>
      </c>
      <c r="D9" s="152" t="e">
        <f t="shared" si="2"/>
        <v>#REF!</v>
      </c>
      <c r="E9" s="151" t="e">
        <f t="shared" si="3"/>
        <v>#REF!</v>
      </c>
      <c r="F9" s="151" t="e">
        <f t="shared" si="4"/>
        <v>#REF!</v>
      </c>
      <c r="G9" s="153" t="e">
        <f t="shared" si="5"/>
        <v>#REF!</v>
      </c>
      <c r="H9" s="151" t="e">
        <f>'к среднему по РА'!S10</f>
        <v>#DIV/0!</v>
      </c>
      <c r="I9" s="151">
        <f>коэффициенты!G9</f>
        <v>1</v>
      </c>
      <c r="J9" s="152" t="e">
        <f t="shared" si="6"/>
        <v>#DIV/0!</v>
      </c>
      <c r="K9" s="151" t="e">
        <f>'к среднему по РА'!W10</f>
        <v>#DIV/0!</v>
      </c>
      <c r="L9" s="151">
        <f>коэффициенты!I9</f>
        <v>1</v>
      </c>
      <c r="M9" s="153" t="e">
        <f t="shared" si="7"/>
        <v>#DIV/0!</v>
      </c>
      <c r="N9" s="151">
        <f>'к среднему по РА'!E10</f>
        <v>0</v>
      </c>
      <c r="O9" s="151" t="e">
        <f t="shared" si="8"/>
        <v>#REF!</v>
      </c>
      <c r="P9" s="152" t="e">
        <f t="shared" si="9"/>
        <v>#REF!</v>
      </c>
      <c r="Q9" s="219">
        <f>'к среднему по РА'!K10</f>
        <v>0.53244613095102988</v>
      </c>
      <c r="R9" s="219">
        <v>1</v>
      </c>
      <c r="S9" s="153">
        <f t="shared" si="10"/>
        <v>0.53244613095102988</v>
      </c>
      <c r="T9" s="151" t="e">
        <f t="shared" si="11"/>
        <v>#REF!</v>
      </c>
      <c r="U9" s="151" t="e">
        <f t="shared" si="12"/>
        <v>#REF!</v>
      </c>
      <c r="V9" s="154" t="e">
        <f t="shared" si="13"/>
        <v>#REF!</v>
      </c>
      <c r="W9" s="219" t="e">
        <f t="shared" si="14"/>
        <v>#REF!</v>
      </c>
      <c r="X9" s="219">
        <v>1</v>
      </c>
      <c r="Y9" s="153" t="e">
        <f t="shared" si="15"/>
        <v>#REF!</v>
      </c>
      <c r="Z9" s="151" t="e">
        <f t="shared" si="16"/>
        <v>#REF!</v>
      </c>
      <c r="AA9" s="151" t="e">
        <f t="shared" si="17"/>
        <v>#REF!</v>
      </c>
      <c r="AB9" s="154" t="e">
        <f t="shared" si="18"/>
        <v>#REF!</v>
      </c>
      <c r="AC9" s="219" t="e">
        <f t="shared" si="19"/>
        <v>#REF!</v>
      </c>
      <c r="AD9" s="219">
        <v>1</v>
      </c>
      <c r="AE9" s="153" t="e">
        <f t="shared" si="20"/>
        <v>#REF!</v>
      </c>
      <c r="AF9" s="151" t="e">
        <f>'к среднему по РА'!CC10</f>
        <v>#DIV/0!</v>
      </c>
      <c r="AG9" s="151">
        <f>коэффициенты!W9</f>
        <v>0.9</v>
      </c>
      <c r="AH9" s="154" t="e">
        <f t="shared" si="133"/>
        <v>#DIV/0!</v>
      </c>
      <c r="AI9" s="219" t="e">
        <f>'к среднему по РА'!CG10</f>
        <v>#DIV/0!</v>
      </c>
      <c r="AJ9" s="151">
        <f>коэффициенты!Y9</f>
        <v>1</v>
      </c>
      <c r="AK9" s="153" t="e">
        <f t="shared" si="134"/>
        <v>#DIV/0!</v>
      </c>
      <c r="AL9" s="151" t="e">
        <f>'к среднему по РА'!BQ10</f>
        <v>#DIV/0!</v>
      </c>
      <c r="AM9" s="151">
        <f>коэффициенты!AA9</f>
        <v>0.95</v>
      </c>
      <c r="AN9" s="154" t="e">
        <f t="shared" si="135"/>
        <v>#DIV/0!</v>
      </c>
      <c r="AO9" s="219">
        <f>'к среднему по РА'!BU10</f>
        <v>0.43381011850501361</v>
      </c>
      <c r="AP9" s="151">
        <f>коэффициенты!AC9</f>
        <v>1</v>
      </c>
      <c r="AQ9" s="153">
        <f t="shared" si="136"/>
        <v>0.43381011850501361</v>
      </c>
      <c r="AR9" s="151" t="e">
        <f t="shared" si="21"/>
        <v>#REF!</v>
      </c>
      <c r="AS9" s="151" t="e">
        <f t="shared" si="22"/>
        <v>#REF!</v>
      </c>
      <c r="AT9" s="154" t="e">
        <f t="shared" si="23"/>
        <v>#REF!</v>
      </c>
      <c r="AU9" s="151" t="e">
        <f t="shared" si="24"/>
        <v>#REF!</v>
      </c>
      <c r="AV9" s="151" t="e">
        <f t="shared" si="25"/>
        <v>#REF!</v>
      </c>
      <c r="AW9" s="153" t="e">
        <f t="shared" si="26"/>
        <v>#REF!</v>
      </c>
      <c r="AX9" s="151" t="e">
        <f t="shared" si="27"/>
        <v>#REF!</v>
      </c>
      <c r="AY9" s="151" t="e">
        <f t="shared" si="28"/>
        <v>#REF!</v>
      </c>
      <c r="AZ9" s="154" t="e">
        <f t="shared" si="29"/>
        <v>#REF!</v>
      </c>
      <c r="BA9" s="151" t="e">
        <f t="shared" si="30"/>
        <v>#REF!</v>
      </c>
      <c r="BB9" s="151" t="e">
        <f t="shared" si="31"/>
        <v>#REF!</v>
      </c>
      <c r="BC9" s="153" t="e">
        <f t="shared" si="32"/>
        <v>#REF!</v>
      </c>
      <c r="BD9" s="151">
        <f>'к среднему по РА'!CO10</f>
        <v>0</v>
      </c>
      <c r="BE9" s="151">
        <f>коэффициенты!AE9</f>
        <v>0.8</v>
      </c>
      <c r="BF9" s="154">
        <f t="shared" si="33"/>
        <v>0</v>
      </c>
      <c r="BG9" s="151" t="e">
        <f t="shared" si="34"/>
        <v>#REF!</v>
      </c>
      <c r="BH9" s="151" t="e">
        <f t="shared" si="35"/>
        <v>#REF!</v>
      </c>
      <c r="BI9" s="153" t="e">
        <f t="shared" si="36"/>
        <v>#REF!</v>
      </c>
      <c r="BJ9" s="151" t="e">
        <f t="shared" si="37"/>
        <v>#REF!</v>
      </c>
      <c r="BK9" s="151" t="e">
        <f t="shared" si="38"/>
        <v>#REF!</v>
      </c>
      <c r="BL9" s="154" t="e">
        <f t="shared" si="39"/>
        <v>#REF!</v>
      </c>
      <c r="BM9" s="151" t="e">
        <f t="shared" si="40"/>
        <v>#REF!</v>
      </c>
      <c r="BN9" s="151" t="e">
        <f t="shared" si="41"/>
        <v>#REF!</v>
      </c>
      <c r="BO9" s="153" t="e">
        <f t="shared" si="42"/>
        <v>#REF!</v>
      </c>
      <c r="BP9" s="151" t="e">
        <f t="shared" si="43"/>
        <v>#REF!</v>
      </c>
      <c r="BQ9" s="151" t="e">
        <f t="shared" si="44"/>
        <v>#REF!</v>
      </c>
      <c r="BR9" s="154" t="e">
        <f t="shared" si="45"/>
        <v>#REF!</v>
      </c>
      <c r="BS9" s="151" t="e">
        <f t="shared" si="46"/>
        <v>#REF!</v>
      </c>
      <c r="BT9" s="151" t="e">
        <f t="shared" si="47"/>
        <v>#REF!</v>
      </c>
      <c r="BU9" s="153" t="e">
        <f t="shared" si="48"/>
        <v>#REF!</v>
      </c>
      <c r="BV9" s="151">
        <f>'к среднему по РА'!AU10</f>
        <v>1</v>
      </c>
      <c r="BW9" s="151" t="e">
        <f t="shared" si="49"/>
        <v>#REF!</v>
      </c>
      <c r="BX9" s="154" t="e">
        <f t="shared" si="50"/>
        <v>#REF!</v>
      </c>
      <c r="BY9" s="151" t="e">
        <f t="shared" si="51"/>
        <v>#REF!</v>
      </c>
      <c r="BZ9" s="151" t="e">
        <f t="shared" si="52"/>
        <v>#REF!</v>
      </c>
      <c r="CA9" s="219" t="e">
        <f t="shared" si="53"/>
        <v>#REF!</v>
      </c>
      <c r="CB9" s="219">
        <v>1</v>
      </c>
      <c r="CC9" s="153" t="e">
        <f t="shared" si="54"/>
        <v>#REF!</v>
      </c>
      <c r="CD9" s="151" t="e">
        <f t="shared" si="55"/>
        <v>#REF!</v>
      </c>
      <c r="CE9" s="151" t="e">
        <f t="shared" si="56"/>
        <v>#REF!</v>
      </c>
      <c r="CF9" s="154" t="e">
        <f t="shared" si="57"/>
        <v>#REF!</v>
      </c>
      <c r="CG9" s="151" t="e">
        <f t="shared" si="58"/>
        <v>#REF!</v>
      </c>
      <c r="CH9" s="151">
        <f>коэффициенты!O9</f>
        <v>0.95</v>
      </c>
      <c r="CI9" s="153" t="e">
        <f t="shared" si="59"/>
        <v>#REF!</v>
      </c>
      <c r="CJ9" s="151" t="e">
        <f t="shared" si="60"/>
        <v>#REF!</v>
      </c>
      <c r="CK9" s="151">
        <f>коэффициенты!Q9</f>
        <v>1</v>
      </c>
      <c r="CL9" s="154" t="e">
        <f t="shared" si="61"/>
        <v>#REF!</v>
      </c>
      <c r="CM9" s="151" t="e">
        <f t="shared" si="62"/>
        <v>#REF!</v>
      </c>
      <c r="CN9" s="151" t="e">
        <f t="shared" si="63"/>
        <v>#REF!</v>
      </c>
      <c r="CO9" s="153" t="e">
        <f t="shared" si="64"/>
        <v>#REF!</v>
      </c>
      <c r="CP9" s="151" t="e">
        <f t="shared" si="65"/>
        <v>#REF!</v>
      </c>
      <c r="CQ9" s="151">
        <f>коэффициенты!S9</f>
        <v>1</v>
      </c>
      <c r="CR9" s="155" t="e">
        <f t="shared" si="66"/>
        <v>#REF!</v>
      </c>
      <c r="CS9" s="151" t="e">
        <f t="shared" si="67"/>
        <v>#REF!</v>
      </c>
      <c r="CT9" s="151" t="e">
        <f t="shared" si="68"/>
        <v>#REF!</v>
      </c>
      <c r="CU9" s="156" t="e">
        <f t="shared" si="69"/>
        <v>#REF!</v>
      </c>
      <c r="CV9" s="151" t="e">
        <f t="shared" si="70"/>
        <v>#REF!</v>
      </c>
      <c r="CW9" s="151" t="e">
        <f t="shared" si="71"/>
        <v>#REF!</v>
      </c>
      <c r="CX9" s="154" t="e">
        <f t="shared" si="72"/>
        <v>#REF!</v>
      </c>
      <c r="CY9" s="151" t="e">
        <f t="shared" si="73"/>
        <v>#REF!</v>
      </c>
      <c r="CZ9" s="151" t="e">
        <f t="shared" si="74"/>
        <v>#REF!</v>
      </c>
      <c r="DA9" s="153" t="e">
        <f t="shared" si="75"/>
        <v>#REF!</v>
      </c>
      <c r="DB9" s="151" t="e">
        <f t="shared" si="76"/>
        <v>#REF!</v>
      </c>
      <c r="DC9" s="151" t="e">
        <f t="shared" si="77"/>
        <v>#REF!</v>
      </c>
      <c r="DD9" s="154" t="e">
        <f t="shared" si="78"/>
        <v>#REF!</v>
      </c>
      <c r="DE9" s="151" t="e">
        <f t="shared" si="79"/>
        <v>#REF!</v>
      </c>
      <c r="DF9" s="151" t="e">
        <f t="shared" si="80"/>
        <v>#REF!</v>
      </c>
      <c r="DG9" s="153" t="e">
        <f t="shared" si="81"/>
        <v>#REF!</v>
      </c>
      <c r="DH9" s="151" t="e">
        <f t="shared" si="82"/>
        <v>#REF!</v>
      </c>
      <c r="DI9" s="151" t="e">
        <f t="shared" si="83"/>
        <v>#REF!</v>
      </c>
      <c r="DJ9" s="154" t="e">
        <f t="shared" si="84"/>
        <v>#REF!</v>
      </c>
      <c r="DK9" s="151" t="e">
        <f t="shared" si="85"/>
        <v>#REF!</v>
      </c>
      <c r="DL9" s="151" t="e">
        <f t="shared" si="86"/>
        <v>#REF!</v>
      </c>
      <c r="DM9" s="154" t="e">
        <f t="shared" si="87"/>
        <v>#REF!</v>
      </c>
      <c r="DN9" s="151" t="e">
        <f t="shared" si="88"/>
        <v>#REF!</v>
      </c>
      <c r="DO9" s="151" t="e">
        <f t="shared" si="89"/>
        <v>#REF!</v>
      </c>
      <c r="DP9" s="153" t="e">
        <f t="shared" si="90"/>
        <v>#REF!</v>
      </c>
      <c r="DQ9" s="151" t="e">
        <f t="shared" si="91"/>
        <v>#REF!</v>
      </c>
      <c r="DR9" s="151" t="e">
        <f>коэффициенты!AI9</f>
        <v>#DIV/0!</v>
      </c>
      <c r="DS9" s="154" t="e">
        <f t="shared" si="92"/>
        <v>#REF!</v>
      </c>
      <c r="DT9" s="151"/>
      <c r="DU9" s="151"/>
      <c r="DV9" s="153">
        <f t="shared" si="93"/>
        <v>0</v>
      </c>
      <c r="DW9" s="151" t="e">
        <f t="shared" si="94"/>
        <v>#REF!</v>
      </c>
      <c r="DX9" s="151" t="e">
        <f t="shared" si="95"/>
        <v>#REF!</v>
      </c>
      <c r="DY9" s="154" t="e">
        <f t="shared" si="96"/>
        <v>#REF!</v>
      </c>
      <c r="DZ9" s="151" t="e">
        <f t="shared" si="97"/>
        <v>#REF!</v>
      </c>
      <c r="EA9" s="151" t="e">
        <f>коэффициенты!AK9</f>
        <v>#DIV/0!</v>
      </c>
      <c r="EB9" s="154" t="e">
        <f t="shared" si="98"/>
        <v>#REF!</v>
      </c>
      <c r="EC9" s="151" t="e">
        <f t="shared" si="99"/>
        <v>#REF!</v>
      </c>
      <c r="ED9" s="151" t="e">
        <f t="shared" si="100"/>
        <v>#REF!</v>
      </c>
      <c r="EE9" s="154" t="e">
        <f t="shared" si="101"/>
        <v>#REF!</v>
      </c>
      <c r="EF9" s="151" t="e">
        <f t="shared" si="102"/>
        <v>#REF!</v>
      </c>
      <c r="EG9" s="151" t="e">
        <f t="shared" si="103"/>
        <v>#REF!</v>
      </c>
      <c r="EH9" s="154" t="e">
        <f t="shared" si="104"/>
        <v>#REF!</v>
      </c>
      <c r="EI9" s="151" t="e">
        <f t="shared" si="105"/>
        <v>#REF!</v>
      </c>
      <c r="EJ9" s="151" t="e">
        <f t="shared" si="106"/>
        <v>#REF!</v>
      </c>
      <c r="EK9" s="154" t="e">
        <f t="shared" si="107"/>
        <v>#REF!</v>
      </c>
      <c r="EL9" s="151" t="e">
        <f t="shared" si="108"/>
        <v>#REF!</v>
      </c>
      <c r="EM9" s="151" t="e">
        <f t="shared" si="109"/>
        <v>#REF!</v>
      </c>
      <c r="EN9" s="153" t="e">
        <f t="shared" si="110"/>
        <v>#REF!</v>
      </c>
      <c r="EO9" s="151" t="e">
        <f t="shared" si="111"/>
        <v>#REF!</v>
      </c>
      <c r="EP9" s="151" t="e">
        <f t="shared" si="112"/>
        <v>#REF!</v>
      </c>
      <c r="EQ9" s="154" t="e">
        <f t="shared" si="113"/>
        <v>#REF!</v>
      </c>
      <c r="ER9" s="151" t="e">
        <f t="shared" si="114"/>
        <v>#REF!</v>
      </c>
      <c r="ES9" s="151" t="e">
        <f t="shared" si="115"/>
        <v>#REF!</v>
      </c>
      <c r="ET9" s="153" t="e">
        <f t="shared" si="116"/>
        <v>#REF!</v>
      </c>
      <c r="EU9" s="157" t="e">
        <f t="shared" si="117"/>
        <v>#REF!</v>
      </c>
      <c r="EV9" s="158" t="e">
        <f t="shared" si="118"/>
        <v>#REF!</v>
      </c>
      <c r="EW9" s="154" t="e">
        <f t="shared" si="119"/>
        <v>#REF!</v>
      </c>
      <c r="EX9" s="143">
        <v>15</v>
      </c>
      <c r="EY9" s="159">
        <v>0</v>
      </c>
      <c r="EZ9" s="143">
        <f t="shared" si="120"/>
        <v>15</v>
      </c>
      <c r="FA9" s="160">
        <f t="shared" si="121"/>
        <v>1</v>
      </c>
      <c r="FB9" s="161">
        <f t="shared" si="122"/>
        <v>1</v>
      </c>
      <c r="FC9" s="162">
        <v>8</v>
      </c>
      <c r="FD9" s="163">
        <v>8</v>
      </c>
      <c r="FE9" s="164">
        <f t="shared" si="123"/>
        <v>1</v>
      </c>
      <c r="FF9" s="165">
        <f t="shared" si="124"/>
        <v>1</v>
      </c>
      <c r="FG9" s="166" t="e">
        <f t="shared" si="125"/>
        <v>#REF!</v>
      </c>
      <c r="FH9" s="166" t="e">
        <f t="shared" si="126"/>
        <v>#REF!</v>
      </c>
      <c r="FI9" s="167" t="e">
        <f t="shared" si="127"/>
        <v>#REF!</v>
      </c>
      <c r="FJ9" s="167" t="e">
        <f t="shared" si="128"/>
        <v>#REF!</v>
      </c>
      <c r="FK9" s="167" t="e">
        <f t="shared" si="129"/>
        <v>#REF!</v>
      </c>
      <c r="FL9" s="167">
        <f t="shared" si="130"/>
        <v>0.04</v>
      </c>
      <c r="FM9" s="167">
        <f t="shared" si="131"/>
        <v>0.06</v>
      </c>
      <c r="FN9" s="168" t="e">
        <f t="shared" si="132"/>
        <v>#REF!</v>
      </c>
      <c r="FO9" s="109">
        <v>10</v>
      </c>
    </row>
    <row r="10" spans="1:171" s="109" customFormat="1" ht="18" customHeight="1">
      <c r="A10" s="150" t="s">
        <v>65</v>
      </c>
      <c r="B10" s="151" t="e">
        <f t="shared" si="0"/>
        <v>#REF!</v>
      </c>
      <c r="C10" s="151" t="e">
        <f t="shared" si="1"/>
        <v>#REF!</v>
      </c>
      <c r="D10" s="152" t="e">
        <f t="shared" si="2"/>
        <v>#REF!</v>
      </c>
      <c r="E10" s="151" t="e">
        <f t="shared" si="3"/>
        <v>#REF!</v>
      </c>
      <c r="F10" s="151" t="e">
        <f t="shared" si="4"/>
        <v>#REF!</v>
      </c>
      <c r="G10" s="153" t="e">
        <f t="shared" si="5"/>
        <v>#REF!</v>
      </c>
      <c r="H10" s="151" t="e">
        <f>'к среднему по РА'!S11</f>
        <v>#DIV/0!</v>
      </c>
      <c r="I10" s="151">
        <f>коэффициенты!G10</f>
        <v>0.8</v>
      </c>
      <c r="J10" s="152" t="e">
        <f t="shared" si="6"/>
        <v>#DIV/0!</v>
      </c>
      <c r="K10" s="151" t="e">
        <f>'к среднему по РА'!W11</f>
        <v>#DIV/0!</v>
      </c>
      <c r="L10" s="151">
        <f>коэффициенты!I10</f>
        <v>1</v>
      </c>
      <c r="M10" s="153" t="e">
        <f t="shared" si="7"/>
        <v>#DIV/0!</v>
      </c>
      <c r="N10" s="151">
        <f>'к среднему по РА'!E11</f>
        <v>0</v>
      </c>
      <c r="O10" s="151" t="e">
        <f t="shared" si="8"/>
        <v>#REF!</v>
      </c>
      <c r="P10" s="152" t="e">
        <f t="shared" si="9"/>
        <v>#REF!</v>
      </c>
      <c r="Q10" s="219">
        <f>'к среднему по РА'!K11</f>
        <v>0.70170379040783493</v>
      </c>
      <c r="R10" s="219">
        <v>1</v>
      </c>
      <c r="S10" s="153">
        <f t="shared" si="10"/>
        <v>0.70170379040783493</v>
      </c>
      <c r="T10" s="151" t="e">
        <f t="shared" si="11"/>
        <v>#REF!</v>
      </c>
      <c r="U10" s="151" t="e">
        <f t="shared" si="12"/>
        <v>#REF!</v>
      </c>
      <c r="V10" s="154" t="e">
        <f t="shared" si="13"/>
        <v>#REF!</v>
      </c>
      <c r="W10" s="219" t="e">
        <f t="shared" si="14"/>
        <v>#REF!</v>
      </c>
      <c r="X10" s="219">
        <v>1</v>
      </c>
      <c r="Y10" s="153" t="e">
        <f t="shared" si="15"/>
        <v>#REF!</v>
      </c>
      <c r="Z10" s="151" t="e">
        <f t="shared" si="16"/>
        <v>#REF!</v>
      </c>
      <c r="AA10" s="151" t="e">
        <f t="shared" si="17"/>
        <v>#REF!</v>
      </c>
      <c r="AB10" s="154" t="e">
        <f t="shared" si="18"/>
        <v>#REF!</v>
      </c>
      <c r="AC10" s="219" t="e">
        <f t="shared" si="19"/>
        <v>#REF!</v>
      </c>
      <c r="AD10" s="219">
        <v>1</v>
      </c>
      <c r="AE10" s="153" t="e">
        <f t="shared" si="20"/>
        <v>#REF!</v>
      </c>
      <c r="AF10" s="151" t="e">
        <f>'к среднему по РА'!CC11</f>
        <v>#DIV/0!</v>
      </c>
      <c r="AG10" s="151">
        <f>коэффициенты!W10</f>
        <v>0.8</v>
      </c>
      <c r="AH10" s="154" t="e">
        <f t="shared" si="133"/>
        <v>#DIV/0!</v>
      </c>
      <c r="AI10" s="219" t="e">
        <f>'к среднему по РА'!CG11</f>
        <v>#DIV/0!</v>
      </c>
      <c r="AJ10" s="151">
        <f>коэффициенты!Y10</f>
        <v>1</v>
      </c>
      <c r="AK10" s="153" t="e">
        <f t="shared" si="134"/>
        <v>#DIV/0!</v>
      </c>
      <c r="AL10" s="151" t="e">
        <f>'к среднему по РА'!BQ11</f>
        <v>#DIV/0!</v>
      </c>
      <c r="AM10" s="151">
        <f>коэффициенты!AA10</f>
        <v>1</v>
      </c>
      <c r="AN10" s="154" t="e">
        <f t="shared" si="135"/>
        <v>#DIV/0!</v>
      </c>
      <c r="AO10" s="219">
        <f>'к среднему по РА'!BU11</f>
        <v>0.45628298722999033</v>
      </c>
      <c r="AP10" s="151">
        <f>коэффициенты!AC10</f>
        <v>0.95</v>
      </c>
      <c r="AQ10" s="153">
        <f t="shared" si="136"/>
        <v>0.43346883786849078</v>
      </c>
      <c r="AR10" s="151" t="e">
        <f t="shared" si="21"/>
        <v>#REF!</v>
      </c>
      <c r="AS10" s="151" t="e">
        <f t="shared" si="22"/>
        <v>#REF!</v>
      </c>
      <c r="AT10" s="154" t="e">
        <f t="shared" si="23"/>
        <v>#REF!</v>
      </c>
      <c r="AU10" s="151" t="e">
        <f t="shared" si="24"/>
        <v>#REF!</v>
      </c>
      <c r="AV10" s="151" t="e">
        <f t="shared" si="25"/>
        <v>#REF!</v>
      </c>
      <c r="AW10" s="153" t="e">
        <f t="shared" si="26"/>
        <v>#REF!</v>
      </c>
      <c r="AX10" s="151" t="e">
        <f t="shared" si="27"/>
        <v>#REF!</v>
      </c>
      <c r="AY10" s="151" t="e">
        <f t="shared" si="28"/>
        <v>#REF!</v>
      </c>
      <c r="AZ10" s="154" t="e">
        <f t="shared" si="29"/>
        <v>#REF!</v>
      </c>
      <c r="BA10" s="151" t="e">
        <f t="shared" si="30"/>
        <v>#REF!</v>
      </c>
      <c r="BB10" s="151" t="e">
        <f t="shared" si="31"/>
        <v>#REF!</v>
      </c>
      <c r="BC10" s="153" t="e">
        <f t="shared" si="32"/>
        <v>#REF!</v>
      </c>
      <c r="BD10" s="151">
        <f>'к среднему по РА'!CO11</f>
        <v>0</v>
      </c>
      <c r="BE10" s="151">
        <f>коэффициенты!AE10</f>
        <v>0.8</v>
      </c>
      <c r="BF10" s="154">
        <f t="shared" si="33"/>
        <v>0</v>
      </c>
      <c r="BG10" s="151" t="e">
        <f t="shared" si="34"/>
        <v>#REF!</v>
      </c>
      <c r="BH10" s="151" t="e">
        <f t="shared" si="35"/>
        <v>#REF!</v>
      </c>
      <c r="BI10" s="153" t="e">
        <f t="shared" si="36"/>
        <v>#REF!</v>
      </c>
      <c r="BJ10" s="151" t="e">
        <f t="shared" si="37"/>
        <v>#REF!</v>
      </c>
      <c r="BK10" s="151" t="e">
        <f t="shared" si="38"/>
        <v>#REF!</v>
      </c>
      <c r="BL10" s="154" t="e">
        <f t="shared" si="39"/>
        <v>#REF!</v>
      </c>
      <c r="BM10" s="151" t="e">
        <f t="shared" si="40"/>
        <v>#REF!</v>
      </c>
      <c r="BN10" s="151" t="e">
        <f t="shared" si="41"/>
        <v>#REF!</v>
      </c>
      <c r="BO10" s="153" t="e">
        <f t="shared" si="42"/>
        <v>#REF!</v>
      </c>
      <c r="BP10" s="151" t="e">
        <f t="shared" si="43"/>
        <v>#REF!</v>
      </c>
      <c r="BQ10" s="151" t="e">
        <f t="shared" si="44"/>
        <v>#REF!</v>
      </c>
      <c r="BR10" s="154" t="e">
        <f t="shared" si="45"/>
        <v>#REF!</v>
      </c>
      <c r="BS10" s="151" t="e">
        <f t="shared" si="46"/>
        <v>#REF!</v>
      </c>
      <c r="BT10" s="151" t="e">
        <f t="shared" si="47"/>
        <v>#REF!</v>
      </c>
      <c r="BU10" s="153" t="e">
        <f t="shared" si="48"/>
        <v>#REF!</v>
      </c>
      <c r="BV10" s="151">
        <f>'к среднему по РА'!AU11</f>
        <v>1</v>
      </c>
      <c r="BW10" s="151" t="e">
        <f t="shared" si="49"/>
        <v>#REF!</v>
      </c>
      <c r="BX10" s="154" t="e">
        <f t="shared" si="50"/>
        <v>#REF!</v>
      </c>
      <c r="BY10" s="151" t="e">
        <f t="shared" si="51"/>
        <v>#REF!</v>
      </c>
      <c r="BZ10" s="151" t="e">
        <f t="shared" si="52"/>
        <v>#REF!</v>
      </c>
      <c r="CA10" s="219" t="e">
        <f t="shared" si="53"/>
        <v>#REF!</v>
      </c>
      <c r="CB10" s="219">
        <v>1</v>
      </c>
      <c r="CC10" s="153" t="e">
        <f t="shared" si="54"/>
        <v>#REF!</v>
      </c>
      <c r="CD10" s="151" t="e">
        <f t="shared" si="55"/>
        <v>#REF!</v>
      </c>
      <c r="CE10" s="151" t="e">
        <f t="shared" si="56"/>
        <v>#REF!</v>
      </c>
      <c r="CF10" s="154" t="e">
        <f t="shared" si="57"/>
        <v>#REF!</v>
      </c>
      <c r="CG10" s="151" t="e">
        <f t="shared" si="58"/>
        <v>#REF!</v>
      </c>
      <c r="CH10" s="151">
        <f>коэффициенты!O10</f>
        <v>0.8</v>
      </c>
      <c r="CI10" s="153" t="e">
        <f t="shared" si="59"/>
        <v>#REF!</v>
      </c>
      <c r="CJ10" s="151" t="e">
        <f t="shared" si="60"/>
        <v>#REF!</v>
      </c>
      <c r="CK10" s="151">
        <f>коэффициенты!Q10</f>
        <v>1</v>
      </c>
      <c r="CL10" s="154" t="e">
        <f t="shared" si="61"/>
        <v>#REF!</v>
      </c>
      <c r="CM10" s="151" t="e">
        <f t="shared" si="62"/>
        <v>#REF!</v>
      </c>
      <c r="CN10" s="151" t="e">
        <f t="shared" si="63"/>
        <v>#REF!</v>
      </c>
      <c r="CO10" s="153" t="e">
        <f t="shared" si="64"/>
        <v>#REF!</v>
      </c>
      <c r="CP10" s="151" t="e">
        <f t="shared" si="65"/>
        <v>#REF!</v>
      </c>
      <c r="CQ10" s="151">
        <f>коэффициенты!S10</f>
        <v>1</v>
      </c>
      <c r="CR10" s="155" t="e">
        <f t="shared" si="66"/>
        <v>#REF!</v>
      </c>
      <c r="CS10" s="151" t="e">
        <f t="shared" si="67"/>
        <v>#REF!</v>
      </c>
      <c r="CT10" s="151" t="e">
        <f t="shared" si="68"/>
        <v>#REF!</v>
      </c>
      <c r="CU10" s="156" t="e">
        <f t="shared" si="69"/>
        <v>#REF!</v>
      </c>
      <c r="CV10" s="151" t="e">
        <f t="shared" si="70"/>
        <v>#REF!</v>
      </c>
      <c r="CW10" s="151" t="e">
        <f t="shared" si="71"/>
        <v>#REF!</v>
      </c>
      <c r="CX10" s="154" t="e">
        <f t="shared" si="72"/>
        <v>#REF!</v>
      </c>
      <c r="CY10" s="151" t="e">
        <f t="shared" si="73"/>
        <v>#REF!</v>
      </c>
      <c r="CZ10" s="151" t="e">
        <f t="shared" si="74"/>
        <v>#REF!</v>
      </c>
      <c r="DA10" s="153" t="e">
        <f t="shared" si="75"/>
        <v>#REF!</v>
      </c>
      <c r="DB10" s="151" t="e">
        <f t="shared" si="76"/>
        <v>#REF!</v>
      </c>
      <c r="DC10" s="151" t="e">
        <f t="shared" si="77"/>
        <v>#REF!</v>
      </c>
      <c r="DD10" s="154" t="e">
        <f t="shared" si="78"/>
        <v>#REF!</v>
      </c>
      <c r="DE10" s="151" t="e">
        <f t="shared" si="79"/>
        <v>#REF!</v>
      </c>
      <c r="DF10" s="151" t="e">
        <f t="shared" si="80"/>
        <v>#REF!</v>
      </c>
      <c r="DG10" s="153" t="e">
        <f t="shared" si="81"/>
        <v>#REF!</v>
      </c>
      <c r="DH10" s="151" t="e">
        <f t="shared" si="82"/>
        <v>#REF!</v>
      </c>
      <c r="DI10" s="151" t="e">
        <f t="shared" si="83"/>
        <v>#REF!</v>
      </c>
      <c r="DJ10" s="154" t="e">
        <f t="shared" si="84"/>
        <v>#REF!</v>
      </c>
      <c r="DK10" s="151" t="e">
        <f t="shared" si="85"/>
        <v>#REF!</v>
      </c>
      <c r="DL10" s="151" t="e">
        <f t="shared" si="86"/>
        <v>#REF!</v>
      </c>
      <c r="DM10" s="154" t="e">
        <f t="shared" si="87"/>
        <v>#REF!</v>
      </c>
      <c r="DN10" s="151" t="e">
        <f t="shared" si="88"/>
        <v>#REF!</v>
      </c>
      <c r="DO10" s="151" t="e">
        <f t="shared" si="89"/>
        <v>#REF!</v>
      </c>
      <c r="DP10" s="153" t="e">
        <f t="shared" si="90"/>
        <v>#REF!</v>
      </c>
      <c r="DQ10" s="151" t="e">
        <f t="shared" si="91"/>
        <v>#REF!</v>
      </c>
      <c r="DR10" s="151">
        <f>коэффициенты!AI10</f>
        <v>1</v>
      </c>
      <c r="DS10" s="154" t="e">
        <f t="shared" si="92"/>
        <v>#REF!</v>
      </c>
      <c r="DT10" s="151"/>
      <c r="DU10" s="151"/>
      <c r="DV10" s="153">
        <f t="shared" si="93"/>
        <v>0</v>
      </c>
      <c r="DW10" s="151" t="e">
        <f t="shared" si="94"/>
        <v>#REF!</v>
      </c>
      <c r="DX10" s="151" t="e">
        <f t="shared" si="95"/>
        <v>#REF!</v>
      </c>
      <c r="DY10" s="154" t="e">
        <f t="shared" si="96"/>
        <v>#REF!</v>
      </c>
      <c r="DZ10" s="151" t="e">
        <f t="shared" si="97"/>
        <v>#REF!</v>
      </c>
      <c r="EA10" s="151">
        <f>коэффициенты!AK10</f>
        <v>1</v>
      </c>
      <c r="EB10" s="154" t="e">
        <f t="shared" si="98"/>
        <v>#REF!</v>
      </c>
      <c r="EC10" s="151" t="e">
        <f t="shared" si="99"/>
        <v>#REF!</v>
      </c>
      <c r="ED10" s="151" t="e">
        <f t="shared" si="100"/>
        <v>#REF!</v>
      </c>
      <c r="EE10" s="154" t="e">
        <f t="shared" si="101"/>
        <v>#REF!</v>
      </c>
      <c r="EF10" s="151" t="e">
        <f t="shared" si="102"/>
        <v>#REF!</v>
      </c>
      <c r="EG10" s="151" t="e">
        <f t="shared" si="103"/>
        <v>#REF!</v>
      </c>
      <c r="EH10" s="154" t="e">
        <f t="shared" si="104"/>
        <v>#REF!</v>
      </c>
      <c r="EI10" s="151" t="e">
        <f t="shared" si="105"/>
        <v>#REF!</v>
      </c>
      <c r="EJ10" s="151" t="e">
        <f t="shared" si="106"/>
        <v>#REF!</v>
      </c>
      <c r="EK10" s="154" t="e">
        <f t="shared" si="107"/>
        <v>#REF!</v>
      </c>
      <c r="EL10" s="151" t="e">
        <f t="shared" si="108"/>
        <v>#REF!</v>
      </c>
      <c r="EM10" s="151" t="e">
        <f t="shared" si="109"/>
        <v>#REF!</v>
      </c>
      <c r="EN10" s="153" t="e">
        <f t="shared" si="110"/>
        <v>#REF!</v>
      </c>
      <c r="EO10" s="151" t="e">
        <f t="shared" si="111"/>
        <v>#REF!</v>
      </c>
      <c r="EP10" s="151" t="e">
        <f t="shared" si="112"/>
        <v>#REF!</v>
      </c>
      <c r="EQ10" s="154" t="e">
        <f t="shared" si="113"/>
        <v>#REF!</v>
      </c>
      <c r="ER10" s="151" t="e">
        <f t="shared" si="114"/>
        <v>#REF!</v>
      </c>
      <c r="ES10" s="151" t="e">
        <f t="shared" si="115"/>
        <v>#REF!</v>
      </c>
      <c r="ET10" s="153" t="e">
        <f t="shared" si="116"/>
        <v>#REF!</v>
      </c>
      <c r="EU10" s="157" t="e">
        <f t="shared" si="117"/>
        <v>#REF!</v>
      </c>
      <c r="EV10" s="158" t="e">
        <f t="shared" si="118"/>
        <v>#REF!</v>
      </c>
      <c r="EW10" s="154" t="e">
        <f t="shared" si="119"/>
        <v>#REF!</v>
      </c>
      <c r="EX10" s="143">
        <v>15</v>
      </c>
      <c r="EY10" s="159">
        <v>0</v>
      </c>
      <c r="EZ10" s="143">
        <f t="shared" si="120"/>
        <v>15</v>
      </c>
      <c r="FA10" s="160">
        <f t="shared" si="121"/>
        <v>1</v>
      </c>
      <c r="FB10" s="161">
        <f t="shared" si="122"/>
        <v>1</v>
      </c>
      <c r="FC10" s="162">
        <v>6</v>
      </c>
      <c r="FD10" s="163">
        <v>6</v>
      </c>
      <c r="FE10" s="164">
        <f t="shared" si="123"/>
        <v>1</v>
      </c>
      <c r="FF10" s="165">
        <f t="shared" si="124"/>
        <v>1</v>
      </c>
      <c r="FG10" s="166" t="e">
        <f t="shared" si="125"/>
        <v>#REF!</v>
      </c>
      <c r="FH10" s="166" t="e">
        <f t="shared" si="126"/>
        <v>#REF!</v>
      </c>
      <c r="FI10" s="167" t="e">
        <f t="shared" si="127"/>
        <v>#REF!</v>
      </c>
      <c r="FJ10" s="167" t="e">
        <f t="shared" si="128"/>
        <v>#REF!</v>
      </c>
      <c r="FK10" s="167" t="e">
        <f t="shared" si="129"/>
        <v>#REF!</v>
      </c>
      <c r="FL10" s="167">
        <f t="shared" si="130"/>
        <v>0.04</v>
      </c>
      <c r="FM10" s="167">
        <f t="shared" si="131"/>
        <v>0.06</v>
      </c>
      <c r="FN10" s="168" t="e">
        <f t="shared" si="132"/>
        <v>#REF!</v>
      </c>
      <c r="FO10" s="109">
        <v>1</v>
      </c>
    </row>
    <row r="11" spans="1:171" s="109" customFormat="1" ht="20.45" customHeight="1">
      <c r="A11" s="150" t="s">
        <v>66</v>
      </c>
      <c r="B11" s="151" t="e">
        <f t="shared" si="0"/>
        <v>#REF!</v>
      </c>
      <c r="C11" s="151" t="e">
        <f t="shared" si="1"/>
        <v>#REF!</v>
      </c>
      <c r="D11" s="152" t="e">
        <f t="shared" si="2"/>
        <v>#REF!</v>
      </c>
      <c r="E11" s="151" t="e">
        <f t="shared" si="3"/>
        <v>#REF!</v>
      </c>
      <c r="F11" s="151" t="e">
        <f t="shared" si="4"/>
        <v>#REF!</v>
      </c>
      <c r="G11" s="153" t="e">
        <f t="shared" si="5"/>
        <v>#REF!</v>
      </c>
      <c r="H11" s="151" t="e">
        <f>'к среднему по РА'!S12</f>
        <v>#DIV/0!</v>
      </c>
      <c r="I11" s="151">
        <f>коэффициенты!G11</f>
        <v>1</v>
      </c>
      <c r="J11" s="152" t="e">
        <f t="shared" si="6"/>
        <v>#DIV/0!</v>
      </c>
      <c r="K11" s="151" t="e">
        <f>'к среднему по РА'!W12</f>
        <v>#DIV/0!</v>
      </c>
      <c r="L11" s="151">
        <f>коэффициенты!I11</f>
        <v>1</v>
      </c>
      <c r="M11" s="153" t="e">
        <f t="shared" si="7"/>
        <v>#DIV/0!</v>
      </c>
      <c r="N11" s="151">
        <f>'к среднему по РА'!E12</f>
        <v>0</v>
      </c>
      <c r="O11" s="151" t="e">
        <f t="shared" si="8"/>
        <v>#REF!</v>
      </c>
      <c r="P11" s="152" t="e">
        <f t="shared" si="9"/>
        <v>#REF!</v>
      </c>
      <c r="Q11" s="219">
        <f>'к среднему по РА'!K12</f>
        <v>0.8027380228550135</v>
      </c>
      <c r="R11" s="219">
        <v>1</v>
      </c>
      <c r="S11" s="153">
        <f t="shared" si="10"/>
        <v>0.8027380228550135</v>
      </c>
      <c r="T11" s="151" t="e">
        <f t="shared" si="11"/>
        <v>#REF!</v>
      </c>
      <c r="U11" s="151" t="e">
        <f t="shared" si="12"/>
        <v>#REF!</v>
      </c>
      <c r="V11" s="154" t="e">
        <f t="shared" si="13"/>
        <v>#REF!</v>
      </c>
      <c r="W11" s="219" t="e">
        <f t="shared" si="14"/>
        <v>#REF!</v>
      </c>
      <c r="X11" s="219">
        <v>1</v>
      </c>
      <c r="Y11" s="153" t="e">
        <f t="shared" si="15"/>
        <v>#REF!</v>
      </c>
      <c r="Z11" s="151" t="e">
        <f t="shared" si="16"/>
        <v>#REF!</v>
      </c>
      <c r="AA11" s="151" t="e">
        <f t="shared" si="17"/>
        <v>#REF!</v>
      </c>
      <c r="AB11" s="154" t="e">
        <f t="shared" si="18"/>
        <v>#REF!</v>
      </c>
      <c r="AC11" s="219" t="e">
        <f t="shared" si="19"/>
        <v>#REF!</v>
      </c>
      <c r="AD11" s="219">
        <v>1</v>
      </c>
      <c r="AE11" s="153" t="e">
        <f t="shared" si="20"/>
        <v>#REF!</v>
      </c>
      <c r="AF11" s="151" t="e">
        <f>'к среднему по РА'!CC12</f>
        <v>#DIV/0!</v>
      </c>
      <c r="AG11" s="151">
        <f>коэффициенты!W11</f>
        <v>1</v>
      </c>
      <c r="AH11" s="154" t="e">
        <f t="shared" si="133"/>
        <v>#DIV/0!</v>
      </c>
      <c r="AI11" s="219" t="e">
        <f>'к среднему по РА'!CG12</f>
        <v>#DIV/0!</v>
      </c>
      <c r="AJ11" s="151">
        <f>коэффициенты!Y11</f>
        <v>1</v>
      </c>
      <c r="AK11" s="153" t="e">
        <f t="shared" si="134"/>
        <v>#DIV/0!</v>
      </c>
      <c r="AL11" s="151" t="e">
        <f>'к среднему по РА'!BQ12</f>
        <v>#DIV/0!</v>
      </c>
      <c r="AM11" s="151">
        <f>коэффициенты!AA11</f>
        <v>0.9</v>
      </c>
      <c r="AN11" s="154" t="e">
        <f t="shared" si="135"/>
        <v>#DIV/0!</v>
      </c>
      <c r="AO11" s="219">
        <f>'к среднему по РА'!BU12</f>
        <v>2.5533113035551502</v>
      </c>
      <c r="AP11" s="151">
        <f>коэффициенты!AC11</f>
        <v>0.9</v>
      </c>
      <c r="AQ11" s="153">
        <f t="shared" si="136"/>
        <v>1.8</v>
      </c>
      <c r="AR11" s="151" t="e">
        <f t="shared" si="21"/>
        <v>#REF!</v>
      </c>
      <c r="AS11" s="151" t="e">
        <f t="shared" si="22"/>
        <v>#REF!</v>
      </c>
      <c r="AT11" s="154" t="e">
        <f t="shared" si="23"/>
        <v>#REF!</v>
      </c>
      <c r="AU11" s="151" t="e">
        <f t="shared" si="24"/>
        <v>#REF!</v>
      </c>
      <c r="AV11" s="151" t="e">
        <f t="shared" si="25"/>
        <v>#REF!</v>
      </c>
      <c r="AW11" s="153" t="e">
        <f t="shared" si="26"/>
        <v>#REF!</v>
      </c>
      <c r="AX11" s="151" t="e">
        <f t="shared" si="27"/>
        <v>#REF!</v>
      </c>
      <c r="AY11" s="151" t="e">
        <f t="shared" si="28"/>
        <v>#REF!</v>
      </c>
      <c r="AZ11" s="154" t="e">
        <f t="shared" si="29"/>
        <v>#REF!</v>
      </c>
      <c r="BA11" s="151" t="e">
        <f t="shared" si="30"/>
        <v>#REF!</v>
      </c>
      <c r="BB11" s="151" t="e">
        <f t="shared" si="31"/>
        <v>#REF!</v>
      </c>
      <c r="BC11" s="153" t="e">
        <f t="shared" si="32"/>
        <v>#REF!</v>
      </c>
      <c r="BD11" s="151">
        <f>'к среднему по РА'!CO12</f>
        <v>0</v>
      </c>
      <c r="BE11" s="151">
        <f>коэффициенты!AE11</f>
        <v>1</v>
      </c>
      <c r="BF11" s="154">
        <f t="shared" si="33"/>
        <v>0</v>
      </c>
      <c r="BG11" s="151" t="e">
        <f t="shared" si="34"/>
        <v>#REF!</v>
      </c>
      <c r="BH11" s="151" t="e">
        <f t="shared" si="35"/>
        <v>#REF!</v>
      </c>
      <c r="BI11" s="153" t="e">
        <f t="shared" si="36"/>
        <v>#REF!</v>
      </c>
      <c r="BJ11" s="151" t="e">
        <f t="shared" si="37"/>
        <v>#REF!</v>
      </c>
      <c r="BK11" s="151" t="e">
        <f t="shared" si="38"/>
        <v>#REF!</v>
      </c>
      <c r="BL11" s="154" t="e">
        <f t="shared" si="39"/>
        <v>#REF!</v>
      </c>
      <c r="BM11" s="151" t="e">
        <f t="shared" si="40"/>
        <v>#REF!</v>
      </c>
      <c r="BN11" s="151" t="e">
        <f t="shared" si="41"/>
        <v>#REF!</v>
      </c>
      <c r="BO11" s="153" t="e">
        <f t="shared" si="42"/>
        <v>#REF!</v>
      </c>
      <c r="BP11" s="151" t="e">
        <f t="shared" si="43"/>
        <v>#REF!</v>
      </c>
      <c r="BQ11" s="151" t="e">
        <f t="shared" si="44"/>
        <v>#REF!</v>
      </c>
      <c r="BR11" s="154" t="e">
        <f t="shared" si="45"/>
        <v>#REF!</v>
      </c>
      <c r="BS11" s="151" t="e">
        <f t="shared" si="46"/>
        <v>#REF!</v>
      </c>
      <c r="BT11" s="151" t="e">
        <f t="shared" si="47"/>
        <v>#REF!</v>
      </c>
      <c r="BU11" s="153" t="e">
        <f t="shared" si="48"/>
        <v>#REF!</v>
      </c>
      <c r="BV11" s="151">
        <f>'к среднему по РА'!AU12</f>
        <v>1</v>
      </c>
      <c r="BW11" s="151" t="e">
        <f t="shared" si="49"/>
        <v>#REF!</v>
      </c>
      <c r="BX11" s="154" t="e">
        <f t="shared" si="50"/>
        <v>#REF!</v>
      </c>
      <c r="BY11" s="151" t="e">
        <f t="shared" si="51"/>
        <v>#REF!</v>
      </c>
      <c r="BZ11" s="151" t="e">
        <f t="shared" si="52"/>
        <v>#REF!</v>
      </c>
      <c r="CA11" s="219" t="e">
        <f t="shared" si="53"/>
        <v>#REF!</v>
      </c>
      <c r="CB11" s="219">
        <v>1</v>
      </c>
      <c r="CC11" s="153" t="e">
        <f t="shared" si="54"/>
        <v>#REF!</v>
      </c>
      <c r="CD11" s="151" t="e">
        <f t="shared" si="55"/>
        <v>#REF!</v>
      </c>
      <c r="CE11" s="151" t="e">
        <f t="shared" si="56"/>
        <v>#REF!</v>
      </c>
      <c r="CF11" s="154" t="e">
        <f t="shared" si="57"/>
        <v>#REF!</v>
      </c>
      <c r="CG11" s="151" t="e">
        <f t="shared" si="58"/>
        <v>#REF!</v>
      </c>
      <c r="CH11" s="151">
        <f>коэффициенты!O11</f>
        <v>1</v>
      </c>
      <c r="CI11" s="153" t="e">
        <f t="shared" si="59"/>
        <v>#REF!</v>
      </c>
      <c r="CJ11" s="151" t="e">
        <f t="shared" si="60"/>
        <v>#REF!</v>
      </c>
      <c r="CK11" s="151">
        <f>коэффициенты!Q11</f>
        <v>1</v>
      </c>
      <c r="CL11" s="154" t="e">
        <f t="shared" si="61"/>
        <v>#REF!</v>
      </c>
      <c r="CM11" s="151" t="e">
        <f t="shared" si="62"/>
        <v>#REF!</v>
      </c>
      <c r="CN11" s="151" t="e">
        <f t="shared" si="63"/>
        <v>#REF!</v>
      </c>
      <c r="CO11" s="153" t="e">
        <f t="shared" si="64"/>
        <v>#REF!</v>
      </c>
      <c r="CP11" s="151" t="e">
        <f t="shared" si="65"/>
        <v>#REF!</v>
      </c>
      <c r="CQ11" s="151">
        <f>коэффициенты!S11</f>
        <v>1</v>
      </c>
      <c r="CR11" s="155" t="e">
        <f t="shared" si="66"/>
        <v>#REF!</v>
      </c>
      <c r="CS11" s="151" t="e">
        <f t="shared" si="67"/>
        <v>#REF!</v>
      </c>
      <c r="CT11" s="151" t="e">
        <f t="shared" si="68"/>
        <v>#REF!</v>
      </c>
      <c r="CU11" s="156" t="e">
        <f t="shared" si="69"/>
        <v>#REF!</v>
      </c>
      <c r="CV11" s="151" t="e">
        <f t="shared" si="70"/>
        <v>#REF!</v>
      </c>
      <c r="CW11" s="151" t="e">
        <f t="shared" si="71"/>
        <v>#REF!</v>
      </c>
      <c r="CX11" s="154" t="e">
        <f t="shared" si="72"/>
        <v>#REF!</v>
      </c>
      <c r="CY11" s="151" t="e">
        <f t="shared" si="73"/>
        <v>#REF!</v>
      </c>
      <c r="CZ11" s="151" t="e">
        <f t="shared" si="74"/>
        <v>#REF!</v>
      </c>
      <c r="DA11" s="153" t="e">
        <f t="shared" si="75"/>
        <v>#REF!</v>
      </c>
      <c r="DB11" s="151" t="e">
        <f t="shared" si="76"/>
        <v>#REF!</v>
      </c>
      <c r="DC11" s="151" t="e">
        <f t="shared" si="77"/>
        <v>#REF!</v>
      </c>
      <c r="DD11" s="154" t="e">
        <f t="shared" si="78"/>
        <v>#REF!</v>
      </c>
      <c r="DE11" s="151" t="e">
        <f t="shared" si="79"/>
        <v>#REF!</v>
      </c>
      <c r="DF11" s="151" t="e">
        <f t="shared" si="80"/>
        <v>#REF!</v>
      </c>
      <c r="DG11" s="153" t="e">
        <f t="shared" si="81"/>
        <v>#REF!</v>
      </c>
      <c r="DH11" s="151" t="e">
        <f t="shared" si="82"/>
        <v>#REF!</v>
      </c>
      <c r="DI11" s="151" t="e">
        <f t="shared" si="83"/>
        <v>#REF!</v>
      </c>
      <c r="DJ11" s="154" t="e">
        <f t="shared" si="84"/>
        <v>#REF!</v>
      </c>
      <c r="DK11" s="151" t="e">
        <f t="shared" si="85"/>
        <v>#REF!</v>
      </c>
      <c r="DL11" s="151" t="e">
        <f t="shared" si="86"/>
        <v>#REF!</v>
      </c>
      <c r="DM11" s="154" t="e">
        <f t="shared" si="87"/>
        <v>#REF!</v>
      </c>
      <c r="DN11" s="151" t="e">
        <f t="shared" si="88"/>
        <v>#REF!</v>
      </c>
      <c r="DO11" s="151" t="e">
        <f t="shared" si="89"/>
        <v>#REF!</v>
      </c>
      <c r="DP11" s="153" t="e">
        <f t="shared" si="90"/>
        <v>#REF!</v>
      </c>
      <c r="DQ11" s="151" t="e">
        <f t="shared" si="91"/>
        <v>#REF!</v>
      </c>
      <c r="DR11" s="151" t="e">
        <f>коэффициенты!AI11</f>
        <v>#DIV/0!</v>
      </c>
      <c r="DS11" s="154" t="e">
        <f t="shared" si="92"/>
        <v>#REF!</v>
      </c>
      <c r="DT11" s="151"/>
      <c r="DU11" s="151"/>
      <c r="DV11" s="153">
        <f t="shared" si="93"/>
        <v>0</v>
      </c>
      <c r="DW11" s="151" t="e">
        <f t="shared" si="94"/>
        <v>#REF!</v>
      </c>
      <c r="DX11" s="151" t="e">
        <f t="shared" si="95"/>
        <v>#REF!</v>
      </c>
      <c r="DY11" s="154" t="e">
        <f t="shared" si="96"/>
        <v>#REF!</v>
      </c>
      <c r="DZ11" s="151" t="e">
        <f t="shared" si="97"/>
        <v>#REF!</v>
      </c>
      <c r="EA11" s="151">
        <f>коэффициенты!AK11</f>
        <v>1</v>
      </c>
      <c r="EB11" s="154" t="e">
        <f t="shared" si="98"/>
        <v>#REF!</v>
      </c>
      <c r="EC11" s="151" t="e">
        <f t="shared" si="99"/>
        <v>#REF!</v>
      </c>
      <c r="ED11" s="151" t="e">
        <f t="shared" si="100"/>
        <v>#REF!</v>
      </c>
      <c r="EE11" s="154" t="e">
        <f t="shared" si="101"/>
        <v>#REF!</v>
      </c>
      <c r="EF11" s="151" t="e">
        <f t="shared" si="102"/>
        <v>#REF!</v>
      </c>
      <c r="EG11" s="151" t="e">
        <f t="shared" si="103"/>
        <v>#REF!</v>
      </c>
      <c r="EH11" s="154" t="e">
        <f t="shared" si="104"/>
        <v>#REF!</v>
      </c>
      <c r="EI11" s="151" t="e">
        <f t="shared" si="105"/>
        <v>#REF!</v>
      </c>
      <c r="EJ11" s="151" t="e">
        <f t="shared" si="106"/>
        <v>#REF!</v>
      </c>
      <c r="EK11" s="154" t="e">
        <f t="shared" si="107"/>
        <v>#REF!</v>
      </c>
      <c r="EL11" s="151" t="e">
        <f t="shared" si="108"/>
        <v>#REF!</v>
      </c>
      <c r="EM11" s="151" t="e">
        <f t="shared" si="109"/>
        <v>#REF!</v>
      </c>
      <c r="EN11" s="153" t="e">
        <f t="shared" si="110"/>
        <v>#REF!</v>
      </c>
      <c r="EO11" s="151" t="e">
        <f t="shared" si="111"/>
        <v>#REF!</v>
      </c>
      <c r="EP11" s="151" t="e">
        <f t="shared" si="112"/>
        <v>#REF!</v>
      </c>
      <c r="EQ11" s="154" t="e">
        <f t="shared" si="113"/>
        <v>#REF!</v>
      </c>
      <c r="ER11" s="151" t="e">
        <f t="shared" si="114"/>
        <v>#REF!</v>
      </c>
      <c r="ES11" s="151" t="e">
        <f t="shared" si="115"/>
        <v>#REF!</v>
      </c>
      <c r="ET11" s="153" t="e">
        <f t="shared" si="116"/>
        <v>#REF!</v>
      </c>
      <c r="EU11" s="157" t="e">
        <f t="shared" si="117"/>
        <v>#REF!</v>
      </c>
      <c r="EV11" s="158" t="e">
        <f t="shared" si="118"/>
        <v>#REF!</v>
      </c>
      <c r="EW11" s="154" t="e">
        <f t="shared" si="119"/>
        <v>#REF!</v>
      </c>
      <c r="EX11" s="143">
        <v>15</v>
      </c>
      <c r="EY11" s="159">
        <v>0</v>
      </c>
      <c r="EZ11" s="143">
        <f t="shared" si="120"/>
        <v>15</v>
      </c>
      <c r="FA11" s="160">
        <f t="shared" si="121"/>
        <v>1</v>
      </c>
      <c r="FB11" s="161">
        <f t="shared" si="122"/>
        <v>1</v>
      </c>
      <c r="FC11" s="162">
        <v>8</v>
      </c>
      <c r="FD11" s="163">
        <v>8</v>
      </c>
      <c r="FE11" s="164">
        <f t="shared" si="123"/>
        <v>1</v>
      </c>
      <c r="FF11" s="165">
        <f t="shared" si="124"/>
        <v>1</v>
      </c>
      <c r="FG11" s="166" t="e">
        <f t="shared" si="125"/>
        <v>#REF!</v>
      </c>
      <c r="FH11" s="166" t="e">
        <f t="shared" si="126"/>
        <v>#REF!</v>
      </c>
      <c r="FI11" s="167" t="e">
        <f t="shared" si="127"/>
        <v>#REF!</v>
      </c>
      <c r="FJ11" s="167" t="e">
        <f t="shared" si="128"/>
        <v>#REF!</v>
      </c>
      <c r="FK11" s="167" t="e">
        <f t="shared" si="129"/>
        <v>#REF!</v>
      </c>
      <c r="FL11" s="167">
        <f t="shared" si="130"/>
        <v>0.04</v>
      </c>
      <c r="FM11" s="167">
        <f t="shared" si="131"/>
        <v>0.06</v>
      </c>
      <c r="FN11" s="168" t="e">
        <f t="shared" si="132"/>
        <v>#REF!</v>
      </c>
      <c r="FO11" s="109">
        <v>2</v>
      </c>
    </row>
    <row r="12" spans="1:171" s="109" customFormat="1" ht="19.899999999999999" customHeight="1">
      <c r="A12" s="150" t="s">
        <v>67</v>
      </c>
      <c r="B12" s="151" t="e">
        <f t="shared" si="0"/>
        <v>#REF!</v>
      </c>
      <c r="C12" s="151" t="e">
        <f t="shared" si="1"/>
        <v>#REF!</v>
      </c>
      <c r="D12" s="152" t="e">
        <f t="shared" si="2"/>
        <v>#REF!</v>
      </c>
      <c r="E12" s="151" t="e">
        <f t="shared" si="3"/>
        <v>#REF!</v>
      </c>
      <c r="F12" s="151" t="e">
        <f t="shared" si="4"/>
        <v>#REF!</v>
      </c>
      <c r="G12" s="153" t="e">
        <f t="shared" si="5"/>
        <v>#REF!</v>
      </c>
      <c r="H12" s="151" t="e">
        <f>'к среднему по РА'!S13</f>
        <v>#DIV/0!</v>
      </c>
      <c r="I12" s="151" t="e">
        <f>коэффициенты!G12</f>
        <v>#DIV/0!</v>
      </c>
      <c r="J12" s="152" t="e">
        <f t="shared" si="6"/>
        <v>#DIV/0!</v>
      </c>
      <c r="K12" s="151" t="e">
        <f>'к среднему по РА'!W13</f>
        <v>#DIV/0!</v>
      </c>
      <c r="L12" s="151">
        <f>коэффициенты!I12</f>
        <v>0.8</v>
      </c>
      <c r="M12" s="153" t="e">
        <f t="shared" si="7"/>
        <v>#DIV/0!</v>
      </c>
      <c r="N12" s="151">
        <f>'к среднему по РА'!E13</f>
        <v>0</v>
      </c>
      <c r="O12" s="151" t="e">
        <f t="shared" si="8"/>
        <v>#REF!</v>
      </c>
      <c r="P12" s="152" t="e">
        <f t="shared" si="9"/>
        <v>#REF!</v>
      </c>
      <c r="Q12" s="219">
        <f>'к среднему по РА'!K13</f>
        <v>0</v>
      </c>
      <c r="R12" s="219">
        <v>1</v>
      </c>
      <c r="S12" s="153">
        <f t="shared" si="10"/>
        <v>0</v>
      </c>
      <c r="T12" s="151" t="e">
        <f t="shared" si="11"/>
        <v>#REF!</v>
      </c>
      <c r="U12" s="151" t="e">
        <f t="shared" si="12"/>
        <v>#REF!</v>
      </c>
      <c r="V12" s="154" t="e">
        <f t="shared" si="13"/>
        <v>#REF!</v>
      </c>
      <c r="W12" s="219" t="e">
        <f t="shared" si="14"/>
        <v>#REF!</v>
      </c>
      <c r="X12" s="219">
        <v>1</v>
      </c>
      <c r="Y12" s="153" t="e">
        <f t="shared" si="15"/>
        <v>#REF!</v>
      </c>
      <c r="Z12" s="151" t="e">
        <f t="shared" si="16"/>
        <v>#REF!</v>
      </c>
      <c r="AA12" s="151" t="e">
        <f t="shared" si="17"/>
        <v>#REF!</v>
      </c>
      <c r="AB12" s="154" t="e">
        <f t="shared" si="18"/>
        <v>#REF!</v>
      </c>
      <c r="AC12" s="219" t="e">
        <f t="shared" si="19"/>
        <v>#REF!</v>
      </c>
      <c r="AD12" s="219">
        <v>1</v>
      </c>
      <c r="AE12" s="153" t="e">
        <f t="shared" si="20"/>
        <v>#REF!</v>
      </c>
      <c r="AF12" s="151" t="e">
        <f>'к среднему по РА'!CC13</f>
        <v>#DIV/0!</v>
      </c>
      <c r="AG12" s="151">
        <f>коэффициенты!W12</f>
        <v>0.8</v>
      </c>
      <c r="AH12" s="154" t="e">
        <f t="shared" si="133"/>
        <v>#DIV/0!</v>
      </c>
      <c r="AI12" s="219" t="e">
        <f>'к среднему по РА'!CG13</f>
        <v>#DIV/0!</v>
      </c>
      <c r="AJ12" s="151">
        <f>коэффициенты!Y12</f>
        <v>0.8</v>
      </c>
      <c r="AK12" s="153" t="e">
        <f t="shared" si="134"/>
        <v>#DIV/0!</v>
      </c>
      <c r="AL12" s="151" t="e">
        <f>'к среднему по РА'!BQ13</f>
        <v>#DIV/0!</v>
      </c>
      <c r="AM12" s="151">
        <f>коэффициенты!AA12</f>
        <v>1</v>
      </c>
      <c r="AN12" s="154" t="e">
        <f t="shared" si="135"/>
        <v>#DIV/0!</v>
      </c>
      <c r="AO12" s="219">
        <f>'к среднему по РА'!BU13</f>
        <v>0</v>
      </c>
      <c r="AP12" s="151" t="e">
        <f>коэффициенты!AC12</f>
        <v>#DIV/0!</v>
      </c>
      <c r="AQ12" s="153" t="e">
        <f t="shared" si="136"/>
        <v>#DIV/0!</v>
      </c>
      <c r="AR12" s="151" t="e">
        <f t="shared" si="21"/>
        <v>#REF!</v>
      </c>
      <c r="AS12" s="151" t="e">
        <f t="shared" si="22"/>
        <v>#REF!</v>
      </c>
      <c r="AT12" s="154" t="e">
        <f t="shared" si="23"/>
        <v>#REF!</v>
      </c>
      <c r="AU12" s="151" t="e">
        <f t="shared" si="24"/>
        <v>#REF!</v>
      </c>
      <c r="AV12" s="151" t="e">
        <f t="shared" si="25"/>
        <v>#REF!</v>
      </c>
      <c r="AW12" s="153" t="e">
        <f t="shared" si="26"/>
        <v>#REF!</v>
      </c>
      <c r="AX12" s="151" t="e">
        <f t="shared" si="27"/>
        <v>#REF!</v>
      </c>
      <c r="AY12" s="151" t="e">
        <f t="shared" si="28"/>
        <v>#REF!</v>
      </c>
      <c r="AZ12" s="154" t="e">
        <f t="shared" si="29"/>
        <v>#REF!</v>
      </c>
      <c r="BA12" s="151" t="e">
        <f t="shared" si="30"/>
        <v>#REF!</v>
      </c>
      <c r="BB12" s="151" t="e">
        <f t="shared" si="31"/>
        <v>#REF!</v>
      </c>
      <c r="BC12" s="153" t="e">
        <f t="shared" si="32"/>
        <v>#REF!</v>
      </c>
      <c r="BD12" s="151">
        <f>'к среднему по РА'!CO13</f>
        <v>0</v>
      </c>
      <c r="BE12" s="151">
        <f>коэффициенты!AE12</f>
        <v>1</v>
      </c>
      <c r="BF12" s="154">
        <f t="shared" si="33"/>
        <v>0</v>
      </c>
      <c r="BG12" s="151" t="e">
        <f t="shared" si="34"/>
        <v>#REF!</v>
      </c>
      <c r="BH12" s="151" t="e">
        <f t="shared" si="35"/>
        <v>#REF!</v>
      </c>
      <c r="BI12" s="153" t="e">
        <f t="shared" si="36"/>
        <v>#REF!</v>
      </c>
      <c r="BJ12" s="151" t="e">
        <f t="shared" si="37"/>
        <v>#REF!</v>
      </c>
      <c r="BK12" s="151" t="e">
        <f t="shared" si="38"/>
        <v>#REF!</v>
      </c>
      <c r="BL12" s="154" t="e">
        <f t="shared" si="39"/>
        <v>#REF!</v>
      </c>
      <c r="BM12" s="151" t="e">
        <f t="shared" si="40"/>
        <v>#REF!</v>
      </c>
      <c r="BN12" s="151" t="e">
        <f t="shared" si="41"/>
        <v>#REF!</v>
      </c>
      <c r="BO12" s="153" t="e">
        <f t="shared" si="42"/>
        <v>#REF!</v>
      </c>
      <c r="BP12" s="151" t="e">
        <f t="shared" si="43"/>
        <v>#REF!</v>
      </c>
      <c r="BQ12" s="151" t="e">
        <f t="shared" si="44"/>
        <v>#REF!</v>
      </c>
      <c r="BR12" s="154" t="e">
        <f t="shared" si="45"/>
        <v>#REF!</v>
      </c>
      <c r="BS12" s="151" t="e">
        <f t="shared" si="46"/>
        <v>#REF!</v>
      </c>
      <c r="BT12" s="151" t="e">
        <f t="shared" si="47"/>
        <v>#REF!</v>
      </c>
      <c r="BU12" s="153" t="e">
        <f t="shared" si="48"/>
        <v>#REF!</v>
      </c>
      <c r="BV12" s="151" t="e">
        <f>'к среднему по РА'!AU13</f>
        <v>#DIV/0!</v>
      </c>
      <c r="BW12" s="151" t="e">
        <f t="shared" si="49"/>
        <v>#REF!</v>
      </c>
      <c r="BX12" s="154" t="e">
        <f t="shared" si="50"/>
        <v>#DIV/0!</v>
      </c>
      <c r="BY12" s="151" t="e">
        <f t="shared" si="51"/>
        <v>#REF!</v>
      </c>
      <c r="BZ12" s="151" t="e">
        <f t="shared" si="52"/>
        <v>#REF!</v>
      </c>
      <c r="CA12" s="219" t="e">
        <f t="shared" si="53"/>
        <v>#REF!</v>
      </c>
      <c r="CB12" s="219">
        <v>1</v>
      </c>
      <c r="CC12" s="153" t="e">
        <f t="shared" si="54"/>
        <v>#REF!</v>
      </c>
      <c r="CD12" s="151" t="e">
        <f t="shared" si="55"/>
        <v>#REF!</v>
      </c>
      <c r="CE12" s="151" t="e">
        <f t="shared" si="56"/>
        <v>#REF!</v>
      </c>
      <c r="CF12" s="154" t="e">
        <f t="shared" si="57"/>
        <v>#REF!</v>
      </c>
      <c r="CG12" s="151" t="e">
        <f t="shared" si="58"/>
        <v>#REF!</v>
      </c>
      <c r="CH12" s="151">
        <f>коэффициенты!O12</f>
        <v>0.8</v>
      </c>
      <c r="CI12" s="153" t="e">
        <f t="shared" si="59"/>
        <v>#REF!</v>
      </c>
      <c r="CJ12" s="151" t="e">
        <f t="shared" si="60"/>
        <v>#REF!</v>
      </c>
      <c r="CK12" s="151" t="e">
        <f>коэффициенты!Q12</f>
        <v>#DIV/0!</v>
      </c>
      <c r="CL12" s="154" t="e">
        <f t="shared" si="61"/>
        <v>#REF!</v>
      </c>
      <c r="CM12" s="151" t="e">
        <f t="shared" si="62"/>
        <v>#REF!</v>
      </c>
      <c r="CN12" s="151" t="e">
        <f t="shared" si="63"/>
        <v>#REF!</v>
      </c>
      <c r="CO12" s="153" t="e">
        <f t="shared" si="64"/>
        <v>#REF!</v>
      </c>
      <c r="CP12" s="151" t="e">
        <f t="shared" si="65"/>
        <v>#REF!</v>
      </c>
      <c r="CQ12" s="151" t="e">
        <f>коэффициенты!S12</f>
        <v>#DIV/0!</v>
      </c>
      <c r="CR12" s="155" t="e">
        <f t="shared" si="66"/>
        <v>#REF!</v>
      </c>
      <c r="CS12" s="151" t="e">
        <f t="shared" si="67"/>
        <v>#REF!</v>
      </c>
      <c r="CT12" s="151" t="e">
        <f t="shared" si="68"/>
        <v>#REF!</v>
      </c>
      <c r="CU12" s="156" t="e">
        <f t="shared" si="69"/>
        <v>#REF!</v>
      </c>
      <c r="CV12" s="151" t="e">
        <f t="shared" si="70"/>
        <v>#REF!</v>
      </c>
      <c r="CW12" s="151" t="e">
        <f t="shared" si="71"/>
        <v>#REF!</v>
      </c>
      <c r="CX12" s="154" t="e">
        <f t="shared" si="72"/>
        <v>#REF!</v>
      </c>
      <c r="CY12" s="151" t="e">
        <f t="shared" si="73"/>
        <v>#REF!</v>
      </c>
      <c r="CZ12" s="151" t="e">
        <f t="shared" si="74"/>
        <v>#REF!</v>
      </c>
      <c r="DA12" s="153" t="e">
        <f t="shared" si="75"/>
        <v>#REF!</v>
      </c>
      <c r="DB12" s="151" t="e">
        <f t="shared" si="76"/>
        <v>#REF!</v>
      </c>
      <c r="DC12" s="151" t="e">
        <f t="shared" si="77"/>
        <v>#REF!</v>
      </c>
      <c r="DD12" s="154" t="e">
        <f t="shared" si="78"/>
        <v>#REF!</v>
      </c>
      <c r="DE12" s="151" t="e">
        <f t="shared" si="79"/>
        <v>#REF!</v>
      </c>
      <c r="DF12" s="151" t="e">
        <f t="shared" si="80"/>
        <v>#REF!</v>
      </c>
      <c r="DG12" s="153" t="e">
        <f t="shared" si="81"/>
        <v>#REF!</v>
      </c>
      <c r="DH12" s="151" t="e">
        <f t="shared" si="82"/>
        <v>#REF!</v>
      </c>
      <c r="DI12" s="151" t="e">
        <f t="shared" si="83"/>
        <v>#REF!</v>
      </c>
      <c r="DJ12" s="154" t="e">
        <f t="shared" si="84"/>
        <v>#REF!</v>
      </c>
      <c r="DK12" s="151" t="e">
        <f t="shared" si="85"/>
        <v>#REF!</v>
      </c>
      <c r="DL12" s="151" t="e">
        <f t="shared" si="86"/>
        <v>#REF!</v>
      </c>
      <c r="DM12" s="154" t="e">
        <f t="shared" si="87"/>
        <v>#REF!</v>
      </c>
      <c r="DN12" s="151" t="e">
        <f t="shared" si="88"/>
        <v>#REF!</v>
      </c>
      <c r="DO12" s="151" t="e">
        <f t="shared" si="89"/>
        <v>#REF!</v>
      </c>
      <c r="DP12" s="153" t="e">
        <f t="shared" si="90"/>
        <v>#REF!</v>
      </c>
      <c r="DQ12" s="151" t="e">
        <f t="shared" si="91"/>
        <v>#REF!</v>
      </c>
      <c r="DR12" s="151">
        <f>коэффициенты!AI12</f>
        <v>0.8</v>
      </c>
      <c r="DS12" s="154" t="e">
        <f t="shared" si="92"/>
        <v>#REF!</v>
      </c>
      <c r="DT12" s="151"/>
      <c r="DU12" s="151"/>
      <c r="DV12" s="153">
        <f t="shared" si="93"/>
        <v>0</v>
      </c>
      <c r="DW12" s="151" t="e">
        <f t="shared" si="94"/>
        <v>#REF!</v>
      </c>
      <c r="DX12" s="151" t="e">
        <f t="shared" si="95"/>
        <v>#REF!</v>
      </c>
      <c r="DY12" s="154" t="e">
        <f t="shared" si="96"/>
        <v>#REF!</v>
      </c>
      <c r="DZ12" s="151" t="e">
        <f t="shared" si="97"/>
        <v>#REF!</v>
      </c>
      <c r="EA12" s="151">
        <f>коэффициенты!AK12</f>
        <v>0.8</v>
      </c>
      <c r="EB12" s="154" t="e">
        <f t="shared" si="98"/>
        <v>#REF!</v>
      </c>
      <c r="EC12" s="151" t="e">
        <f t="shared" si="99"/>
        <v>#REF!</v>
      </c>
      <c r="ED12" s="151" t="e">
        <f t="shared" si="100"/>
        <v>#REF!</v>
      </c>
      <c r="EE12" s="154" t="e">
        <f t="shared" si="101"/>
        <v>#REF!</v>
      </c>
      <c r="EF12" s="151" t="e">
        <f t="shared" si="102"/>
        <v>#REF!</v>
      </c>
      <c r="EG12" s="151" t="e">
        <f t="shared" si="103"/>
        <v>#REF!</v>
      </c>
      <c r="EH12" s="154" t="e">
        <f t="shared" si="104"/>
        <v>#REF!</v>
      </c>
      <c r="EI12" s="151" t="e">
        <f t="shared" si="105"/>
        <v>#REF!</v>
      </c>
      <c r="EJ12" s="151" t="e">
        <f t="shared" si="106"/>
        <v>#REF!</v>
      </c>
      <c r="EK12" s="154" t="e">
        <f t="shared" si="107"/>
        <v>#REF!</v>
      </c>
      <c r="EL12" s="151" t="e">
        <f t="shared" si="108"/>
        <v>#REF!</v>
      </c>
      <c r="EM12" s="151" t="e">
        <f t="shared" si="109"/>
        <v>#REF!</v>
      </c>
      <c r="EN12" s="153" t="e">
        <f t="shared" si="110"/>
        <v>#REF!</v>
      </c>
      <c r="EO12" s="151" t="e">
        <f t="shared" si="111"/>
        <v>#REF!</v>
      </c>
      <c r="EP12" s="151" t="e">
        <f t="shared" si="112"/>
        <v>#REF!</v>
      </c>
      <c r="EQ12" s="154" t="e">
        <f t="shared" si="113"/>
        <v>#REF!</v>
      </c>
      <c r="ER12" s="151" t="e">
        <f t="shared" si="114"/>
        <v>#REF!</v>
      </c>
      <c r="ES12" s="151" t="e">
        <f t="shared" si="115"/>
        <v>#REF!</v>
      </c>
      <c r="ET12" s="153" t="e">
        <f t="shared" si="116"/>
        <v>#REF!</v>
      </c>
      <c r="EU12" s="157" t="e">
        <f t="shared" si="117"/>
        <v>#REF!</v>
      </c>
      <c r="EV12" s="158" t="e">
        <f t="shared" si="118"/>
        <v>#REF!</v>
      </c>
      <c r="EW12" s="154" t="e">
        <f t="shared" si="119"/>
        <v>#REF!</v>
      </c>
      <c r="EX12" s="143">
        <v>15</v>
      </c>
      <c r="EY12" s="159">
        <v>0</v>
      </c>
      <c r="EZ12" s="143">
        <f t="shared" si="120"/>
        <v>15</v>
      </c>
      <c r="FA12" s="160">
        <f t="shared" si="121"/>
        <v>1</v>
      </c>
      <c r="FB12" s="161">
        <f t="shared" si="122"/>
        <v>1</v>
      </c>
      <c r="FC12" s="162">
        <v>9</v>
      </c>
      <c r="FD12" s="163">
        <v>9</v>
      </c>
      <c r="FE12" s="164">
        <f t="shared" si="123"/>
        <v>1</v>
      </c>
      <c r="FF12" s="165">
        <f t="shared" si="124"/>
        <v>1</v>
      </c>
      <c r="FG12" s="166" t="e">
        <f t="shared" si="125"/>
        <v>#REF!</v>
      </c>
      <c r="FH12" s="166" t="e">
        <f t="shared" si="126"/>
        <v>#REF!</v>
      </c>
      <c r="FI12" s="167" t="e">
        <f t="shared" si="127"/>
        <v>#REF!</v>
      </c>
      <c r="FJ12" s="167" t="e">
        <f t="shared" si="128"/>
        <v>#REF!</v>
      </c>
      <c r="FK12" s="167" t="e">
        <f t="shared" si="129"/>
        <v>#REF!</v>
      </c>
      <c r="FL12" s="167">
        <f t="shared" si="130"/>
        <v>0.04</v>
      </c>
      <c r="FM12" s="167">
        <f t="shared" si="131"/>
        <v>0.06</v>
      </c>
      <c r="FN12" s="168" t="e">
        <f t="shared" si="132"/>
        <v>#REF!</v>
      </c>
      <c r="FO12" s="109">
        <v>11</v>
      </c>
    </row>
    <row r="13" spans="1:171" s="109" customFormat="1" ht="21.6" customHeight="1">
      <c r="A13" s="150" t="s">
        <v>68</v>
      </c>
      <c r="B13" s="151" t="e">
        <f t="shared" si="0"/>
        <v>#REF!</v>
      </c>
      <c r="C13" s="151" t="e">
        <f t="shared" si="1"/>
        <v>#REF!</v>
      </c>
      <c r="D13" s="152" t="e">
        <f t="shared" si="2"/>
        <v>#REF!</v>
      </c>
      <c r="E13" s="151" t="e">
        <f t="shared" si="3"/>
        <v>#REF!</v>
      </c>
      <c r="F13" s="151" t="e">
        <f t="shared" si="4"/>
        <v>#REF!</v>
      </c>
      <c r="G13" s="153" t="e">
        <f t="shared" si="5"/>
        <v>#REF!</v>
      </c>
      <c r="H13" s="151" t="e">
        <f>'к среднему по РА'!S14</f>
        <v>#DIV/0!</v>
      </c>
      <c r="I13" s="151">
        <f>коэффициенты!G13</f>
        <v>1</v>
      </c>
      <c r="J13" s="152" t="e">
        <f t="shared" si="6"/>
        <v>#DIV/0!</v>
      </c>
      <c r="K13" s="151" t="e">
        <f>'к среднему по РА'!W14</f>
        <v>#DIV/0!</v>
      </c>
      <c r="L13" s="151">
        <f>коэффициенты!I13</f>
        <v>1</v>
      </c>
      <c r="M13" s="153" t="e">
        <f t="shared" si="7"/>
        <v>#DIV/0!</v>
      </c>
      <c r="N13" s="151">
        <f>'к среднему по РА'!E14</f>
        <v>0</v>
      </c>
      <c r="O13" s="151" t="e">
        <f t="shared" si="8"/>
        <v>#REF!</v>
      </c>
      <c r="P13" s="152" t="e">
        <f t="shared" si="9"/>
        <v>#REF!</v>
      </c>
      <c r="Q13" s="219">
        <f>'к среднему по РА'!K14</f>
        <v>0.73833699544303877</v>
      </c>
      <c r="R13" s="219">
        <v>1</v>
      </c>
      <c r="S13" s="153">
        <f t="shared" si="10"/>
        <v>0.73833699544303877</v>
      </c>
      <c r="T13" s="151" t="e">
        <f t="shared" si="11"/>
        <v>#REF!</v>
      </c>
      <c r="U13" s="151" t="e">
        <f t="shared" si="12"/>
        <v>#REF!</v>
      </c>
      <c r="V13" s="154" t="e">
        <f t="shared" si="13"/>
        <v>#REF!</v>
      </c>
      <c r="W13" s="219" t="e">
        <f t="shared" si="14"/>
        <v>#REF!</v>
      </c>
      <c r="X13" s="219">
        <v>1</v>
      </c>
      <c r="Y13" s="153" t="e">
        <f t="shared" si="15"/>
        <v>#REF!</v>
      </c>
      <c r="Z13" s="151" t="e">
        <f t="shared" si="16"/>
        <v>#REF!</v>
      </c>
      <c r="AA13" s="151" t="e">
        <f t="shared" si="17"/>
        <v>#REF!</v>
      </c>
      <c r="AB13" s="154" t="e">
        <f t="shared" si="18"/>
        <v>#REF!</v>
      </c>
      <c r="AC13" s="219" t="e">
        <f t="shared" si="19"/>
        <v>#REF!</v>
      </c>
      <c r="AD13" s="219">
        <v>1</v>
      </c>
      <c r="AE13" s="153" t="e">
        <f t="shared" si="20"/>
        <v>#REF!</v>
      </c>
      <c r="AF13" s="151" t="e">
        <f>'к среднему по РА'!CC14</f>
        <v>#DIV/0!</v>
      </c>
      <c r="AG13" s="151">
        <f>коэффициенты!W13</f>
        <v>1</v>
      </c>
      <c r="AH13" s="154" t="e">
        <f t="shared" si="133"/>
        <v>#DIV/0!</v>
      </c>
      <c r="AI13" s="219" t="e">
        <f>'к среднему по РА'!CG14</f>
        <v>#DIV/0!</v>
      </c>
      <c r="AJ13" s="151">
        <f>коэффициенты!Y13</f>
        <v>1</v>
      </c>
      <c r="AK13" s="153" t="e">
        <f t="shared" si="134"/>
        <v>#DIV/0!</v>
      </c>
      <c r="AL13" s="151" t="e">
        <f>'к среднему по РА'!BQ14</f>
        <v>#DIV/0!</v>
      </c>
      <c r="AM13" s="151">
        <f>коэффициенты!AA13</f>
        <v>1</v>
      </c>
      <c r="AN13" s="154" t="e">
        <f t="shared" si="135"/>
        <v>#DIV/0!</v>
      </c>
      <c r="AO13" s="219">
        <f>'к среднему по РА'!BU14</f>
        <v>3.1136982892493208</v>
      </c>
      <c r="AP13" s="151">
        <f>коэффициенты!AC13</f>
        <v>1</v>
      </c>
      <c r="AQ13" s="153">
        <f t="shared" si="136"/>
        <v>2</v>
      </c>
      <c r="AR13" s="151" t="e">
        <f t="shared" si="21"/>
        <v>#REF!</v>
      </c>
      <c r="AS13" s="151" t="e">
        <f t="shared" si="22"/>
        <v>#REF!</v>
      </c>
      <c r="AT13" s="154" t="e">
        <f t="shared" si="23"/>
        <v>#REF!</v>
      </c>
      <c r="AU13" s="151" t="e">
        <f t="shared" si="24"/>
        <v>#REF!</v>
      </c>
      <c r="AV13" s="151" t="e">
        <f t="shared" si="25"/>
        <v>#REF!</v>
      </c>
      <c r="AW13" s="153" t="e">
        <f t="shared" si="26"/>
        <v>#REF!</v>
      </c>
      <c r="AX13" s="151" t="e">
        <f t="shared" si="27"/>
        <v>#REF!</v>
      </c>
      <c r="AY13" s="151" t="e">
        <f t="shared" si="28"/>
        <v>#REF!</v>
      </c>
      <c r="AZ13" s="154" t="e">
        <f t="shared" si="29"/>
        <v>#REF!</v>
      </c>
      <c r="BA13" s="151" t="e">
        <f t="shared" si="30"/>
        <v>#REF!</v>
      </c>
      <c r="BB13" s="151" t="e">
        <f t="shared" si="31"/>
        <v>#REF!</v>
      </c>
      <c r="BC13" s="153" t="e">
        <f t="shared" si="32"/>
        <v>#REF!</v>
      </c>
      <c r="BD13" s="151">
        <f>'к среднему по РА'!CO14</f>
        <v>0</v>
      </c>
      <c r="BE13" s="151">
        <f>коэффициенты!AE13</f>
        <v>1</v>
      </c>
      <c r="BF13" s="154">
        <f t="shared" si="33"/>
        <v>0</v>
      </c>
      <c r="BG13" s="151" t="e">
        <f t="shared" si="34"/>
        <v>#REF!</v>
      </c>
      <c r="BH13" s="151" t="e">
        <f t="shared" si="35"/>
        <v>#REF!</v>
      </c>
      <c r="BI13" s="153" t="e">
        <f t="shared" si="36"/>
        <v>#REF!</v>
      </c>
      <c r="BJ13" s="151" t="e">
        <f t="shared" si="37"/>
        <v>#REF!</v>
      </c>
      <c r="BK13" s="151" t="e">
        <f t="shared" si="38"/>
        <v>#REF!</v>
      </c>
      <c r="BL13" s="154" t="e">
        <f t="shared" si="39"/>
        <v>#REF!</v>
      </c>
      <c r="BM13" s="151" t="e">
        <f t="shared" si="40"/>
        <v>#REF!</v>
      </c>
      <c r="BN13" s="151" t="e">
        <f t="shared" si="41"/>
        <v>#REF!</v>
      </c>
      <c r="BO13" s="153" t="e">
        <f t="shared" si="42"/>
        <v>#REF!</v>
      </c>
      <c r="BP13" s="151" t="e">
        <f t="shared" si="43"/>
        <v>#REF!</v>
      </c>
      <c r="BQ13" s="151" t="e">
        <f t="shared" si="44"/>
        <v>#REF!</v>
      </c>
      <c r="BR13" s="154" t="e">
        <f t="shared" si="45"/>
        <v>#REF!</v>
      </c>
      <c r="BS13" s="151" t="e">
        <f t="shared" si="46"/>
        <v>#REF!</v>
      </c>
      <c r="BT13" s="151" t="e">
        <f t="shared" si="47"/>
        <v>#REF!</v>
      </c>
      <c r="BU13" s="153" t="e">
        <f t="shared" si="48"/>
        <v>#REF!</v>
      </c>
      <c r="BV13" s="151" t="e">
        <f>'к среднему по РА'!AU14</f>
        <v>#DIV/0!</v>
      </c>
      <c r="BW13" s="151" t="e">
        <f t="shared" si="49"/>
        <v>#REF!</v>
      </c>
      <c r="BX13" s="154" t="e">
        <f t="shared" si="50"/>
        <v>#DIV/0!</v>
      </c>
      <c r="BY13" s="151" t="e">
        <f t="shared" si="51"/>
        <v>#REF!</v>
      </c>
      <c r="BZ13" s="151" t="e">
        <f t="shared" si="52"/>
        <v>#REF!</v>
      </c>
      <c r="CA13" s="219" t="e">
        <f t="shared" si="53"/>
        <v>#REF!</v>
      </c>
      <c r="CB13" s="219">
        <v>1</v>
      </c>
      <c r="CC13" s="153" t="e">
        <f t="shared" si="54"/>
        <v>#REF!</v>
      </c>
      <c r="CD13" s="151" t="e">
        <f t="shared" si="55"/>
        <v>#REF!</v>
      </c>
      <c r="CE13" s="151" t="e">
        <f t="shared" si="56"/>
        <v>#REF!</v>
      </c>
      <c r="CF13" s="154" t="e">
        <f t="shared" si="57"/>
        <v>#REF!</v>
      </c>
      <c r="CG13" s="151" t="e">
        <f t="shared" si="58"/>
        <v>#REF!</v>
      </c>
      <c r="CH13" s="151">
        <f>коэффициенты!O13</f>
        <v>1</v>
      </c>
      <c r="CI13" s="153" t="e">
        <f t="shared" si="59"/>
        <v>#REF!</v>
      </c>
      <c r="CJ13" s="151" t="e">
        <f t="shared" si="60"/>
        <v>#REF!</v>
      </c>
      <c r="CK13" s="151">
        <f>коэффициенты!Q13</f>
        <v>1</v>
      </c>
      <c r="CL13" s="154" t="e">
        <f t="shared" si="61"/>
        <v>#REF!</v>
      </c>
      <c r="CM13" s="151" t="e">
        <f t="shared" si="62"/>
        <v>#REF!</v>
      </c>
      <c r="CN13" s="151" t="e">
        <f t="shared" si="63"/>
        <v>#REF!</v>
      </c>
      <c r="CO13" s="153" t="e">
        <f t="shared" si="64"/>
        <v>#REF!</v>
      </c>
      <c r="CP13" s="151" t="e">
        <f t="shared" si="65"/>
        <v>#REF!</v>
      </c>
      <c r="CQ13" s="151">
        <f>коэффициенты!S13</f>
        <v>1</v>
      </c>
      <c r="CR13" s="155" t="e">
        <f t="shared" si="66"/>
        <v>#REF!</v>
      </c>
      <c r="CS13" s="151" t="e">
        <f t="shared" si="67"/>
        <v>#REF!</v>
      </c>
      <c r="CT13" s="151" t="e">
        <f t="shared" si="68"/>
        <v>#REF!</v>
      </c>
      <c r="CU13" s="156" t="e">
        <f t="shared" si="69"/>
        <v>#REF!</v>
      </c>
      <c r="CV13" s="151" t="e">
        <f t="shared" si="70"/>
        <v>#REF!</v>
      </c>
      <c r="CW13" s="151" t="e">
        <f t="shared" si="71"/>
        <v>#REF!</v>
      </c>
      <c r="CX13" s="154" t="e">
        <f t="shared" si="72"/>
        <v>#REF!</v>
      </c>
      <c r="CY13" s="151" t="e">
        <f t="shared" si="73"/>
        <v>#REF!</v>
      </c>
      <c r="CZ13" s="151" t="e">
        <f t="shared" si="74"/>
        <v>#REF!</v>
      </c>
      <c r="DA13" s="153" t="e">
        <f t="shared" si="75"/>
        <v>#REF!</v>
      </c>
      <c r="DB13" s="151" t="e">
        <f t="shared" si="76"/>
        <v>#REF!</v>
      </c>
      <c r="DC13" s="151" t="e">
        <f t="shared" si="77"/>
        <v>#REF!</v>
      </c>
      <c r="DD13" s="154" t="e">
        <f t="shared" si="78"/>
        <v>#REF!</v>
      </c>
      <c r="DE13" s="151" t="e">
        <f t="shared" si="79"/>
        <v>#REF!</v>
      </c>
      <c r="DF13" s="151" t="e">
        <f t="shared" si="80"/>
        <v>#REF!</v>
      </c>
      <c r="DG13" s="153" t="e">
        <f t="shared" si="81"/>
        <v>#REF!</v>
      </c>
      <c r="DH13" s="151" t="e">
        <f t="shared" si="82"/>
        <v>#REF!</v>
      </c>
      <c r="DI13" s="151" t="e">
        <f t="shared" si="83"/>
        <v>#REF!</v>
      </c>
      <c r="DJ13" s="154" t="e">
        <f t="shared" si="84"/>
        <v>#REF!</v>
      </c>
      <c r="DK13" s="151" t="e">
        <f t="shared" si="85"/>
        <v>#REF!</v>
      </c>
      <c r="DL13" s="151" t="e">
        <f t="shared" si="86"/>
        <v>#REF!</v>
      </c>
      <c r="DM13" s="154" t="e">
        <f t="shared" si="87"/>
        <v>#REF!</v>
      </c>
      <c r="DN13" s="151" t="e">
        <f t="shared" si="88"/>
        <v>#REF!</v>
      </c>
      <c r="DO13" s="151" t="e">
        <f t="shared" si="89"/>
        <v>#REF!</v>
      </c>
      <c r="DP13" s="153" t="e">
        <f t="shared" si="90"/>
        <v>#REF!</v>
      </c>
      <c r="DQ13" s="151" t="e">
        <f t="shared" si="91"/>
        <v>#REF!</v>
      </c>
      <c r="DR13" s="151">
        <f>коэффициенты!AI13</f>
        <v>0.8</v>
      </c>
      <c r="DS13" s="154" t="e">
        <f t="shared" si="92"/>
        <v>#REF!</v>
      </c>
      <c r="DT13" s="151"/>
      <c r="DU13" s="151"/>
      <c r="DV13" s="153">
        <f t="shared" si="93"/>
        <v>0</v>
      </c>
      <c r="DW13" s="151" t="e">
        <f t="shared" si="94"/>
        <v>#REF!</v>
      </c>
      <c r="DX13" s="151" t="e">
        <f t="shared" si="95"/>
        <v>#REF!</v>
      </c>
      <c r="DY13" s="154" t="e">
        <f t="shared" si="96"/>
        <v>#REF!</v>
      </c>
      <c r="DZ13" s="151" t="e">
        <f t="shared" si="97"/>
        <v>#REF!</v>
      </c>
      <c r="EA13" s="151">
        <f>коэффициенты!AK13</f>
        <v>1</v>
      </c>
      <c r="EB13" s="154" t="e">
        <f t="shared" si="98"/>
        <v>#REF!</v>
      </c>
      <c r="EC13" s="151" t="e">
        <f t="shared" si="99"/>
        <v>#REF!</v>
      </c>
      <c r="ED13" s="151" t="e">
        <f t="shared" si="100"/>
        <v>#REF!</v>
      </c>
      <c r="EE13" s="154" t="e">
        <f t="shared" si="101"/>
        <v>#REF!</v>
      </c>
      <c r="EF13" s="151" t="e">
        <f t="shared" si="102"/>
        <v>#REF!</v>
      </c>
      <c r="EG13" s="151" t="e">
        <f t="shared" si="103"/>
        <v>#REF!</v>
      </c>
      <c r="EH13" s="154" t="e">
        <f t="shared" si="104"/>
        <v>#REF!</v>
      </c>
      <c r="EI13" s="151" t="e">
        <f t="shared" si="105"/>
        <v>#REF!</v>
      </c>
      <c r="EJ13" s="151" t="e">
        <f t="shared" si="106"/>
        <v>#REF!</v>
      </c>
      <c r="EK13" s="154" t="e">
        <f t="shared" si="107"/>
        <v>#REF!</v>
      </c>
      <c r="EL13" s="151" t="e">
        <f t="shared" si="108"/>
        <v>#REF!</v>
      </c>
      <c r="EM13" s="151" t="e">
        <f t="shared" si="109"/>
        <v>#REF!</v>
      </c>
      <c r="EN13" s="153" t="e">
        <f t="shared" si="110"/>
        <v>#REF!</v>
      </c>
      <c r="EO13" s="151" t="e">
        <f t="shared" si="111"/>
        <v>#REF!</v>
      </c>
      <c r="EP13" s="151" t="e">
        <f t="shared" si="112"/>
        <v>#REF!</v>
      </c>
      <c r="EQ13" s="154" t="e">
        <f t="shared" si="113"/>
        <v>#REF!</v>
      </c>
      <c r="ER13" s="151" t="e">
        <f t="shared" si="114"/>
        <v>#REF!</v>
      </c>
      <c r="ES13" s="151" t="e">
        <f t="shared" si="115"/>
        <v>#REF!</v>
      </c>
      <c r="ET13" s="153" t="e">
        <f t="shared" si="116"/>
        <v>#REF!</v>
      </c>
      <c r="EU13" s="157" t="e">
        <f t="shared" si="117"/>
        <v>#REF!</v>
      </c>
      <c r="EV13" s="158" t="e">
        <f t="shared" si="118"/>
        <v>#REF!</v>
      </c>
      <c r="EW13" s="154" t="e">
        <f t="shared" si="119"/>
        <v>#REF!</v>
      </c>
      <c r="EX13" s="143">
        <v>15</v>
      </c>
      <c r="EY13" s="159">
        <v>0</v>
      </c>
      <c r="EZ13" s="143">
        <f t="shared" si="120"/>
        <v>15</v>
      </c>
      <c r="FA13" s="160">
        <f t="shared" si="121"/>
        <v>1</v>
      </c>
      <c r="FB13" s="161">
        <f t="shared" si="122"/>
        <v>1</v>
      </c>
      <c r="FC13" s="162">
        <v>8</v>
      </c>
      <c r="FD13" s="163">
        <v>8</v>
      </c>
      <c r="FE13" s="164">
        <f t="shared" si="123"/>
        <v>1</v>
      </c>
      <c r="FF13" s="165">
        <f t="shared" si="124"/>
        <v>1</v>
      </c>
      <c r="FG13" s="166" t="e">
        <f t="shared" si="125"/>
        <v>#REF!</v>
      </c>
      <c r="FH13" s="166" t="e">
        <f t="shared" si="126"/>
        <v>#REF!</v>
      </c>
      <c r="FI13" s="167" t="e">
        <f t="shared" si="127"/>
        <v>#REF!</v>
      </c>
      <c r="FJ13" s="167" t="e">
        <f t="shared" si="128"/>
        <v>#REF!</v>
      </c>
      <c r="FK13" s="167" t="e">
        <f t="shared" si="129"/>
        <v>#REF!</v>
      </c>
      <c r="FL13" s="167">
        <f t="shared" si="130"/>
        <v>0.04</v>
      </c>
      <c r="FM13" s="167">
        <f t="shared" si="131"/>
        <v>0.06</v>
      </c>
      <c r="FN13" s="168" t="e">
        <f t="shared" si="132"/>
        <v>#REF!</v>
      </c>
      <c r="FO13" s="109">
        <v>7</v>
      </c>
    </row>
    <row r="14" spans="1:171" s="109" customFormat="1" ht="20.45" customHeight="1">
      <c r="A14" s="169" t="s">
        <v>69</v>
      </c>
      <c r="B14" s="151" t="e">
        <f t="shared" si="0"/>
        <v>#REF!</v>
      </c>
      <c r="C14" s="151" t="e">
        <f t="shared" si="1"/>
        <v>#REF!</v>
      </c>
      <c r="D14" s="152" t="e">
        <f t="shared" si="2"/>
        <v>#REF!</v>
      </c>
      <c r="E14" s="151" t="e">
        <f t="shared" si="3"/>
        <v>#REF!</v>
      </c>
      <c r="F14" s="151" t="e">
        <f t="shared" si="4"/>
        <v>#REF!</v>
      </c>
      <c r="G14" s="153" t="e">
        <f t="shared" si="5"/>
        <v>#REF!</v>
      </c>
      <c r="H14" s="151" t="e">
        <f>'к среднему по РА'!S15</f>
        <v>#DIV/0!</v>
      </c>
      <c r="I14" s="151">
        <f>коэффициенты!G14</f>
        <v>1</v>
      </c>
      <c r="J14" s="152" t="e">
        <f t="shared" si="6"/>
        <v>#DIV/0!</v>
      </c>
      <c r="K14" s="151" t="e">
        <f>'к среднему по РА'!W15</f>
        <v>#DIV/0!</v>
      </c>
      <c r="L14" s="151">
        <f>коэффициенты!I14</f>
        <v>1</v>
      </c>
      <c r="M14" s="153" t="e">
        <f t="shared" si="7"/>
        <v>#DIV/0!</v>
      </c>
      <c r="N14" s="151">
        <f>'к среднему по РА'!E15</f>
        <v>0</v>
      </c>
      <c r="O14" s="151" t="e">
        <f t="shared" si="8"/>
        <v>#REF!</v>
      </c>
      <c r="P14" s="152" t="e">
        <f t="shared" si="9"/>
        <v>#REF!</v>
      </c>
      <c r="Q14" s="219">
        <f>'к среднему по РА'!K15</f>
        <v>0.78850226920548327</v>
      </c>
      <c r="R14" s="219">
        <v>1</v>
      </c>
      <c r="S14" s="153">
        <f t="shared" si="10"/>
        <v>0.78850226920548327</v>
      </c>
      <c r="T14" s="151" t="e">
        <f t="shared" si="11"/>
        <v>#REF!</v>
      </c>
      <c r="U14" s="151" t="e">
        <f t="shared" si="12"/>
        <v>#REF!</v>
      </c>
      <c r="V14" s="154" t="e">
        <f t="shared" si="13"/>
        <v>#REF!</v>
      </c>
      <c r="W14" s="219" t="e">
        <f t="shared" si="14"/>
        <v>#REF!</v>
      </c>
      <c r="X14" s="219">
        <v>1</v>
      </c>
      <c r="Y14" s="153" t="e">
        <f t="shared" si="15"/>
        <v>#REF!</v>
      </c>
      <c r="Z14" s="151" t="e">
        <f t="shared" si="16"/>
        <v>#REF!</v>
      </c>
      <c r="AA14" s="151" t="e">
        <f t="shared" si="17"/>
        <v>#REF!</v>
      </c>
      <c r="AB14" s="154" t="e">
        <f t="shared" si="18"/>
        <v>#REF!</v>
      </c>
      <c r="AC14" s="219" t="e">
        <f t="shared" si="19"/>
        <v>#REF!</v>
      </c>
      <c r="AD14" s="219">
        <v>1</v>
      </c>
      <c r="AE14" s="153" t="e">
        <f t="shared" si="20"/>
        <v>#REF!</v>
      </c>
      <c r="AF14" s="151" t="e">
        <f>'к среднему по РА'!CC15</f>
        <v>#DIV/0!</v>
      </c>
      <c r="AG14" s="151">
        <f>коэффициенты!W14</f>
        <v>0.9</v>
      </c>
      <c r="AH14" s="154" t="e">
        <f t="shared" si="133"/>
        <v>#DIV/0!</v>
      </c>
      <c r="AI14" s="219" t="e">
        <f>'к среднему по РА'!CG15</f>
        <v>#DIV/0!</v>
      </c>
      <c r="AJ14" s="151">
        <f>коэффициенты!Y14</f>
        <v>1</v>
      </c>
      <c r="AK14" s="153" t="e">
        <f t="shared" si="134"/>
        <v>#DIV/0!</v>
      </c>
      <c r="AL14" s="151" t="e">
        <f>'к среднему по РА'!BQ15</f>
        <v>#DIV/0!</v>
      </c>
      <c r="AM14" s="151">
        <f>коэффициенты!AA14</f>
        <v>0.95</v>
      </c>
      <c r="AN14" s="154" t="e">
        <f t="shared" si="135"/>
        <v>#DIV/0!</v>
      </c>
      <c r="AO14" s="219">
        <f>'к среднему по РА'!BU15</f>
        <v>0.54352078643878554</v>
      </c>
      <c r="AP14" s="151">
        <f>коэффициенты!AC14</f>
        <v>0.9</v>
      </c>
      <c r="AQ14" s="153">
        <f t="shared" si="136"/>
        <v>0.48916870779490701</v>
      </c>
      <c r="AR14" s="151" t="e">
        <f t="shared" si="21"/>
        <v>#REF!</v>
      </c>
      <c r="AS14" s="151" t="e">
        <f t="shared" si="22"/>
        <v>#REF!</v>
      </c>
      <c r="AT14" s="154" t="e">
        <f t="shared" si="23"/>
        <v>#REF!</v>
      </c>
      <c r="AU14" s="151" t="e">
        <f t="shared" si="24"/>
        <v>#REF!</v>
      </c>
      <c r="AV14" s="151" t="e">
        <f t="shared" si="25"/>
        <v>#REF!</v>
      </c>
      <c r="AW14" s="153" t="e">
        <f t="shared" si="26"/>
        <v>#REF!</v>
      </c>
      <c r="AX14" s="151" t="e">
        <f t="shared" si="27"/>
        <v>#REF!</v>
      </c>
      <c r="AY14" s="151" t="e">
        <f t="shared" si="28"/>
        <v>#REF!</v>
      </c>
      <c r="AZ14" s="154" t="e">
        <f t="shared" si="29"/>
        <v>#REF!</v>
      </c>
      <c r="BA14" s="151" t="e">
        <f t="shared" si="30"/>
        <v>#REF!</v>
      </c>
      <c r="BB14" s="151" t="e">
        <f t="shared" si="31"/>
        <v>#REF!</v>
      </c>
      <c r="BC14" s="153" t="e">
        <f t="shared" si="32"/>
        <v>#REF!</v>
      </c>
      <c r="BD14" s="151">
        <f>'к среднему по РА'!CO15</f>
        <v>0</v>
      </c>
      <c r="BE14" s="151">
        <f>коэффициенты!AE14</f>
        <v>0.9</v>
      </c>
      <c r="BF14" s="154">
        <f t="shared" si="33"/>
        <v>0</v>
      </c>
      <c r="BG14" s="151" t="e">
        <f t="shared" si="34"/>
        <v>#REF!</v>
      </c>
      <c r="BH14" s="151" t="e">
        <f t="shared" si="35"/>
        <v>#REF!</v>
      </c>
      <c r="BI14" s="153" t="e">
        <f t="shared" si="36"/>
        <v>#REF!</v>
      </c>
      <c r="BJ14" s="151" t="e">
        <f t="shared" si="37"/>
        <v>#REF!</v>
      </c>
      <c r="BK14" s="151" t="e">
        <f t="shared" si="38"/>
        <v>#REF!</v>
      </c>
      <c r="BL14" s="154" t="e">
        <f t="shared" si="39"/>
        <v>#REF!</v>
      </c>
      <c r="BM14" s="151" t="e">
        <f t="shared" si="40"/>
        <v>#REF!</v>
      </c>
      <c r="BN14" s="151" t="e">
        <f t="shared" si="41"/>
        <v>#REF!</v>
      </c>
      <c r="BO14" s="153" t="e">
        <f t="shared" si="42"/>
        <v>#REF!</v>
      </c>
      <c r="BP14" s="151" t="e">
        <f t="shared" si="43"/>
        <v>#REF!</v>
      </c>
      <c r="BQ14" s="151" t="e">
        <f t="shared" si="44"/>
        <v>#REF!</v>
      </c>
      <c r="BR14" s="154" t="e">
        <f t="shared" si="45"/>
        <v>#REF!</v>
      </c>
      <c r="BS14" s="151" t="e">
        <f t="shared" si="46"/>
        <v>#REF!</v>
      </c>
      <c r="BT14" s="151" t="e">
        <f t="shared" si="47"/>
        <v>#REF!</v>
      </c>
      <c r="BU14" s="153" t="e">
        <f t="shared" si="48"/>
        <v>#REF!</v>
      </c>
      <c r="BV14" s="151">
        <f>'к среднему по РА'!AU15</f>
        <v>1</v>
      </c>
      <c r="BW14" s="151" t="e">
        <f t="shared" si="49"/>
        <v>#REF!</v>
      </c>
      <c r="BX14" s="154" t="e">
        <f t="shared" si="50"/>
        <v>#REF!</v>
      </c>
      <c r="BY14" s="151" t="e">
        <f t="shared" si="51"/>
        <v>#REF!</v>
      </c>
      <c r="BZ14" s="151" t="e">
        <f t="shared" si="52"/>
        <v>#REF!</v>
      </c>
      <c r="CA14" s="219" t="e">
        <f t="shared" si="53"/>
        <v>#REF!</v>
      </c>
      <c r="CB14" s="219">
        <v>1</v>
      </c>
      <c r="CC14" s="153" t="e">
        <f t="shared" si="54"/>
        <v>#REF!</v>
      </c>
      <c r="CD14" s="151" t="e">
        <f t="shared" si="55"/>
        <v>#REF!</v>
      </c>
      <c r="CE14" s="151" t="e">
        <f t="shared" si="56"/>
        <v>#REF!</v>
      </c>
      <c r="CF14" s="154" t="e">
        <f t="shared" si="57"/>
        <v>#REF!</v>
      </c>
      <c r="CG14" s="151" t="e">
        <f t="shared" si="58"/>
        <v>#REF!</v>
      </c>
      <c r="CH14" s="151">
        <f>коэффициенты!O14</f>
        <v>0.95</v>
      </c>
      <c r="CI14" s="153" t="e">
        <f t="shared" si="59"/>
        <v>#REF!</v>
      </c>
      <c r="CJ14" s="151" t="e">
        <f t="shared" si="60"/>
        <v>#REF!</v>
      </c>
      <c r="CK14" s="151">
        <f>коэффициенты!Q14</f>
        <v>1</v>
      </c>
      <c r="CL14" s="154" t="e">
        <f t="shared" si="61"/>
        <v>#REF!</v>
      </c>
      <c r="CM14" s="151" t="e">
        <f t="shared" si="62"/>
        <v>#REF!</v>
      </c>
      <c r="CN14" s="151" t="e">
        <f t="shared" si="63"/>
        <v>#REF!</v>
      </c>
      <c r="CO14" s="153" t="e">
        <f t="shared" si="64"/>
        <v>#REF!</v>
      </c>
      <c r="CP14" s="151" t="e">
        <f t="shared" si="65"/>
        <v>#REF!</v>
      </c>
      <c r="CQ14" s="151">
        <f>коэффициенты!S14</f>
        <v>1</v>
      </c>
      <c r="CR14" s="155" t="e">
        <f t="shared" si="66"/>
        <v>#REF!</v>
      </c>
      <c r="CS14" s="151" t="e">
        <f t="shared" si="67"/>
        <v>#REF!</v>
      </c>
      <c r="CT14" s="151" t="e">
        <f t="shared" si="68"/>
        <v>#REF!</v>
      </c>
      <c r="CU14" s="156" t="e">
        <f t="shared" si="69"/>
        <v>#REF!</v>
      </c>
      <c r="CV14" s="151" t="e">
        <f t="shared" si="70"/>
        <v>#REF!</v>
      </c>
      <c r="CW14" s="151" t="e">
        <f t="shared" si="71"/>
        <v>#REF!</v>
      </c>
      <c r="CX14" s="154" t="e">
        <f t="shared" si="72"/>
        <v>#REF!</v>
      </c>
      <c r="CY14" s="151" t="e">
        <f t="shared" si="73"/>
        <v>#REF!</v>
      </c>
      <c r="CZ14" s="151" t="e">
        <f t="shared" si="74"/>
        <v>#REF!</v>
      </c>
      <c r="DA14" s="153" t="e">
        <f t="shared" si="75"/>
        <v>#REF!</v>
      </c>
      <c r="DB14" s="151" t="e">
        <f t="shared" si="76"/>
        <v>#REF!</v>
      </c>
      <c r="DC14" s="151" t="e">
        <f t="shared" si="77"/>
        <v>#REF!</v>
      </c>
      <c r="DD14" s="154" t="e">
        <f t="shared" si="78"/>
        <v>#REF!</v>
      </c>
      <c r="DE14" s="151" t="e">
        <f t="shared" si="79"/>
        <v>#REF!</v>
      </c>
      <c r="DF14" s="151" t="e">
        <f t="shared" si="80"/>
        <v>#REF!</v>
      </c>
      <c r="DG14" s="153" t="e">
        <f t="shared" si="81"/>
        <v>#REF!</v>
      </c>
      <c r="DH14" s="151" t="e">
        <f t="shared" si="82"/>
        <v>#REF!</v>
      </c>
      <c r="DI14" s="151" t="e">
        <f t="shared" si="83"/>
        <v>#REF!</v>
      </c>
      <c r="DJ14" s="154" t="e">
        <f t="shared" si="84"/>
        <v>#REF!</v>
      </c>
      <c r="DK14" s="151" t="e">
        <f t="shared" si="85"/>
        <v>#REF!</v>
      </c>
      <c r="DL14" s="151" t="e">
        <f t="shared" si="86"/>
        <v>#REF!</v>
      </c>
      <c r="DM14" s="154" t="e">
        <f t="shared" si="87"/>
        <v>#REF!</v>
      </c>
      <c r="DN14" s="151" t="e">
        <f t="shared" si="88"/>
        <v>#REF!</v>
      </c>
      <c r="DO14" s="151" t="e">
        <f t="shared" si="89"/>
        <v>#REF!</v>
      </c>
      <c r="DP14" s="153" t="e">
        <f t="shared" si="90"/>
        <v>#REF!</v>
      </c>
      <c r="DQ14" s="151" t="e">
        <f t="shared" si="91"/>
        <v>#REF!</v>
      </c>
      <c r="DR14" s="151">
        <f>коэффициенты!AI14</f>
        <v>1</v>
      </c>
      <c r="DS14" s="154" t="e">
        <f t="shared" si="92"/>
        <v>#REF!</v>
      </c>
      <c r="DT14" s="151"/>
      <c r="DU14" s="151"/>
      <c r="DV14" s="153">
        <f t="shared" si="93"/>
        <v>0</v>
      </c>
      <c r="DW14" s="151" t="e">
        <f t="shared" si="94"/>
        <v>#REF!</v>
      </c>
      <c r="DX14" s="151" t="e">
        <f t="shared" si="95"/>
        <v>#REF!</v>
      </c>
      <c r="DY14" s="154" t="e">
        <f t="shared" si="96"/>
        <v>#REF!</v>
      </c>
      <c r="DZ14" s="151" t="e">
        <f t="shared" si="97"/>
        <v>#REF!</v>
      </c>
      <c r="EA14" s="151">
        <f>коэффициенты!AK14</f>
        <v>0.8</v>
      </c>
      <c r="EB14" s="154" t="e">
        <f t="shared" si="98"/>
        <v>#REF!</v>
      </c>
      <c r="EC14" s="151" t="e">
        <f t="shared" si="99"/>
        <v>#REF!</v>
      </c>
      <c r="ED14" s="151" t="e">
        <f t="shared" si="100"/>
        <v>#REF!</v>
      </c>
      <c r="EE14" s="154" t="e">
        <f t="shared" si="101"/>
        <v>#REF!</v>
      </c>
      <c r="EF14" s="151" t="e">
        <f t="shared" si="102"/>
        <v>#REF!</v>
      </c>
      <c r="EG14" s="151" t="e">
        <f t="shared" si="103"/>
        <v>#REF!</v>
      </c>
      <c r="EH14" s="154" t="e">
        <f t="shared" si="104"/>
        <v>#REF!</v>
      </c>
      <c r="EI14" s="151" t="e">
        <f t="shared" si="105"/>
        <v>#REF!</v>
      </c>
      <c r="EJ14" s="151" t="e">
        <f t="shared" si="106"/>
        <v>#REF!</v>
      </c>
      <c r="EK14" s="154" t="e">
        <f t="shared" si="107"/>
        <v>#REF!</v>
      </c>
      <c r="EL14" s="151" t="e">
        <f t="shared" si="108"/>
        <v>#REF!</v>
      </c>
      <c r="EM14" s="151" t="e">
        <f t="shared" si="109"/>
        <v>#REF!</v>
      </c>
      <c r="EN14" s="153" t="e">
        <f t="shared" si="110"/>
        <v>#REF!</v>
      </c>
      <c r="EO14" s="151" t="e">
        <f t="shared" si="111"/>
        <v>#REF!</v>
      </c>
      <c r="EP14" s="151" t="e">
        <f t="shared" si="112"/>
        <v>#REF!</v>
      </c>
      <c r="EQ14" s="154" t="e">
        <f t="shared" si="113"/>
        <v>#REF!</v>
      </c>
      <c r="ER14" s="151" t="e">
        <f t="shared" si="114"/>
        <v>#REF!</v>
      </c>
      <c r="ES14" s="151" t="e">
        <f t="shared" si="115"/>
        <v>#REF!</v>
      </c>
      <c r="ET14" s="153" t="e">
        <f t="shared" si="116"/>
        <v>#REF!</v>
      </c>
      <c r="EU14" s="157" t="e">
        <f t="shared" si="117"/>
        <v>#REF!</v>
      </c>
      <c r="EV14" s="158" t="e">
        <f t="shared" si="118"/>
        <v>#REF!</v>
      </c>
      <c r="EW14" s="154" t="e">
        <f t="shared" si="119"/>
        <v>#REF!</v>
      </c>
      <c r="EX14" s="143">
        <v>15</v>
      </c>
      <c r="EY14" s="159">
        <v>0</v>
      </c>
      <c r="EZ14" s="143">
        <f t="shared" si="120"/>
        <v>15</v>
      </c>
      <c r="FA14" s="160">
        <f t="shared" si="121"/>
        <v>1</v>
      </c>
      <c r="FB14" s="161">
        <f t="shared" si="122"/>
        <v>1</v>
      </c>
      <c r="FC14" s="162">
        <v>9</v>
      </c>
      <c r="FD14" s="163">
        <v>9</v>
      </c>
      <c r="FE14" s="164">
        <f t="shared" si="123"/>
        <v>1</v>
      </c>
      <c r="FF14" s="165">
        <f t="shared" si="124"/>
        <v>1</v>
      </c>
      <c r="FG14" s="166" t="e">
        <f t="shared" si="125"/>
        <v>#REF!</v>
      </c>
      <c r="FH14" s="166" t="e">
        <f t="shared" si="126"/>
        <v>#REF!</v>
      </c>
      <c r="FI14" s="167" t="e">
        <f t="shared" si="127"/>
        <v>#REF!</v>
      </c>
      <c r="FJ14" s="167" t="e">
        <f t="shared" si="128"/>
        <v>#REF!</v>
      </c>
      <c r="FK14" s="167" t="e">
        <f t="shared" si="129"/>
        <v>#REF!</v>
      </c>
      <c r="FL14" s="167">
        <f t="shared" si="130"/>
        <v>0.04</v>
      </c>
      <c r="FM14" s="167">
        <f t="shared" si="131"/>
        <v>0.06</v>
      </c>
      <c r="FN14" s="168" t="e">
        <f t="shared" si="132"/>
        <v>#REF!</v>
      </c>
      <c r="FO14" s="109">
        <v>4</v>
      </c>
    </row>
    <row r="15" spans="1:171" ht="15.75">
      <c r="A15" s="101" t="s">
        <v>70</v>
      </c>
      <c r="B15" s="151"/>
      <c r="C15" s="170"/>
      <c r="D15" s="103"/>
      <c r="E15" s="103"/>
      <c r="F15" s="104"/>
      <c r="G15" s="104"/>
      <c r="H15" s="171"/>
      <c r="I15" s="172"/>
      <c r="J15" s="103"/>
      <c r="K15" s="103"/>
      <c r="L15" s="103"/>
      <c r="M15" s="103"/>
      <c r="N15" s="173"/>
      <c r="O15" s="173"/>
      <c r="P15" s="103"/>
      <c r="Q15" s="103"/>
      <c r="R15" s="103"/>
      <c r="S15" s="10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03"/>
      <c r="AF15" s="173"/>
      <c r="AG15" s="173"/>
      <c r="AH15" s="173"/>
      <c r="AI15" s="103"/>
      <c r="AJ15" s="103"/>
      <c r="AK15" s="103"/>
      <c r="AL15" s="173"/>
      <c r="AM15" s="173"/>
      <c r="AN15" s="103"/>
      <c r="AO15" s="103"/>
      <c r="AP15" s="103"/>
      <c r="AQ15" s="103"/>
      <c r="AR15" s="173"/>
      <c r="AS15" s="173"/>
      <c r="AT15" s="103"/>
      <c r="AU15" s="103"/>
      <c r="AV15" s="103"/>
      <c r="AW15" s="171"/>
      <c r="AX15" s="174"/>
      <c r="AY15" s="174"/>
      <c r="AZ15" s="103"/>
      <c r="BA15" s="103"/>
      <c r="BB15" s="103"/>
      <c r="BC15" s="103"/>
      <c r="BD15" s="174"/>
      <c r="BE15" s="174"/>
      <c r="BF15" s="103"/>
      <c r="BG15" s="103"/>
      <c r="BH15" s="103"/>
      <c r="BI15" s="103"/>
      <c r="BJ15" s="171"/>
      <c r="BK15" s="171"/>
      <c r="BL15" s="103"/>
      <c r="BM15" s="103"/>
      <c r="BN15" s="103"/>
      <c r="BO15" s="171"/>
      <c r="BP15" s="171"/>
      <c r="BQ15" s="171"/>
      <c r="BR15" s="103"/>
      <c r="BS15" s="103"/>
      <c r="BT15" s="103"/>
      <c r="BU15" s="103"/>
      <c r="BV15" s="175"/>
      <c r="BW15" s="103"/>
      <c r="BX15" s="171"/>
      <c r="BY15" s="171"/>
      <c r="BZ15" s="171"/>
      <c r="CA15" s="171"/>
      <c r="CB15" s="171"/>
      <c r="CC15" s="171"/>
      <c r="CD15" s="171"/>
      <c r="CE15" s="171"/>
      <c r="CF15" s="171"/>
      <c r="CG15" s="103"/>
      <c r="CH15" s="103"/>
      <c r="CI15" s="103"/>
      <c r="CJ15" s="171"/>
      <c r="CK15" s="171"/>
      <c r="CL15" s="171"/>
      <c r="CM15" s="103"/>
      <c r="CN15" s="103"/>
      <c r="CO15" s="103"/>
      <c r="CP15" s="174"/>
      <c r="CQ15" s="176"/>
      <c r="CR15" s="173"/>
      <c r="CS15" s="176"/>
      <c r="CT15" s="176"/>
      <c r="CU15" s="177"/>
      <c r="CV15" s="103"/>
      <c r="CW15" s="103"/>
      <c r="CX15" s="103"/>
      <c r="CY15" s="103"/>
      <c r="CZ15" s="103"/>
      <c r="DA15" s="103"/>
      <c r="DB15" s="173"/>
      <c r="DC15" s="173"/>
      <c r="DD15" s="173"/>
      <c r="DE15" s="103"/>
      <c r="DF15" s="103"/>
      <c r="DG15" s="103"/>
      <c r="DH15" s="178"/>
      <c r="DI15" s="179"/>
      <c r="DJ15" s="180"/>
      <c r="DK15" s="174"/>
      <c r="DL15" s="174"/>
      <c r="DM15" s="174"/>
      <c r="DN15" s="103"/>
      <c r="DO15" s="103"/>
      <c r="DP15" s="103"/>
      <c r="DQ15" s="176"/>
      <c r="DR15" s="176"/>
      <c r="DS15" s="176"/>
      <c r="DT15" s="176"/>
      <c r="DU15" s="176"/>
      <c r="DV15" s="177"/>
      <c r="DW15" s="176"/>
      <c r="DX15" s="176"/>
      <c r="DY15" s="177"/>
      <c r="DZ15" s="176"/>
      <c r="EA15" s="176"/>
      <c r="EB15" s="177"/>
      <c r="EC15" s="177"/>
      <c r="ED15" s="177"/>
      <c r="EE15" s="177"/>
      <c r="EF15" s="177"/>
      <c r="EG15" s="177"/>
      <c r="EH15" s="177"/>
      <c r="EI15" s="177"/>
      <c r="EJ15" s="177"/>
      <c r="EK15" s="177"/>
      <c r="EL15" s="177"/>
      <c r="EM15" s="177"/>
      <c r="EN15" s="177"/>
      <c r="EO15" s="177"/>
      <c r="EP15" s="177"/>
      <c r="EQ15" s="177"/>
      <c r="ER15" s="177"/>
      <c r="ES15" s="177"/>
      <c r="ET15" s="177"/>
      <c r="EU15" s="177"/>
      <c r="EV15" s="177"/>
      <c r="EW15" s="177"/>
      <c r="EX15" s="143">
        <f>SUM(EX4:EX14)</f>
        <v>165</v>
      </c>
      <c r="EY15" s="143">
        <f>SUM(EY4:EY14)</f>
        <v>0</v>
      </c>
      <c r="EZ15" s="143">
        <f t="shared" si="120"/>
        <v>165</v>
      </c>
      <c r="FA15" s="160">
        <f t="shared" si="121"/>
        <v>1</v>
      </c>
      <c r="FB15" s="181"/>
      <c r="FC15" s="162">
        <f>SUM(FC4:FC14)</f>
        <v>91</v>
      </c>
      <c r="FD15" s="163">
        <f>SUM(FD4:FD14)</f>
        <v>91</v>
      </c>
      <c r="FE15" s="182">
        <f t="shared" si="123"/>
        <v>1</v>
      </c>
      <c r="FF15" s="183"/>
      <c r="FG15" s="168"/>
      <c r="FH15" s="168"/>
      <c r="FI15" s="168"/>
      <c r="FJ15" s="168"/>
      <c r="FK15" s="168"/>
      <c r="FL15" s="168"/>
      <c r="FM15" s="168"/>
      <c r="FN15" s="168"/>
    </row>
    <row r="16" spans="1:171">
      <c r="G16" s="1" t="s">
        <v>174</v>
      </c>
      <c r="M16" s="1" t="s">
        <v>174</v>
      </c>
      <c r="S16" s="1" t="s">
        <v>174</v>
      </c>
      <c r="Y16" s="1" t="s">
        <v>174</v>
      </c>
      <c r="AC16" s="1" t="s">
        <v>174</v>
      </c>
      <c r="AH16" s="1" t="s">
        <v>174</v>
      </c>
      <c r="AK16" s="1" t="s">
        <v>175</v>
      </c>
      <c r="AN16" s="1" t="s">
        <v>174</v>
      </c>
      <c r="AQ16" s="1" t="s">
        <v>175</v>
      </c>
      <c r="AT16" s="1" t="s">
        <v>174</v>
      </c>
      <c r="AW16" s="1" t="s">
        <v>175</v>
      </c>
      <c r="AZ16" s="1" t="s">
        <v>174</v>
      </c>
      <c r="BC16" s="1" t="s">
        <v>175</v>
      </c>
      <c r="BF16" s="1" t="s">
        <v>174</v>
      </c>
      <c r="BI16" s="1" t="s">
        <v>175</v>
      </c>
      <c r="BL16" s="1" t="s">
        <v>174</v>
      </c>
      <c r="BO16" s="1" t="s">
        <v>175</v>
      </c>
      <c r="BR16" s="1" t="s">
        <v>174</v>
      </c>
      <c r="BU16" s="1" t="s">
        <v>175</v>
      </c>
      <c r="CA16" s="1" t="s">
        <v>176</v>
      </c>
      <c r="FE16" s="184"/>
    </row>
    <row r="18" spans="155:155">
      <c r="EY18" s="109">
        <f>21*2+5</f>
        <v>47</v>
      </c>
    </row>
  </sheetData>
  <mergeCells count="32">
    <mergeCell ref="FC2:FF2"/>
    <mergeCell ref="FG2:FN2"/>
    <mergeCell ref="EF2:EH2"/>
    <mergeCell ref="EI2:EN2"/>
    <mergeCell ref="EO2:ET2"/>
    <mergeCell ref="EU2:EW2"/>
    <mergeCell ref="EX2:FB2"/>
    <mergeCell ref="DK2:DP2"/>
    <mergeCell ref="DQ2:DV2"/>
    <mergeCell ref="DW2:DY2"/>
    <mergeCell ref="DZ2:EB2"/>
    <mergeCell ref="EC2:EE2"/>
    <mergeCell ref="CJ2:CO2"/>
    <mergeCell ref="CP2:CU2"/>
    <mergeCell ref="CV2:DA2"/>
    <mergeCell ref="DB2:DG2"/>
    <mergeCell ref="DH2:DJ2"/>
    <mergeCell ref="BD2:BI2"/>
    <mergeCell ref="BJ2:BO2"/>
    <mergeCell ref="BP2:BU2"/>
    <mergeCell ref="BV2:CC2"/>
    <mergeCell ref="CD2:CI2"/>
    <mergeCell ref="Z2:AE2"/>
    <mergeCell ref="AF2:AK2"/>
    <mergeCell ref="AL2:AQ2"/>
    <mergeCell ref="AR2:AW2"/>
    <mergeCell ref="AX2:BC2"/>
    <mergeCell ref="A2:A3"/>
    <mergeCell ref="B2:G2"/>
    <mergeCell ref="H2:M2"/>
    <mergeCell ref="N2:S2"/>
    <mergeCell ref="T2:Y2"/>
  </mergeCells>
  <pageMargins left="0.7" right="0.7" top="0.75" bottom="0.75" header="0.3" footer="0.3"/>
  <pageSetup paperSize="9" scale="43" firstPageNumber="2147483648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3"/>
  </sheetPr>
  <dimension ref="A1:AA24"/>
  <sheetViews>
    <sheetView zoomScale="75" workbookViewId="0">
      <pane xSplit="4" ySplit="5" topLeftCell="E6" activePane="bottomRight" state="frozen"/>
      <selection activeCell="E6" sqref="E6"/>
      <selection pane="topRight"/>
      <selection pane="bottomLeft"/>
      <selection pane="bottomRight" activeCell="E6" sqref="E6"/>
    </sheetView>
  </sheetViews>
  <sheetFormatPr defaultColWidth="14.42578125" defaultRowHeight="12.75"/>
  <cols>
    <col min="1" max="1" width="7.85546875" style="220" bestFit="1" customWidth="1"/>
    <col min="2" max="2" width="23.7109375" style="221" bestFit="1" customWidth="1"/>
    <col min="3" max="3" width="14.42578125" style="221" bestFit="1"/>
    <col min="4" max="4" width="16.42578125" style="220" bestFit="1" customWidth="1"/>
    <col min="5" max="5" width="19.5703125" style="222" bestFit="1" customWidth="1"/>
    <col min="6" max="9" width="14.42578125" style="220" bestFit="1" customWidth="1"/>
    <col min="10" max="10" width="14.42578125" style="222" bestFit="1" customWidth="1"/>
    <col min="11" max="16" width="14.42578125" style="220" bestFit="1" customWidth="1"/>
    <col min="17" max="18" width="14.42578125" style="223" bestFit="1" customWidth="1"/>
    <col min="19" max="22" width="14.42578125" style="220" bestFit="1" customWidth="1"/>
    <col min="23" max="23" width="14.42578125" style="220" bestFit="1"/>
    <col min="24" max="16384" width="14.42578125" style="220"/>
  </cols>
  <sheetData>
    <row r="1" spans="1:27" ht="20.25">
      <c r="A1" s="1371" t="s">
        <v>177</v>
      </c>
      <c r="B1" s="1371"/>
      <c r="C1" s="1371"/>
      <c r="D1" s="1371"/>
      <c r="E1" s="1371"/>
      <c r="F1" s="1371"/>
      <c r="G1" s="1371"/>
      <c r="H1" s="1371"/>
      <c r="I1" s="1371"/>
      <c r="J1" s="1371"/>
      <c r="K1" s="1371"/>
      <c r="L1" s="1371"/>
      <c r="M1" s="1371"/>
      <c r="N1" s="1371"/>
      <c r="O1" s="1371"/>
      <c r="P1" s="1371"/>
      <c r="Q1" s="1371"/>
      <c r="R1" s="1371"/>
      <c r="S1" s="1371"/>
      <c r="T1" s="1371"/>
      <c r="U1" s="1371"/>
      <c r="V1" s="1371"/>
      <c r="W1" s="1371"/>
      <c r="X1" s="1371"/>
      <c r="Y1" s="1371"/>
      <c r="Z1" s="1371"/>
    </row>
    <row r="2" spans="1:27" ht="26.25" customHeight="1">
      <c r="B2" s="86" t="s">
        <v>178</v>
      </c>
      <c r="C2" s="224" t="s">
        <v>179</v>
      </c>
      <c r="D2" s="225" t="s">
        <v>180</v>
      </c>
      <c r="E2" s="226" t="s">
        <v>181</v>
      </c>
      <c r="F2" s="220" t="s">
        <v>182</v>
      </c>
    </row>
    <row r="3" spans="1:27" ht="14.25">
      <c r="A3" s="227"/>
      <c r="B3" s="228"/>
      <c r="C3" s="228"/>
      <c r="D3" s="228"/>
      <c r="E3" s="229"/>
      <c r="F3" s="230"/>
      <c r="G3" s="231"/>
      <c r="H3" s="231"/>
      <c r="I3" s="231"/>
      <c r="J3" s="232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spans="1:27" ht="25.5">
      <c r="A4" s="1372" t="s">
        <v>183</v>
      </c>
      <c r="B4" s="1372" t="s">
        <v>184</v>
      </c>
      <c r="C4" s="1374" t="s">
        <v>185</v>
      </c>
      <c r="D4" s="1374"/>
      <c r="E4" s="233" t="s">
        <v>186</v>
      </c>
      <c r="F4" s="1375" t="s">
        <v>187</v>
      </c>
      <c r="G4" s="1376"/>
      <c r="H4" s="1377" t="s">
        <v>188</v>
      </c>
      <c r="I4" s="1378"/>
      <c r="J4" s="1379" t="s">
        <v>189</v>
      </c>
      <c r="K4" s="1378"/>
      <c r="L4" s="1380" t="s">
        <v>190</v>
      </c>
      <c r="M4" s="1378"/>
      <c r="N4" s="1381" t="s">
        <v>191</v>
      </c>
      <c r="O4" s="1378"/>
      <c r="P4" s="1382" t="s">
        <v>192</v>
      </c>
      <c r="Q4" s="1378"/>
      <c r="R4" s="1383" t="s">
        <v>193</v>
      </c>
      <c r="S4" s="1365"/>
      <c r="T4" s="1384" t="s">
        <v>194</v>
      </c>
      <c r="U4" s="1378"/>
      <c r="V4" s="1385" t="s">
        <v>195</v>
      </c>
      <c r="W4" s="1386"/>
      <c r="X4" s="1379" t="s">
        <v>196</v>
      </c>
      <c r="Y4" s="1378"/>
      <c r="Z4" s="1387" t="s">
        <v>197</v>
      </c>
      <c r="AA4" s="1378"/>
    </row>
    <row r="5" spans="1:27">
      <c r="A5" s="1373"/>
      <c r="B5" s="1373"/>
      <c r="C5" s="234" t="s">
        <v>198</v>
      </c>
      <c r="D5" s="234" t="s">
        <v>199</v>
      </c>
      <c r="E5" s="233" t="s">
        <v>200</v>
      </c>
      <c r="F5" s="235" t="s">
        <v>201</v>
      </c>
      <c r="G5" s="236" t="s">
        <v>202</v>
      </c>
      <c r="H5" s="237" t="s">
        <v>201</v>
      </c>
      <c r="I5" s="238" t="s">
        <v>202</v>
      </c>
      <c r="J5" s="239" t="s">
        <v>201</v>
      </c>
      <c r="K5" s="240" t="s">
        <v>202</v>
      </c>
      <c r="L5" s="241" t="s">
        <v>201</v>
      </c>
      <c r="M5" s="241" t="s">
        <v>202</v>
      </c>
      <c r="N5" s="242" t="s">
        <v>201</v>
      </c>
      <c r="O5" s="242" t="s">
        <v>202</v>
      </c>
      <c r="P5" s="243" t="s">
        <v>201</v>
      </c>
      <c r="Q5" s="243" t="s">
        <v>202</v>
      </c>
      <c r="R5" s="244" t="s">
        <v>201</v>
      </c>
      <c r="S5" s="244" t="s">
        <v>202</v>
      </c>
      <c r="T5" s="238" t="s">
        <v>201</v>
      </c>
      <c r="U5" s="238" t="s">
        <v>202</v>
      </c>
      <c r="V5" s="245" t="s">
        <v>201</v>
      </c>
      <c r="W5" s="245" t="s">
        <v>202</v>
      </c>
      <c r="X5" s="239" t="s">
        <v>201</v>
      </c>
      <c r="Y5" s="239" t="s">
        <v>202</v>
      </c>
      <c r="Z5" s="236" t="s">
        <v>201</v>
      </c>
      <c r="AA5" s="236" t="s">
        <v>202</v>
      </c>
    </row>
    <row r="6" spans="1:27" s="246" customFormat="1" ht="86.25" customHeight="1">
      <c r="A6" s="247">
        <v>1</v>
      </c>
      <c r="B6" s="248" t="s">
        <v>203</v>
      </c>
      <c r="C6" s="249">
        <v>44524</v>
      </c>
      <c r="D6" s="249">
        <v>44533</v>
      </c>
      <c r="E6" s="250">
        <f t="shared" ref="E6:E21" si="0">G6+I6+K6+M6+O6+Q6+S6+U6+W6+Y6+AA6</f>
        <v>0</v>
      </c>
      <c r="F6" s="251">
        <v>44532</v>
      </c>
      <c r="G6" s="252">
        <v>0</v>
      </c>
      <c r="H6" s="251"/>
      <c r="I6" s="252">
        <v>0</v>
      </c>
      <c r="J6" s="251">
        <v>44533</v>
      </c>
      <c r="K6" s="252">
        <v>0</v>
      </c>
      <c r="L6" s="251"/>
      <c r="M6" s="253">
        <v>0</v>
      </c>
      <c r="N6" s="251"/>
      <c r="O6" s="252">
        <v>0</v>
      </c>
      <c r="P6" s="251"/>
      <c r="Q6" s="252">
        <v>0</v>
      </c>
      <c r="R6" s="251">
        <v>44532</v>
      </c>
      <c r="S6" s="252">
        <v>0</v>
      </c>
      <c r="T6" s="251">
        <v>44532</v>
      </c>
      <c r="U6" s="252">
        <v>0</v>
      </c>
      <c r="V6" s="251">
        <v>44532</v>
      </c>
      <c r="W6" s="252">
        <v>0</v>
      </c>
      <c r="X6" s="251">
        <v>44532</v>
      </c>
      <c r="Y6" s="252">
        <v>0</v>
      </c>
      <c r="Z6" s="251">
        <v>44531</v>
      </c>
      <c r="AA6" s="252">
        <v>0</v>
      </c>
    </row>
    <row r="7" spans="1:27" s="246" customFormat="1" ht="98.25" customHeight="1">
      <c r="A7" s="254">
        <v>2</v>
      </c>
      <c r="B7" s="255" t="s">
        <v>75</v>
      </c>
      <c r="C7" s="249">
        <v>44524</v>
      </c>
      <c r="D7" s="249">
        <v>44533</v>
      </c>
      <c r="E7" s="250">
        <f t="shared" si="0"/>
        <v>0</v>
      </c>
      <c r="F7" s="251"/>
      <c r="G7" s="252">
        <v>0</v>
      </c>
      <c r="H7" s="251"/>
      <c r="I7" s="252">
        <v>0</v>
      </c>
      <c r="J7" s="251"/>
      <c r="K7" s="252">
        <v>0</v>
      </c>
      <c r="L7" s="251"/>
      <c r="M7" s="256">
        <v>0</v>
      </c>
      <c r="N7" s="251"/>
      <c r="O7" s="252">
        <v>0</v>
      </c>
      <c r="P7" s="251"/>
      <c r="Q7" s="252">
        <v>0</v>
      </c>
      <c r="R7" s="251"/>
      <c r="S7" s="252">
        <v>0</v>
      </c>
      <c r="T7" s="251"/>
      <c r="U7" s="252">
        <v>0</v>
      </c>
      <c r="V7" s="251"/>
      <c r="W7" s="252">
        <v>0</v>
      </c>
      <c r="X7" s="251"/>
      <c r="Y7" s="252">
        <v>0</v>
      </c>
      <c r="Z7" s="251"/>
      <c r="AA7" s="252">
        <v>0</v>
      </c>
    </row>
    <row r="8" spans="1:27" ht="60.75" hidden="1" customHeight="1">
      <c r="A8" s="247">
        <v>3</v>
      </c>
      <c r="B8" s="257" t="s">
        <v>204</v>
      </c>
      <c r="C8" s="249">
        <v>44524</v>
      </c>
      <c r="D8" s="249">
        <v>44533</v>
      </c>
      <c r="E8" s="258">
        <f t="shared" si="0"/>
        <v>8</v>
      </c>
      <c r="F8" s="251"/>
      <c r="G8" s="252">
        <v>0</v>
      </c>
      <c r="H8" s="251"/>
      <c r="I8" s="252">
        <v>0</v>
      </c>
      <c r="J8" s="251"/>
      <c r="K8" s="252">
        <v>0</v>
      </c>
      <c r="L8" s="251"/>
      <c r="M8" s="253">
        <v>3</v>
      </c>
      <c r="N8" s="251"/>
      <c r="O8" s="253">
        <v>2</v>
      </c>
      <c r="P8" s="251"/>
      <c r="Q8" s="252">
        <v>3</v>
      </c>
      <c r="R8" s="259"/>
      <c r="S8" s="252">
        <v>0</v>
      </c>
      <c r="T8" s="251"/>
      <c r="U8" s="252">
        <v>0</v>
      </c>
      <c r="V8" s="251"/>
      <c r="W8" s="252">
        <v>0</v>
      </c>
      <c r="X8" s="251"/>
      <c r="Y8" s="252">
        <v>0</v>
      </c>
      <c r="Z8" s="251"/>
      <c r="AA8" s="252">
        <v>0</v>
      </c>
    </row>
    <row r="9" spans="1:27" s="246" customFormat="1" ht="33" customHeight="1">
      <c r="A9" s="247">
        <v>3</v>
      </c>
      <c r="B9" s="255" t="s">
        <v>205</v>
      </c>
      <c r="C9" s="249">
        <v>44524</v>
      </c>
      <c r="D9" s="249">
        <v>44533</v>
      </c>
      <c r="E9" s="258">
        <f t="shared" si="0"/>
        <v>0</v>
      </c>
      <c r="F9" s="251"/>
      <c r="G9" s="252">
        <v>0</v>
      </c>
      <c r="H9" s="251"/>
      <c r="I9" s="252">
        <v>0</v>
      </c>
      <c r="J9" s="251"/>
      <c r="K9" s="252">
        <v>0</v>
      </c>
      <c r="L9" s="251"/>
      <c r="M9" s="253">
        <v>0</v>
      </c>
      <c r="N9" s="251"/>
      <c r="O9" s="252">
        <v>0</v>
      </c>
      <c r="P9" s="251"/>
      <c r="Q9" s="252">
        <v>0</v>
      </c>
      <c r="R9" s="251"/>
      <c r="S9" s="252">
        <v>0</v>
      </c>
      <c r="T9" s="251"/>
      <c r="U9" s="252">
        <v>0</v>
      </c>
      <c r="V9" s="251"/>
      <c r="W9" s="252">
        <v>0</v>
      </c>
      <c r="X9" s="251"/>
      <c r="Y9" s="252">
        <v>0</v>
      </c>
      <c r="Z9" s="251"/>
      <c r="AA9" s="252">
        <v>0</v>
      </c>
    </row>
    <row r="10" spans="1:27" ht="40.5" customHeight="1">
      <c r="A10" s="254">
        <v>4</v>
      </c>
      <c r="B10" s="255" t="s">
        <v>29</v>
      </c>
      <c r="C10" s="249">
        <v>44524</v>
      </c>
      <c r="D10" s="249">
        <v>44533</v>
      </c>
      <c r="E10" s="258">
        <f t="shared" si="0"/>
        <v>0</v>
      </c>
      <c r="F10" s="251"/>
      <c r="G10" s="252">
        <v>0</v>
      </c>
      <c r="H10" s="251"/>
      <c r="I10" s="252">
        <v>0</v>
      </c>
      <c r="J10" s="251"/>
      <c r="K10" s="252">
        <v>0</v>
      </c>
      <c r="L10" s="251"/>
      <c r="M10" s="253">
        <v>0</v>
      </c>
      <c r="N10" s="251"/>
      <c r="O10" s="252">
        <v>0</v>
      </c>
      <c r="P10" s="259"/>
      <c r="Q10" s="252">
        <v>0</v>
      </c>
      <c r="R10" s="251"/>
      <c r="S10" s="252">
        <v>0</v>
      </c>
      <c r="T10" s="251"/>
      <c r="U10" s="252">
        <v>0</v>
      </c>
      <c r="V10" s="251"/>
      <c r="W10" s="252">
        <v>0</v>
      </c>
      <c r="X10" s="251"/>
      <c r="Y10" s="252">
        <v>0</v>
      </c>
      <c r="Z10" s="251"/>
      <c r="AA10" s="252">
        <v>0</v>
      </c>
    </row>
    <row r="11" spans="1:27" ht="402.75" customHeight="1">
      <c r="A11" s="247">
        <v>5</v>
      </c>
      <c r="B11" s="255" t="s">
        <v>78</v>
      </c>
      <c r="C11" s="249">
        <v>44524</v>
      </c>
      <c r="D11" s="249">
        <v>44533</v>
      </c>
      <c r="E11" s="258">
        <v>0</v>
      </c>
      <c r="F11" s="251"/>
      <c r="G11" s="252">
        <v>0</v>
      </c>
      <c r="H11" s="251"/>
      <c r="I11" s="252">
        <v>0</v>
      </c>
      <c r="J11" s="251"/>
      <c r="K11" s="252">
        <v>0</v>
      </c>
      <c r="L11" s="259"/>
      <c r="M11" s="252">
        <v>0</v>
      </c>
      <c r="N11" s="251"/>
      <c r="O11" s="252">
        <v>0</v>
      </c>
      <c r="P11" s="259"/>
      <c r="Q11" s="252">
        <v>0</v>
      </c>
      <c r="R11" s="251"/>
      <c r="S11" s="252">
        <v>0</v>
      </c>
      <c r="T11" s="251"/>
      <c r="U11" s="252">
        <v>0</v>
      </c>
      <c r="V11" s="251"/>
      <c r="W11" s="252">
        <v>0</v>
      </c>
      <c r="X11" s="251"/>
      <c r="Y11" s="252">
        <v>0</v>
      </c>
      <c r="Z11" s="251"/>
      <c r="AA11" s="252">
        <v>0</v>
      </c>
    </row>
    <row r="12" spans="1:27" s="246" customFormat="1" ht="122.25" customHeight="1">
      <c r="A12" s="254">
        <v>6</v>
      </c>
      <c r="B12" s="260" t="s">
        <v>34</v>
      </c>
      <c r="C12" s="249">
        <v>44524</v>
      </c>
      <c r="D12" s="249">
        <v>44533</v>
      </c>
      <c r="E12" s="258">
        <f t="shared" si="0"/>
        <v>0</v>
      </c>
      <c r="F12" s="251"/>
      <c r="G12" s="252">
        <v>0</v>
      </c>
      <c r="H12" s="251"/>
      <c r="I12" s="252">
        <v>0</v>
      </c>
      <c r="J12" s="251"/>
      <c r="K12" s="252">
        <v>0</v>
      </c>
      <c r="L12" s="259"/>
      <c r="M12" s="252">
        <v>0</v>
      </c>
      <c r="N12" s="251"/>
      <c r="O12" s="252">
        <v>0</v>
      </c>
      <c r="P12" s="251"/>
      <c r="Q12" s="252">
        <v>0</v>
      </c>
      <c r="R12" s="251"/>
      <c r="S12" s="252">
        <v>0</v>
      </c>
      <c r="T12" s="251"/>
      <c r="U12" s="252">
        <v>0</v>
      </c>
      <c r="V12" s="251"/>
      <c r="W12" s="252">
        <v>0</v>
      </c>
      <c r="X12" s="251"/>
      <c r="Y12" s="252">
        <v>0</v>
      </c>
      <c r="Z12" s="251"/>
      <c r="AA12" s="252">
        <v>0</v>
      </c>
    </row>
    <row r="13" spans="1:27" ht="163.5" hidden="1" customHeight="1">
      <c r="A13" s="247">
        <v>8</v>
      </c>
      <c r="B13" s="261" t="s">
        <v>206</v>
      </c>
      <c r="C13" s="249">
        <v>44524</v>
      </c>
      <c r="D13" s="249">
        <v>44533</v>
      </c>
      <c r="E13" s="258">
        <f t="shared" si="0"/>
        <v>0</v>
      </c>
      <c r="F13" s="251"/>
      <c r="G13" s="252"/>
      <c r="H13" s="251"/>
      <c r="I13" s="252">
        <v>0</v>
      </c>
      <c r="J13" s="251"/>
      <c r="K13" s="252">
        <v>0</v>
      </c>
      <c r="L13" s="251"/>
      <c r="M13" s="252">
        <v>0</v>
      </c>
      <c r="N13" s="251"/>
      <c r="O13" s="252">
        <v>0</v>
      </c>
      <c r="P13" s="251"/>
      <c r="Q13" s="252">
        <v>0</v>
      </c>
      <c r="R13" s="251"/>
      <c r="S13" s="252">
        <v>0</v>
      </c>
      <c r="T13" s="251"/>
      <c r="U13" s="252">
        <v>0</v>
      </c>
      <c r="V13" s="251"/>
      <c r="W13" s="252">
        <v>0</v>
      </c>
      <c r="X13" s="251"/>
      <c r="Y13" s="252">
        <v>0</v>
      </c>
      <c r="Z13" s="259"/>
      <c r="AA13" s="252">
        <v>0</v>
      </c>
    </row>
    <row r="14" spans="1:27" ht="29.25" customHeight="1">
      <c r="A14" s="254">
        <v>7</v>
      </c>
      <c r="B14" s="261" t="s">
        <v>80</v>
      </c>
      <c r="C14" s="249">
        <v>44524</v>
      </c>
      <c r="D14" s="249">
        <v>44533</v>
      </c>
      <c r="E14" s="258">
        <f t="shared" si="0"/>
        <v>0</v>
      </c>
      <c r="F14" s="251"/>
      <c r="G14" s="252">
        <v>0</v>
      </c>
      <c r="H14" s="251"/>
      <c r="I14" s="252">
        <v>0</v>
      </c>
      <c r="J14" s="251"/>
      <c r="K14" s="252">
        <v>0</v>
      </c>
      <c r="L14" s="251"/>
      <c r="M14" s="252"/>
      <c r="N14" s="251"/>
      <c r="O14" s="252">
        <v>0</v>
      </c>
      <c r="P14" s="251"/>
      <c r="Q14" s="252">
        <v>0</v>
      </c>
      <c r="R14" s="251"/>
      <c r="S14" s="252">
        <v>0</v>
      </c>
      <c r="T14" s="251"/>
      <c r="U14" s="252">
        <v>0</v>
      </c>
      <c r="V14" s="251"/>
      <c r="W14" s="252">
        <v>0</v>
      </c>
      <c r="X14" s="251"/>
      <c r="Y14" s="252">
        <v>0</v>
      </c>
      <c r="Z14" s="251"/>
      <c r="AA14" s="252">
        <v>0</v>
      </c>
    </row>
    <row r="15" spans="1:27" ht="41.25" customHeight="1">
      <c r="A15" s="247">
        <v>8</v>
      </c>
      <c r="B15" s="261" t="s">
        <v>25</v>
      </c>
      <c r="C15" s="249">
        <v>44524</v>
      </c>
      <c r="D15" s="249">
        <v>44533</v>
      </c>
      <c r="E15" s="258">
        <f t="shared" si="0"/>
        <v>0</v>
      </c>
      <c r="F15" s="251"/>
      <c r="G15" s="252">
        <v>0</v>
      </c>
      <c r="H15" s="251"/>
      <c r="I15" s="252">
        <v>0</v>
      </c>
      <c r="J15" s="251"/>
      <c r="K15" s="252">
        <v>0</v>
      </c>
      <c r="L15" s="251"/>
      <c r="M15" s="252"/>
      <c r="N15" s="251"/>
      <c r="O15" s="252">
        <v>0</v>
      </c>
      <c r="P15" s="251"/>
      <c r="Q15" s="252">
        <v>0</v>
      </c>
      <c r="R15" s="262">
        <v>588</v>
      </c>
      <c r="S15" s="252">
        <v>0</v>
      </c>
      <c r="T15" s="251"/>
      <c r="U15" s="252">
        <v>0</v>
      </c>
      <c r="V15" s="251"/>
      <c r="W15" s="252">
        <v>0</v>
      </c>
      <c r="X15" s="251"/>
      <c r="Y15" s="252">
        <v>0</v>
      </c>
      <c r="Z15" s="251"/>
      <c r="AA15" s="252">
        <v>0</v>
      </c>
    </row>
    <row r="16" spans="1:27" ht="28.5" customHeight="1">
      <c r="A16" s="254">
        <v>9</v>
      </c>
      <c r="B16" s="261" t="s">
        <v>81</v>
      </c>
      <c r="C16" s="249">
        <v>44524</v>
      </c>
      <c r="D16" s="249">
        <v>44533</v>
      </c>
      <c r="E16" s="258">
        <f t="shared" si="0"/>
        <v>0</v>
      </c>
      <c r="F16" s="251"/>
      <c r="G16" s="252">
        <v>0</v>
      </c>
      <c r="H16" s="251"/>
      <c r="I16" s="252">
        <v>0</v>
      </c>
      <c r="J16" s="251"/>
      <c r="K16" s="252">
        <v>0</v>
      </c>
      <c r="L16" s="251"/>
      <c r="M16" s="252"/>
      <c r="N16" s="251"/>
      <c r="O16" s="252">
        <v>0</v>
      </c>
      <c r="P16" s="251"/>
      <c r="Q16" s="252">
        <v>0</v>
      </c>
      <c r="R16" s="251"/>
      <c r="S16" s="252">
        <v>0</v>
      </c>
      <c r="T16" s="251"/>
      <c r="U16" s="252">
        <v>0</v>
      </c>
      <c r="V16" s="251"/>
      <c r="W16" s="252">
        <v>0</v>
      </c>
      <c r="X16" s="251"/>
      <c r="Y16" s="252">
        <v>0</v>
      </c>
      <c r="Z16" s="251"/>
      <c r="AA16" s="252">
        <v>0</v>
      </c>
    </row>
    <row r="17" spans="1:27" ht="27" hidden="1" customHeight="1">
      <c r="A17" s="263">
        <v>12</v>
      </c>
      <c r="B17" s="264" t="s">
        <v>207</v>
      </c>
      <c r="C17" s="249">
        <v>44524</v>
      </c>
      <c r="D17" s="249">
        <v>44533</v>
      </c>
      <c r="E17" s="258">
        <f>I17+K17+M17+O17+Q17+S17+U17+W17+Y17+AA17</f>
        <v>0</v>
      </c>
      <c r="F17" s="265">
        <v>44099</v>
      </c>
      <c r="G17" s="225">
        <v>0</v>
      </c>
      <c r="H17" s="251"/>
      <c r="I17" s="252">
        <v>0</v>
      </c>
      <c r="J17" s="251"/>
      <c r="K17" s="252">
        <v>0</v>
      </c>
      <c r="L17" s="251"/>
      <c r="M17" s="252">
        <v>0</v>
      </c>
      <c r="N17" s="251"/>
      <c r="O17" s="252">
        <v>0</v>
      </c>
      <c r="P17" s="251"/>
      <c r="Q17" s="252">
        <v>0</v>
      </c>
      <c r="R17" s="251"/>
      <c r="S17" s="252">
        <v>0</v>
      </c>
      <c r="T17" s="251"/>
      <c r="U17" s="252">
        <v>0</v>
      </c>
      <c r="V17" s="251"/>
      <c r="W17" s="252">
        <v>0</v>
      </c>
      <c r="X17" s="251"/>
      <c r="Y17" s="252">
        <v>0</v>
      </c>
      <c r="Z17" s="251"/>
      <c r="AA17" s="252">
        <v>0</v>
      </c>
    </row>
    <row r="18" spans="1:27" ht="20.25" hidden="1" customHeight="1">
      <c r="A18" s="266">
        <v>13</v>
      </c>
      <c r="B18" s="264" t="s">
        <v>208</v>
      </c>
      <c r="C18" s="249">
        <v>44524</v>
      </c>
      <c r="D18" s="249">
        <v>44533</v>
      </c>
      <c r="E18" s="258">
        <f t="shared" si="0"/>
        <v>0</v>
      </c>
      <c r="F18" s="267"/>
      <c r="G18" s="253"/>
      <c r="H18" s="251"/>
      <c r="I18" s="252">
        <v>0</v>
      </c>
      <c r="J18" s="251"/>
      <c r="K18" s="252">
        <v>0</v>
      </c>
      <c r="L18" s="251"/>
      <c r="M18" s="252">
        <v>0</v>
      </c>
      <c r="N18" s="251"/>
      <c r="O18" s="252">
        <v>0</v>
      </c>
      <c r="P18" s="251"/>
      <c r="Q18" s="252">
        <v>0</v>
      </c>
      <c r="R18" s="251"/>
      <c r="S18" s="252">
        <v>0</v>
      </c>
      <c r="T18" s="251"/>
      <c r="U18" s="252">
        <v>0</v>
      </c>
      <c r="V18" s="251"/>
      <c r="W18" s="252">
        <v>0</v>
      </c>
      <c r="X18" s="251"/>
      <c r="Y18" s="252">
        <v>0</v>
      </c>
      <c r="Z18" s="251"/>
      <c r="AA18" s="252">
        <v>0</v>
      </c>
    </row>
    <row r="19" spans="1:27" ht="138.75" hidden="1" customHeight="1">
      <c r="A19" s="263">
        <v>14</v>
      </c>
      <c r="B19" s="264" t="s">
        <v>209</v>
      </c>
      <c r="C19" s="249">
        <v>44524</v>
      </c>
      <c r="D19" s="249">
        <v>44533</v>
      </c>
      <c r="E19" s="258">
        <f t="shared" si="0"/>
        <v>0</v>
      </c>
      <c r="F19" s="265">
        <v>44099</v>
      </c>
      <c r="G19" s="225">
        <v>0</v>
      </c>
      <c r="H19" s="251"/>
      <c r="I19" s="252">
        <v>0</v>
      </c>
      <c r="J19" s="251"/>
      <c r="K19" s="252">
        <v>0</v>
      </c>
      <c r="L19" s="251"/>
      <c r="M19" s="252">
        <v>0</v>
      </c>
      <c r="N19" s="251"/>
      <c r="O19" s="252">
        <v>0</v>
      </c>
      <c r="P19" s="251"/>
      <c r="Q19" s="252">
        <v>0</v>
      </c>
      <c r="R19" s="251"/>
      <c r="S19" s="252">
        <v>0</v>
      </c>
      <c r="T19" s="251"/>
      <c r="U19" s="252">
        <v>0</v>
      </c>
      <c r="V19" s="251"/>
      <c r="W19" s="252">
        <v>0</v>
      </c>
      <c r="X19" s="251"/>
      <c r="Y19" s="252">
        <v>0</v>
      </c>
      <c r="Z19" s="251"/>
      <c r="AA19" s="252">
        <v>0</v>
      </c>
    </row>
    <row r="20" spans="1:27" s="246" customFormat="1" ht="66" hidden="1" customHeight="1">
      <c r="A20" s="266">
        <v>15</v>
      </c>
      <c r="B20" s="268" t="s">
        <v>210</v>
      </c>
      <c r="C20" s="249">
        <v>44524</v>
      </c>
      <c r="D20" s="249">
        <v>44533</v>
      </c>
      <c r="E20" s="258">
        <v>0</v>
      </c>
      <c r="F20" s="251"/>
      <c r="G20" s="267"/>
      <c r="H20" s="251"/>
      <c r="I20" s="252"/>
      <c r="J20" s="251"/>
      <c r="K20" s="252"/>
      <c r="L20" s="251"/>
      <c r="M20" s="252"/>
      <c r="N20" s="251"/>
      <c r="O20" s="252"/>
      <c r="P20" s="251"/>
      <c r="Q20" s="252"/>
      <c r="R20" s="251"/>
      <c r="S20" s="252"/>
      <c r="T20" s="251"/>
      <c r="U20" s="252"/>
      <c r="V20" s="251"/>
      <c r="W20" s="252"/>
      <c r="X20" s="251"/>
      <c r="Y20" s="252"/>
      <c r="Z20" s="251"/>
      <c r="AA20" s="252"/>
    </row>
    <row r="21" spans="1:27" ht="62.25" hidden="1" customHeight="1">
      <c r="A21" s="263">
        <v>16</v>
      </c>
      <c r="B21" s="269" t="s">
        <v>211</v>
      </c>
      <c r="C21" s="249">
        <v>44524</v>
      </c>
      <c r="D21" s="249">
        <v>44533</v>
      </c>
      <c r="E21" s="258">
        <f t="shared" si="0"/>
        <v>0</v>
      </c>
      <c r="F21" s="251"/>
      <c r="G21" s="253"/>
      <c r="H21" s="251"/>
      <c r="I21" s="252"/>
      <c r="J21" s="251"/>
      <c r="K21" s="252"/>
      <c r="L21" s="251"/>
      <c r="M21" s="252"/>
      <c r="N21" s="251"/>
      <c r="O21" s="252"/>
      <c r="P21" s="253"/>
      <c r="Q21" s="252"/>
      <c r="R21" s="253"/>
      <c r="S21" s="252"/>
      <c r="T21" s="251"/>
      <c r="U21" s="252"/>
      <c r="V21" s="251"/>
      <c r="W21" s="252"/>
      <c r="X21" s="251"/>
      <c r="Y21" s="252"/>
      <c r="Z21" s="251"/>
      <c r="AA21" s="252"/>
    </row>
    <row r="22" spans="1:27" ht="15.75">
      <c r="A22" s="1388" t="s">
        <v>212</v>
      </c>
      <c r="B22" s="1388"/>
      <c r="C22" s="249">
        <v>44524</v>
      </c>
      <c r="D22" s="249">
        <v>44533</v>
      </c>
      <c r="E22" s="258"/>
      <c r="F22" s="251"/>
      <c r="G22" s="253"/>
      <c r="H22" s="251"/>
      <c r="I22" s="253"/>
      <c r="J22" s="251"/>
      <c r="K22" s="270"/>
      <c r="L22" s="251"/>
      <c r="M22" s="253"/>
      <c r="N22" s="251"/>
      <c r="O22" s="253"/>
      <c r="P22" s="251"/>
      <c r="Q22" s="253"/>
      <c r="R22" s="251"/>
      <c r="S22" s="253"/>
      <c r="T22" s="251"/>
      <c r="U22" s="253"/>
      <c r="V22" s="251"/>
      <c r="W22" s="253"/>
      <c r="X22" s="251"/>
      <c r="Y22" s="253"/>
      <c r="Z22" s="251"/>
      <c r="AA22" s="253"/>
    </row>
    <row r="23" spans="1:27" ht="17.45" customHeight="1">
      <c r="A23" s="1389" t="s">
        <v>213</v>
      </c>
      <c r="B23" s="1389"/>
      <c r="C23" s="249">
        <v>44524</v>
      </c>
      <c r="D23" s="249">
        <v>44533</v>
      </c>
      <c r="E23" s="258"/>
      <c r="F23" s="251"/>
      <c r="G23" s="253"/>
      <c r="H23" s="267"/>
      <c r="I23" s="253"/>
      <c r="J23" s="251"/>
      <c r="K23" s="253"/>
      <c r="L23" s="251"/>
      <c r="M23" s="253"/>
      <c r="N23" s="271"/>
      <c r="O23" s="253"/>
      <c r="P23" s="272"/>
      <c r="Q23" s="253"/>
      <c r="R23" s="251"/>
      <c r="S23" s="253"/>
      <c r="T23" s="251"/>
      <c r="U23" s="253"/>
      <c r="V23" s="251"/>
      <c r="W23" s="253"/>
      <c r="X23" s="272"/>
      <c r="Y23" s="272"/>
      <c r="Z23" s="272"/>
      <c r="AA23" s="253"/>
    </row>
    <row r="24" spans="1:27" ht="18.600000000000001" customHeight="1">
      <c r="A24" s="1390" t="s">
        <v>186</v>
      </c>
      <c r="B24" s="1391"/>
      <c r="C24" s="273"/>
      <c r="D24" s="273"/>
      <c r="E24" s="274"/>
      <c r="F24" s="275"/>
      <c r="G24" s="276"/>
      <c r="H24" s="275"/>
      <c r="I24" s="253"/>
      <c r="J24" s="251"/>
      <c r="K24" s="253"/>
      <c r="L24" s="251"/>
      <c r="M24" s="253"/>
      <c r="N24" s="251"/>
      <c r="O24" s="253"/>
      <c r="P24" s="251"/>
      <c r="Q24" s="253"/>
      <c r="R24" s="251"/>
      <c r="S24" s="253"/>
      <c r="T24" s="251"/>
      <c r="U24" s="253"/>
      <c r="V24" s="251"/>
      <c r="W24" s="253"/>
      <c r="X24" s="251"/>
      <c r="Y24" s="253"/>
      <c r="Z24" s="251"/>
      <c r="AA24" s="253"/>
    </row>
  </sheetData>
  <mergeCells count="18">
    <mergeCell ref="A22:B22"/>
    <mergeCell ref="A23:B23"/>
    <mergeCell ref="A24:B24"/>
    <mergeCell ref="A1:Z1"/>
    <mergeCell ref="A4:A5"/>
    <mergeCell ref="B4:B5"/>
    <mergeCell ref="C4:D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</mergeCells>
  <pageMargins left="0.7" right="0.7" top="0.75" bottom="0.75" header="0.3" footer="0.3"/>
  <pageSetup paperSize="9" scale="88" firstPageNumber="2147483648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0078740157480324" right="0.70078740157480324" top="0.75196850393700787" bottom="0.75196850393700787" header="0.3" footer="0.3"/>
  <pageSetup paperSize="9" firstPageNumber="2147483648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900FF"/>
  </sheetPr>
  <dimension ref="A1:T982"/>
  <sheetViews>
    <sheetView zoomScale="75" workbookViewId="0">
      <selection activeCell="G17" sqref="G17"/>
    </sheetView>
  </sheetViews>
  <sheetFormatPr defaultColWidth="14.42578125" defaultRowHeight="15.75" customHeight="1"/>
  <cols>
    <col min="1" max="1" width="14.28515625" style="91" bestFit="1" customWidth="1"/>
    <col min="2" max="2" width="56.28515625" style="91" bestFit="1" customWidth="1"/>
    <col min="3" max="3" width="29.140625" style="277" bestFit="1" customWidth="1"/>
    <col min="4" max="4" width="21.42578125" style="278" bestFit="1" customWidth="1"/>
    <col min="5" max="5" width="19.28515625" style="91" bestFit="1" customWidth="1"/>
    <col min="6" max="6" width="36.28515625" style="278" customWidth="1"/>
    <col min="7" max="8" width="20.7109375" style="91" bestFit="1" customWidth="1"/>
    <col min="9" max="9" width="18.7109375" style="277" hidden="1" customWidth="1"/>
    <col min="10" max="12" width="16.28515625" style="277" hidden="1" customWidth="1"/>
    <col min="13" max="13" width="0" style="277" hidden="1" customWidth="1"/>
    <col min="14" max="14" width="14.42578125" style="91" bestFit="1"/>
    <col min="15" max="15" width="21.42578125" style="91" bestFit="1" customWidth="1"/>
    <col min="16" max="16" width="14.42578125" style="91" bestFit="1"/>
    <col min="17" max="16384" width="14.42578125" style="91"/>
  </cols>
  <sheetData>
    <row r="1" spans="1:14" ht="15.75" customHeight="1">
      <c r="A1" s="1392" t="s">
        <v>214</v>
      </c>
      <c r="B1" s="1393"/>
      <c r="C1" s="1393"/>
      <c r="D1" s="1393"/>
      <c r="E1" s="1393"/>
      <c r="F1" s="1393"/>
      <c r="G1" s="1393"/>
      <c r="H1" s="1393"/>
      <c r="I1" s="1393"/>
      <c r="J1" s="1393"/>
      <c r="K1" s="1393"/>
      <c r="L1" s="1393"/>
      <c r="M1" s="1393"/>
    </row>
    <row r="2" spans="1:14" ht="39" customHeight="1">
      <c r="A2" s="1394" t="s">
        <v>215</v>
      </c>
      <c r="B2" s="1395"/>
      <c r="C2" s="1395"/>
      <c r="D2" s="1395"/>
      <c r="E2" s="1395"/>
      <c r="F2" s="1395"/>
      <c r="G2" s="1395"/>
      <c r="H2" s="1395"/>
      <c r="I2" s="1395"/>
      <c r="J2" s="1395"/>
      <c r="K2" s="1395"/>
      <c r="L2" s="1395"/>
      <c r="M2" s="1395"/>
      <c r="N2" s="279"/>
    </row>
    <row r="3" spans="1:14" ht="78.75">
      <c r="A3" s="280" t="s">
        <v>183</v>
      </c>
      <c r="B3" s="281" t="s">
        <v>216</v>
      </c>
      <c r="C3" s="282" t="s">
        <v>217</v>
      </c>
      <c r="D3" s="281" t="s">
        <v>218</v>
      </c>
      <c r="E3" s="281" t="s">
        <v>219</v>
      </c>
      <c r="F3" s="283" t="s">
        <v>220</v>
      </c>
      <c r="G3" s="281" t="s">
        <v>221</v>
      </c>
      <c r="H3" s="284" t="s">
        <v>219</v>
      </c>
      <c r="I3" s="284" t="s">
        <v>222</v>
      </c>
      <c r="J3" s="284" t="s">
        <v>219</v>
      </c>
      <c r="K3" s="284" t="s">
        <v>220</v>
      </c>
      <c r="L3" s="284" t="s">
        <v>221</v>
      </c>
      <c r="M3" s="284" t="s">
        <v>219</v>
      </c>
      <c r="N3" s="279"/>
    </row>
    <row r="4" spans="1:14" ht="64.5" customHeight="1">
      <c r="A4" s="285">
        <v>1</v>
      </c>
      <c r="B4" s="286" t="s">
        <v>203</v>
      </c>
      <c r="C4" s="285" t="s">
        <v>223</v>
      </c>
      <c r="D4" s="285" t="s">
        <v>224</v>
      </c>
      <c r="E4" s="287" t="s">
        <v>225</v>
      </c>
      <c r="F4" s="288" t="s">
        <v>226</v>
      </c>
      <c r="G4" s="285" t="s">
        <v>227</v>
      </c>
      <c r="H4" s="287" t="s">
        <v>225</v>
      </c>
      <c r="I4" s="289"/>
      <c r="J4" s="289"/>
      <c r="K4" s="290"/>
      <c r="L4" s="289"/>
      <c r="M4" s="289"/>
      <c r="N4" s="279"/>
    </row>
    <row r="5" spans="1:14" ht="70.5" customHeight="1">
      <c r="A5" s="285">
        <v>2</v>
      </c>
      <c r="B5" s="291" t="s">
        <v>75</v>
      </c>
      <c r="C5" s="285" t="s">
        <v>223</v>
      </c>
      <c r="D5" s="292" t="s">
        <v>228</v>
      </c>
      <c r="E5" s="293" t="s">
        <v>229</v>
      </c>
      <c r="F5" s="294" t="s">
        <v>230</v>
      </c>
      <c r="G5" s="293" t="s">
        <v>231</v>
      </c>
      <c r="H5" s="293" t="s">
        <v>232</v>
      </c>
      <c r="I5" s="289"/>
      <c r="J5" s="289"/>
      <c r="K5" s="290"/>
      <c r="L5" s="289"/>
      <c r="M5" s="289"/>
      <c r="N5" s="279"/>
    </row>
    <row r="6" spans="1:14" ht="67.5" customHeight="1">
      <c r="A6" s="295">
        <v>3</v>
      </c>
      <c r="B6" s="296" t="s">
        <v>204</v>
      </c>
      <c r="C6" s="295" t="s">
        <v>233</v>
      </c>
      <c r="D6" s="295" t="s">
        <v>234</v>
      </c>
      <c r="E6" s="295" t="s">
        <v>235</v>
      </c>
      <c r="F6" s="297" t="s">
        <v>236</v>
      </c>
      <c r="G6" s="295" t="s">
        <v>237</v>
      </c>
      <c r="H6" s="298" t="s">
        <v>238</v>
      </c>
      <c r="I6" s="299"/>
      <c r="J6" s="299"/>
      <c r="K6" s="299"/>
      <c r="L6" s="299"/>
      <c r="M6" s="299"/>
      <c r="N6" s="279"/>
    </row>
    <row r="7" spans="1:14" ht="43.5" customHeight="1">
      <c r="A7" s="300">
        <v>4</v>
      </c>
      <c r="B7" s="301" t="s">
        <v>205</v>
      </c>
      <c r="C7" s="300" t="s">
        <v>239</v>
      </c>
      <c r="D7" s="300" t="s">
        <v>240</v>
      </c>
      <c r="E7" s="300" t="s">
        <v>241</v>
      </c>
      <c r="F7" s="302"/>
      <c r="G7" s="300" t="s">
        <v>242</v>
      </c>
      <c r="H7" s="303" t="s">
        <v>243</v>
      </c>
      <c r="I7" s="289"/>
      <c r="J7" s="289"/>
      <c r="K7" s="290"/>
      <c r="L7" s="289"/>
      <c r="M7" s="289"/>
      <c r="N7" s="279"/>
    </row>
    <row r="8" spans="1:14" ht="51.6" customHeight="1">
      <c r="A8" s="304">
        <v>5</v>
      </c>
      <c r="B8" s="305" t="s">
        <v>29</v>
      </c>
      <c r="C8" s="304" t="s">
        <v>244</v>
      </c>
      <c r="D8" s="304" t="s">
        <v>245</v>
      </c>
      <c r="E8" s="304" t="s">
        <v>246</v>
      </c>
      <c r="F8" s="306" t="s">
        <v>247</v>
      </c>
      <c r="G8" s="304" t="s">
        <v>248</v>
      </c>
      <c r="H8" s="307" t="s">
        <v>249</v>
      </c>
      <c r="I8" s="289"/>
      <c r="J8" s="289"/>
      <c r="K8" s="290"/>
      <c r="L8" s="289"/>
      <c r="M8" s="289"/>
      <c r="N8" s="279"/>
    </row>
    <row r="9" spans="1:14" ht="228" customHeight="1">
      <c r="A9" s="308">
        <v>6</v>
      </c>
      <c r="B9" s="309" t="s">
        <v>78</v>
      </c>
      <c r="C9" s="308" t="s">
        <v>250</v>
      </c>
      <c r="D9" s="308" t="s">
        <v>251</v>
      </c>
      <c r="E9" s="308" t="s">
        <v>252</v>
      </c>
      <c r="F9" s="310" t="s">
        <v>253</v>
      </c>
      <c r="G9" s="308" t="s">
        <v>254</v>
      </c>
      <c r="H9" s="308" t="s">
        <v>255</v>
      </c>
      <c r="I9" s="289"/>
      <c r="J9" s="289"/>
      <c r="K9" s="290"/>
      <c r="L9" s="289"/>
      <c r="M9" s="289"/>
      <c r="N9" s="279"/>
    </row>
    <row r="10" spans="1:14" ht="87.75" customHeight="1">
      <c r="A10" s="308">
        <v>7</v>
      </c>
      <c r="B10" s="309" t="s">
        <v>34</v>
      </c>
      <c r="C10" s="308" t="s">
        <v>250</v>
      </c>
      <c r="D10" s="308" t="s">
        <v>256</v>
      </c>
      <c r="E10" s="308" t="s">
        <v>257</v>
      </c>
      <c r="F10" s="311" t="s">
        <v>258</v>
      </c>
      <c r="G10" s="308" t="s">
        <v>256</v>
      </c>
      <c r="H10" s="312" t="s">
        <v>257</v>
      </c>
      <c r="I10" s="289"/>
      <c r="J10" s="289"/>
      <c r="K10" s="290"/>
      <c r="L10" s="289"/>
      <c r="M10" s="289"/>
      <c r="N10" s="279"/>
    </row>
    <row r="11" spans="1:14" ht="177.75" customHeight="1">
      <c r="A11" s="313">
        <v>8</v>
      </c>
      <c r="B11" s="314" t="s">
        <v>206</v>
      </c>
      <c r="C11" s="313" t="s">
        <v>259</v>
      </c>
      <c r="D11" s="315" t="s">
        <v>260</v>
      </c>
      <c r="E11" s="313" t="s">
        <v>261</v>
      </c>
      <c r="F11" s="316" t="s">
        <v>262</v>
      </c>
      <c r="G11" s="313" t="s">
        <v>263</v>
      </c>
      <c r="H11" s="317" t="s">
        <v>264</v>
      </c>
      <c r="I11" s="289"/>
      <c r="J11" s="289"/>
      <c r="K11" s="290"/>
      <c r="L11" s="289"/>
      <c r="M11" s="289"/>
      <c r="N11" s="279"/>
    </row>
    <row r="12" spans="1:14" ht="42.75" customHeight="1">
      <c r="A12" s="285">
        <v>9</v>
      </c>
      <c r="B12" s="318" t="s">
        <v>80</v>
      </c>
      <c r="C12" s="285" t="s">
        <v>223</v>
      </c>
      <c r="D12" s="285" t="s">
        <v>265</v>
      </c>
      <c r="E12" s="285" t="s">
        <v>266</v>
      </c>
      <c r="F12" s="319" t="s">
        <v>267</v>
      </c>
      <c r="G12" s="285" t="s">
        <v>265</v>
      </c>
      <c r="H12" s="285" t="s">
        <v>266</v>
      </c>
      <c r="I12" s="289"/>
      <c r="J12" s="289"/>
      <c r="K12" s="290"/>
      <c r="L12" s="289"/>
      <c r="M12" s="289"/>
      <c r="N12" s="279"/>
    </row>
    <row r="13" spans="1:14" ht="41.25" customHeight="1">
      <c r="A13" s="1396">
        <v>10</v>
      </c>
      <c r="B13" s="1398" t="s">
        <v>25</v>
      </c>
      <c r="C13" s="320" t="s">
        <v>268</v>
      </c>
      <c r="D13" s="320" t="s">
        <v>269</v>
      </c>
      <c r="E13" s="320" t="s">
        <v>270</v>
      </c>
      <c r="F13" s="321" t="s">
        <v>271</v>
      </c>
      <c r="G13" s="320" t="s">
        <v>272</v>
      </c>
      <c r="H13" s="322" t="s">
        <v>273</v>
      </c>
      <c r="I13" s="289"/>
      <c r="J13" s="289"/>
      <c r="K13" s="290"/>
      <c r="L13" s="289"/>
      <c r="M13" s="289"/>
      <c r="N13" s="279"/>
    </row>
    <row r="14" spans="1:14" ht="60" customHeight="1">
      <c r="A14" s="1397"/>
      <c r="B14" s="1399"/>
      <c r="C14" s="323" t="s">
        <v>274</v>
      </c>
      <c r="D14" s="320" t="s">
        <v>269</v>
      </c>
      <c r="E14" s="320" t="s">
        <v>270</v>
      </c>
      <c r="F14" s="324" t="s">
        <v>271</v>
      </c>
      <c r="G14" s="320" t="s">
        <v>272</v>
      </c>
      <c r="H14" s="320" t="s">
        <v>273</v>
      </c>
      <c r="I14" s="289"/>
      <c r="J14" s="289"/>
      <c r="K14" s="290"/>
      <c r="L14" s="289"/>
      <c r="M14" s="289"/>
      <c r="N14" s="279"/>
    </row>
    <row r="15" spans="1:14" ht="39.75" customHeight="1">
      <c r="A15" s="325">
        <v>11</v>
      </c>
      <c r="B15" s="326" t="s">
        <v>81</v>
      </c>
      <c r="C15" s="325" t="s">
        <v>233</v>
      </c>
      <c r="D15" s="325" t="s">
        <v>275</v>
      </c>
      <c r="E15" s="325" t="s">
        <v>276</v>
      </c>
      <c r="F15" s="327" t="s">
        <v>277</v>
      </c>
      <c r="G15" s="325" t="s">
        <v>278</v>
      </c>
      <c r="H15" s="328" t="s">
        <v>279</v>
      </c>
      <c r="I15" s="289"/>
      <c r="J15" s="289"/>
      <c r="K15" s="290"/>
      <c r="L15" s="289"/>
      <c r="M15" s="289"/>
      <c r="N15" s="279"/>
    </row>
    <row r="16" spans="1:14" ht="51" customHeight="1">
      <c r="A16" s="329">
        <v>12</v>
      </c>
      <c r="B16" s="330" t="s">
        <v>207</v>
      </c>
      <c r="C16" s="331" t="s">
        <v>280</v>
      </c>
      <c r="D16" s="332" t="s">
        <v>281</v>
      </c>
      <c r="E16" s="333" t="s">
        <v>282</v>
      </c>
      <c r="F16" s="334" t="s">
        <v>283</v>
      </c>
      <c r="G16" s="331" t="s">
        <v>281</v>
      </c>
      <c r="H16" s="331" t="s">
        <v>282</v>
      </c>
      <c r="I16" s="289"/>
      <c r="J16" s="289"/>
      <c r="K16" s="290"/>
      <c r="L16" s="289"/>
      <c r="M16" s="289"/>
      <c r="N16" s="279"/>
    </row>
    <row r="17" spans="1:17" ht="163.5" customHeight="1">
      <c r="A17" s="335">
        <v>13</v>
      </c>
      <c r="B17" s="336" t="s">
        <v>208</v>
      </c>
      <c r="C17" s="285" t="s">
        <v>223</v>
      </c>
      <c r="D17" s="337" t="s">
        <v>284</v>
      </c>
      <c r="E17" s="338" t="s">
        <v>285</v>
      </c>
      <c r="F17" s="339" t="s">
        <v>286</v>
      </c>
      <c r="G17" s="338"/>
      <c r="H17" s="340" t="s">
        <v>285</v>
      </c>
      <c r="I17" s="289"/>
      <c r="J17" s="289"/>
      <c r="K17" s="290"/>
      <c r="L17" s="289"/>
      <c r="M17" s="289"/>
      <c r="N17" s="279"/>
    </row>
    <row r="18" spans="1:17" ht="163.5" customHeight="1">
      <c r="A18" s="335">
        <v>14</v>
      </c>
      <c r="B18" s="341" t="s">
        <v>209</v>
      </c>
      <c r="C18" s="285" t="s">
        <v>223</v>
      </c>
      <c r="D18" s="342" t="s">
        <v>284</v>
      </c>
      <c r="E18" s="343" t="s">
        <v>285</v>
      </c>
      <c r="F18" s="344" t="s">
        <v>286</v>
      </c>
      <c r="G18" s="343"/>
      <c r="H18" s="345" t="s">
        <v>285</v>
      </c>
      <c r="I18" s="289"/>
      <c r="J18" s="289"/>
      <c r="K18" s="290"/>
      <c r="L18" s="289"/>
      <c r="M18" s="289"/>
      <c r="N18" s="279"/>
    </row>
    <row r="19" spans="1:17" ht="69" customHeight="1">
      <c r="A19" s="346">
        <v>15</v>
      </c>
      <c r="B19" s="347" t="s">
        <v>210</v>
      </c>
      <c r="C19" s="304" t="s">
        <v>244</v>
      </c>
      <c r="D19" s="348" t="s">
        <v>287</v>
      </c>
      <c r="E19" s="349" t="s">
        <v>288</v>
      </c>
      <c r="F19" s="350" t="s">
        <v>289</v>
      </c>
      <c r="G19" s="351" t="s">
        <v>287</v>
      </c>
      <c r="H19" s="352" t="s">
        <v>288</v>
      </c>
      <c r="I19" s="289"/>
      <c r="J19" s="289"/>
      <c r="K19" s="290"/>
      <c r="L19" s="289"/>
      <c r="M19" s="289"/>
      <c r="N19" s="279"/>
    </row>
    <row r="20" spans="1:17" ht="66" customHeight="1">
      <c r="A20" s="353">
        <v>16</v>
      </c>
      <c r="B20" s="354" t="s">
        <v>211</v>
      </c>
      <c r="C20" s="295" t="s">
        <v>233</v>
      </c>
      <c r="D20" s="355" t="s">
        <v>290</v>
      </c>
      <c r="E20" s="356" t="s">
        <v>291</v>
      </c>
      <c r="F20" s="357" t="s">
        <v>292</v>
      </c>
      <c r="G20" s="356" t="s">
        <v>293</v>
      </c>
      <c r="H20" s="358" t="s">
        <v>294</v>
      </c>
      <c r="I20" s="289"/>
      <c r="J20" s="289"/>
      <c r="K20" s="290"/>
      <c r="L20" s="289"/>
      <c r="M20" s="289"/>
      <c r="N20" s="279"/>
    </row>
    <row r="21" spans="1:17" ht="42.6" hidden="1" customHeight="1">
      <c r="A21" s="1400" t="s">
        <v>295</v>
      </c>
      <c r="B21" s="1400"/>
      <c r="C21" s="1400"/>
      <c r="D21" s="1400"/>
      <c r="E21" s="1400"/>
      <c r="F21" s="1400"/>
      <c r="G21" s="1400"/>
      <c r="H21" s="1400"/>
      <c r="I21" s="359"/>
      <c r="J21" s="359"/>
      <c r="K21" s="359"/>
      <c r="L21" s="359"/>
      <c r="M21" s="359"/>
      <c r="N21" s="359"/>
      <c r="O21" s="359"/>
      <c r="P21" s="359"/>
      <c r="Q21" s="359"/>
    </row>
    <row r="22" spans="1:17" ht="15.6" hidden="1" customHeight="1">
      <c r="A22" s="1401" t="s">
        <v>296</v>
      </c>
      <c r="B22" s="1401" t="s">
        <v>297</v>
      </c>
      <c r="C22" s="1402"/>
      <c r="D22" s="1402"/>
      <c r="E22" s="1402"/>
      <c r="F22" s="1402"/>
      <c r="G22" s="1402" t="s">
        <v>298</v>
      </c>
      <c r="H22" s="1402"/>
      <c r="I22" s="1403" t="s">
        <v>299</v>
      </c>
      <c r="J22" s="1404"/>
      <c r="K22" s="1404"/>
      <c r="L22" s="1405"/>
      <c r="M22" s="1406" t="s">
        <v>300</v>
      </c>
      <c r="N22" s="1404"/>
      <c r="O22" s="1404"/>
      <c r="P22" s="1404"/>
      <c r="Q22" s="1407"/>
    </row>
    <row r="23" spans="1:17" ht="110.25" hidden="1">
      <c r="A23" s="1401"/>
      <c r="B23" s="1401"/>
      <c r="C23" s="1408" t="s">
        <v>301</v>
      </c>
      <c r="D23" s="1408"/>
      <c r="E23" s="1408"/>
      <c r="F23" s="1408"/>
      <c r="G23" s="1408" t="s">
        <v>302</v>
      </c>
      <c r="H23" s="1408"/>
      <c r="I23" s="361" t="s">
        <v>303</v>
      </c>
      <c r="J23" s="362" t="s">
        <v>304</v>
      </c>
      <c r="K23" s="362" t="s">
        <v>305</v>
      </c>
      <c r="L23" s="362" t="s">
        <v>306</v>
      </c>
      <c r="M23" s="363" t="s">
        <v>307</v>
      </c>
      <c r="N23" s="363" t="s">
        <v>308</v>
      </c>
      <c r="O23" s="363" t="s">
        <v>309</v>
      </c>
      <c r="P23" s="364" t="s">
        <v>310</v>
      </c>
      <c r="Q23" s="363" t="s">
        <v>311</v>
      </c>
    </row>
    <row r="24" spans="1:17" ht="31.5" hidden="1">
      <c r="A24" s="365">
        <v>2</v>
      </c>
      <c r="B24" s="366" t="s">
        <v>312</v>
      </c>
      <c r="C24" s="1409"/>
      <c r="D24" s="1409"/>
      <c r="E24" s="1409"/>
      <c r="F24" s="1409"/>
      <c r="G24" s="1409"/>
      <c r="H24" s="1409"/>
      <c r="I24" s="368"/>
      <c r="J24" s="368"/>
      <c r="K24" s="369"/>
      <c r="L24" s="370"/>
      <c r="M24" s="371"/>
      <c r="N24" s="371"/>
      <c r="O24" s="371"/>
      <c r="P24" s="372"/>
      <c r="Q24" s="371"/>
    </row>
    <row r="25" spans="1:17" ht="168" hidden="1" customHeight="1">
      <c r="A25" s="373" t="s">
        <v>313</v>
      </c>
      <c r="B25" s="374" t="s">
        <v>314</v>
      </c>
      <c r="C25" s="1410"/>
      <c r="D25" s="1411"/>
      <c r="E25" s="1411"/>
      <c r="F25" s="1412"/>
      <c r="G25" s="375"/>
      <c r="H25" s="376"/>
      <c r="I25" s="377"/>
      <c r="J25" s="377"/>
      <c r="K25" s="369"/>
      <c r="L25" s="370"/>
      <c r="M25" s="371"/>
      <c r="N25" s="371"/>
      <c r="O25" s="371"/>
      <c r="P25" s="372"/>
      <c r="Q25" s="371"/>
    </row>
    <row r="26" spans="1:17" ht="102" hidden="1" customHeight="1">
      <c r="A26" s="378" t="s">
        <v>315</v>
      </c>
      <c r="B26" s="379" t="s">
        <v>316</v>
      </c>
      <c r="C26" s="1413"/>
      <c r="D26" s="1414"/>
      <c r="E26" s="1414"/>
      <c r="F26" s="1415"/>
      <c r="G26" s="380"/>
      <c r="H26" s="381"/>
      <c r="I26" s="377"/>
      <c r="J26" s="377"/>
      <c r="K26" s="369"/>
      <c r="L26" s="370"/>
      <c r="M26" s="382"/>
      <c r="N26" s="382"/>
      <c r="O26" s="382"/>
      <c r="P26" s="383"/>
      <c r="Q26" s="382"/>
    </row>
    <row r="27" spans="1:17" ht="115.9" hidden="1" customHeight="1">
      <c r="A27" s="365" t="s">
        <v>317</v>
      </c>
      <c r="B27" s="384" t="s">
        <v>318</v>
      </c>
      <c r="C27" s="1409"/>
      <c r="D27" s="1416"/>
      <c r="E27" s="1416"/>
      <c r="F27" s="1416"/>
      <c r="G27" s="1409"/>
      <c r="H27" s="1416"/>
      <c r="I27" s="377"/>
      <c r="J27" s="377"/>
      <c r="K27" s="369"/>
      <c r="L27" s="370"/>
      <c r="M27" s="371"/>
      <c r="N27" s="371"/>
      <c r="O27" s="371"/>
      <c r="P27" s="372"/>
      <c r="Q27" s="371"/>
    </row>
    <row r="28" spans="1:17" ht="66" hidden="1" customHeight="1">
      <c r="A28" s="365" t="s">
        <v>319</v>
      </c>
      <c r="B28" s="384" t="s">
        <v>320</v>
      </c>
      <c r="C28" s="1409"/>
      <c r="D28" s="1416"/>
      <c r="E28" s="1416"/>
      <c r="F28" s="1416"/>
      <c r="G28" s="1409"/>
      <c r="H28" s="1416"/>
      <c r="I28" s="377"/>
      <c r="J28" s="377"/>
      <c r="K28" s="369"/>
      <c r="L28" s="370"/>
      <c r="M28" s="371"/>
      <c r="N28" s="371"/>
      <c r="O28" s="371"/>
      <c r="P28" s="372"/>
      <c r="Q28" s="371"/>
    </row>
    <row r="29" spans="1:17" ht="163.9" hidden="1" customHeight="1">
      <c r="A29" s="365" t="s">
        <v>321</v>
      </c>
      <c r="B29" s="384" t="s">
        <v>322</v>
      </c>
      <c r="C29" s="1409"/>
      <c r="D29" s="1416"/>
      <c r="E29" s="1416"/>
      <c r="F29" s="1416"/>
      <c r="G29" s="1409"/>
      <c r="H29" s="1416"/>
      <c r="I29" s="377"/>
      <c r="J29" s="377"/>
      <c r="K29" s="369"/>
      <c r="L29" s="370"/>
      <c r="M29" s="371"/>
      <c r="N29" s="371"/>
      <c r="O29" s="371"/>
      <c r="P29" s="372"/>
      <c r="Q29" s="371"/>
    </row>
    <row r="30" spans="1:17" ht="163.9" hidden="1" customHeight="1">
      <c r="A30" s="365" t="s">
        <v>323</v>
      </c>
      <c r="B30" s="384" t="s">
        <v>324</v>
      </c>
      <c r="C30" s="367"/>
      <c r="D30" s="367"/>
      <c r="E30" s="367"/>
      <c r="F30" s="385"/>
      <c r="G30" s="367"/>
      <c r="H30" s="367"/>
      <c r="I30" s="386"/>
      <c r="J30" s="386"/>
      <c r="K30" s="369"/>
      <c r="L30" s="370"/>
      <c r="M30" s="387"/>
      <c r="N30" s="387"/>
      <c r="O30" s="387"/>
      <c r="P30" s="388"/>
      <c r="Q30" s="387"/>
    </row>
    <row r="31" spans="1:17" ht="321.60000000000002" hidden="1" customHeight="1">
      <c r="A31" s="365" t="s">
        <v>325</v>
      </c>
      <c r="B31" s="384" t="s">
        <v>326</v>
      </c>
      <c r="C31" s="367"/>
      <c r="D31" s="367"/>
      <c r="E31" s="367"/>
      <c r="F31" s="385"/>
      <c r="G31" s="367"/>
      <c r="H31" s="367"/>
      <c r="I31" s="386"/>
      <c r="J31" s="386"/>
      <c r="K31" s="369"/>
      <c r="L31" s="370"/>
      <c r="M31" s="387"/>
      <c r="N31" s="387"/>
      <c r="O31" s="387"/>
      <c r="P31" s="388"/>
      <c r="Q31" s="387"/>
    </row>
    <row r="32" spans="1:17" ht="163.5" hidden="1" customHeight="1">
      <c r="A32" s="365"/>
      <c r="B32" s="384"/>
      <c r="C32" s="367"/>
      <c r="D32" s="367"/>
      <c r="E32" s="367"/>
      <c r="F32" s="385"/>
      <c r="G32" s="367"/>
      <c r="H32" s="367"/>
      <c r="I32" s="386"/>
      <c r="J32" s="386"/>
      <c r="K32" s="369"/>
      <c r="L32" s="370"/>
      <c r="M32" s="387"/>
      <c r="N32" s="387"/>
      <c r="O32" s="387"/>
      <c r="P32" s="388"/>
      <c r="Q32" s="387"/>
    </row>
    <row r="33" spans="1:20">
      <c r="A33" s="389"/>
      <c r="B33" s="390"/>
      <c r="C33" s="391"/>
      <c r="D33" s="392"/>
      <c r="E33" s="392"/>
      <c r="F33" s="393"/>
      <c r="G33" s="391"/>
      <c r="H33" s="392"/>
      <c r="I33" s="370"/>
      <c r="J33" s="370"/>
      <c r="K33" s="369"/>
      <c r="L33" s="370"/>
      <c r="M33" s="394"/>
      <c r="N33" s="394"/>
      <c r="O33" s="394"/>
      <c r="P33" s="395"/>
      <c r="Q33" s="394"/>
    </row>
    <row r="34" spans="1:20">
      <c r="A34" s="392"/>
      <c r="B34" s="279"/>
      <c r="C34" s="279"/>
      <c r="D34" s="279"/>
      <c r="E34" s="279"/>
      <c r="F34" s="393"/>
      <c r="G34" s="279"/>
      <c r="H34" s="392"/>
      <c r="I34" s="279"/>
      <c r="J34" s="279"/>
      <c r="K34" s="279"/>
      <c r="L34" s="279"/>
      <c r="M34" s="279"/>
      <c r="N34" s="279"/>
      <c r="O34" s="279"/>
      <c r="P34" s="279"/>
      <c r="Q34" s="279"/>
      <c r="S34" s="396"/>
      <c r="T34" s="396"/>
    </row>
    <row r="35" spans="1:20">
      <c r="A35" s="397"/>
      <c r="B35" s="279"/>
      <c r="C35" s="279"/>
      <c r="D35" s="279"/>
      <c r="E35" s="279"/>
      <c r="F35" s="393"/>
      <c r="G35" s="279"/>
      <c r="H35" s="392"/>
      <c r="I35" s="279"/>
      <c r="J35" s="279"/>
      <c r="K35" s="279"/>
      <c r="L35" s="279"/>
      <c r="M35" s="279"/>
      <c r="N35" s="279"/>
      <c r="O35" s="279"/>
      <c r="P35" s="279"/>
      <c r="Q35" s="279"/>
      <c r="S35" s="396"/>
      <c r="T35" s="396"/>
    </row>
    <row r="36" spans="1:20" ht="23.25" customHeight="1">
      <c r="A36" s="125" t="s">
        <v>327</v>
      </c>
      <c r="B36" s="125" t="s">
        <v>328</v>
      </c>
      <c r="C36" s="398" t="s">
        <v>285</v>
      </c>
      <c r="D36" s="279"/>
      <c r="E36" s="279"/>
      <c r="F36" s="393"/>
      <c r="G36" s="279"/>
      <c r="H36" s="392"/>
      <c r="I36" s="279"/>
      <c r="J36" s="279"/>
      <c r="K36" s="279"/>
      <c r="L36" s="279"/>
      <c r="M36" s="279"/>
      <c r="N36" s="279"/>
      <c r="O36" s="279"/>
      <c r="P36" s="279"/>
      <c r="Q36" s="279"/>
      <c r="S36" s="396"/>
      <c r="T36" s="396"/>
    </row>
    <row r="37" spans="1:20" ht="20.25" customHeight="1">
      <c r="A37" s="125" t="s">
        <v>329</v>
      </c>
      <c r="B37" s="125" t="s">
        <v>328</v>
      </c>
      <c r="C37" s="125" t="s">
        <v>285</v>
      </c>
      <c r="D37" s="279"/>
      <c r="E37" s="279"/>
      <c r="F37" s="393"/>
      <c r="G37" s="279"/>
      <c r="H37" s="392"/>
      <c r="I37" s="279"/>
      <c r="J37" s="279"/>
      <c r="K37" s="279"/>
      <c r="L37" s="279"/>
      <c r="M37" s="279"/>
      <c r="N37" s="279"/>
      <c r="O37" s="279"/>
      <c r="P37" s="279"/>
      <c r="Q37" s="279"/>
      <c r="S37" s="396"/>
      <c r="T37" s="396"/>
    </row>
    <row r="38" spans="1:20" ht="23.25" customHeight="1">
      <c r="A38" s="399" t="s">
        <v>330</v>
      </c>
      <c r="B38" s="399" t="s">
        <v>331</v>
      </c>
      <c r="C38" s="399" t="s">
        <v>285</v>
      </c>
      <c r="D38" s="279"/>
      <c r="E38" s="279"/>
      <c r="F38" s="393"/>
      <c r="G38" s="279"/>
      <c r="H38" s="392"/>
      <c r="I38" s="279"/>
      <c r="J38" s="279"/>
      <c r="K38" s="279"/>
      <c r="L38" s="279"/>
      <c r="M38" s="279"/>
      <c r="N38" s="279"/>
      <c r="O38" s="279"/>
      <c r="P38" s="279"/>
      <c r="Q38" s="279"/>
      <c r="S38" s="396"/>
      <c r="T38" s="396"/>
    </row>
    <row r="39" spans="1:20" ht="21.75" customHeight="1">
      <c r="A39" s="399" t="s">
        <v>332</v>
      </c>
      <c r="B39" s="399" t="s">
        <v>331</v>
      </c>
      <c r="C39" s="399" t="s">
        <v>333</v>
      </c>
      <c r="D39" s="279"/>
      <c r="E39" s="279"/>
      <c r="F39" s="393"/>
      <c r="G39" s="279"/>
      <c r="H39" s="392"/>
      <c r="I39" s="279"/>
      <c r="J39" s="279"/>
      <c r="K39" s="279"/>
      <c r="L39" s="279"/>
      <c r="M39" s="279"/>
      <c r="N39" s="279"/>
      <c r="O39" s="279"/>
      <c r="P39" s="279"/>
      <c r="Q39" s="279"/>
      <c r="S39" s="396"/>
      <c r="T39" s="396"/>
    </row>
    <row r="40" spans="1:20" ht="21" customHeight="1">
      <c r="A40" s="400" t="s">
        <v>334</v>
      </c>
      <c r="B40" s="400" t="s">
        <v>335</v>
      </c>
      <c r="C40" s="401" t="s">
        <v>336</v>
      </c>
      <c r="D40" s="279"/>
      <c r="E40" s="279"/>
      <c r="F40" s="393"/>
      <c r="G40" s="279"/>
      <c r="H40" s="392"/>
      <c r="I40" s="279"/>
      <c r="J40" s="279"/>
      <c r="K40" s="279"/>
      <c r="L40" s="279"/>
      <c r="M40" s="279"/>
      <c r="N40" s="279"/>
      <c r="O40" s="279"/>
      <c r="P40" s="279"/>
      <c r="Q40" s="279"/>
      <c r="S40" s="396"/>
      <c r="T40" s="396"/>
    </row>
    <row r="41" spans="1:20" ht="17.25" customHeight="1">
      <c r="A41" s="400" t="s">
        <v>337</v>
      </c>
      <c r="B41" s="400" t="s">
        <v>335</v>
      </c>
      <c r="C41" s="401" t="s">
        <v>336</v>
      </c>
      <c r="D41" s="279"/>
      <c r="E41" s="279"/>
      <c r="F41" s="393"/>
      <c r="G41" s="279"/>
      <c r="H41" s="392"/>
      <c r="I41" s="279"/>
      <c r="J41" s="279"/>
      <c r="K41" s="279"/>
      <c r="L41" s="279"/>
      <c r="M41" s="279"/>
      <c r="N41" s="279"/>
      <c r="O41" s="279"/>
      <c r="P41" s="279"/>
      <c r="Q41" s="279"/>
      <c r="S41" s="396"/>
      <c r="T41" s="396"/>
    </row>
    <row r="42" spans="1:20" ht="21" customHeight="1">
      <c r="A42" s="400" t="s">
        <v>338</v>
      </c>
      <c r="B42" s="400" t="s">
        <v>335</v>
      </c>
      <c r="C42" s="401" t="s">
        <v>336</v>
      </c>
      <c r="D42" s="279"/>
      <c r="E42" s="279"/>
      <c r="F42" s="393"/>
      <c r="G42" s="279"/>
      <c r="H42" s="392"/>
      <c r="I42" s="279"/>
      <c r="J42" s="279"/>
      <c r="K42" s="279"/>
      <c r="L42" s="279"/>
      <c r="M42" s="279"/>
      <c r="N42" s="279"/>
      <c r="O42" s="279"/>
      <c r="P42" s="279"/>
      <c r="Q42" s="279"/>
      <c r="S42" s="396"/>
      <c r="T42" s="396"/>
    </row>
    <row r="43" spans="1:20" ht="23.25" customHeight="1">
      <c r="A43" s="402" t="s">
        <v>339</v>
      </c>
      <c r="B43" s="402" t="s">
        <v>340</v>
      </c>
      <c r="C43" s="402" t="s">
        <v>285</v>
      </c>
      <c r="D43" s="279"/>
      <c r="E43" s="279"/>
      <c r="F43" s="393"/>
      <c r="G43" s="279"/>
      <c r="H43" s="392"/>
      <c r="I43" s="279"/>
      <c r="J43" s="279"/>
      <c r="K43" s="279"/>
      <c r="L43" s="279"/>
      <c r="M43" s="279"/>
      <c r="N43" s="279"/>
      <c r="O43" s="279"/>
      <c r="P43" s="279"/>
      <c r="Q43" s="279"/>
      <c r="S43" s="396"/>
      <c r="T43" s="396"/>
    </row>
    <row r="44" spans="1:20" ht="18" customHeight="1">
      <c r="A44" s="125" t="s">
        <v>341</v>
      </c>
      <c r="B44" s="125" t="s">
        <v>328</v>
      </c>
      <c r="C44" s="125" t="s">
        <v>285</v>
      </c>
      <c r="D44" s="279"/>
      <c r="E44" s="279"/>
      <c r="F44" s="393"/>
      <c r="G44" s="279"/>
      <c r="H44" s="392"/>
      <c r="I44" s="279"/>
      <c r="J44" s="279"/>
      <c r="K44" s="279"/>
      <c r="L44" s="279"/>
      <c r="M44" s="279"/>
      <c r="N44" s="279"/>
      <c r="O44" s="279"/>
      <c r="P44" s="279"/>
      <c r="Q44" s="279"/>
    </row>
    <row r="45" spans="1:20" ht="20.25" customHeight="1">
      <c r="A45" s="402" t="s">
        <v>342</v>
      </c>
      <c r="B45" s="402" t="s">
        <v>340</v>
      </c>
      <c r="C45" s="402" t="s">
        <v>285</v>
      </c>
      <c r="D45" s="279"/>
      <c r="E45" s="279"/>
      <c r="F45" s="393"/>
      <c r="G45" s="279"/>
      <c r="H45" s="392"/>
      <c r="I45" s="279"/>
      <c r="J45" s="279"/>
      <c r="K45" s="279"/>
      <c r="L45" s="279"/>
      <c r="M45" s="279"/>
      <c r="N45" s="279"/>
      <c r="O45" s="279"/>
      <c r="P45" s="279"/>
      <c r="Q45" s="279"/>
    </row>
    <row r="46" spans="1:20" ht="23.25" customHeight="1">
      <c r="A46" s="402" t="s">
        <v>343</v>
      </c>
      <c r="B46" s="402" t="s">
        <v>340</v>
      </c>
      <c r="C46" s="402" t="s">
        <v>285</v>
      </c>
      <c r="D46" s="279"/>
      <c r="E46" s="279"/>
      <c r="F46" s="393"/>
      <c r="G46" s="279"/>
      <c r="H46" s="392"/>
      <c r="I46" s="279"/>
      <c r="J46" s="279"/>
      <c r="K46" s="279"/>
      <c r="L46" s="279"/>
      <c r="M46" s="279"/>
      <c r="N46" s="279"/>
      <c r="O46" s="279"/>
      <c r="P46" s="279"/>
      <c r="Q46" s="279"/>
    </row>
    <row r="47" spans="1:20">
      <c r="A47" s="279"/>
      <c r="B47" s="279"/>
      <c r="D47" s="279"/>
      <c r="E47" s="279"/>
      <c r="F47" s="393"/>
      <c r="G47" s="279"/>
      <c r="H47" s="392"/>
      <c r="I47" s="279"/>
      <c r="J47" s="279"/>
      <c r="K47" s="279"/>
      <c r="L47" s="279"/>
      <c r="M47" s="279"/>
      <c r="N47" s="279"/>
      <c r="O47" s="279"/>
      <c r="P47" s="279"/>
      <c r="Q47" s="279"/>
    </row>
    <row r="48" spans="1:20">
      <c r="A48" s="392"/>
      <c r="B48" s="279"/>
      <c r="C48" s="279"/>
      <c r="D48" s="279"/>
      <c r="E48" s="279"/>
      <c r="F48" s="393"/>
      <c r="G48" s="279"/>
      <c r="H48" s="392"/>
      <c r="I48" s="279"/>
      <c r="J48" s="279"/>
      <c r="K48" s="279"/>
      <c r="L48" s="279"/>
      <c r="M48" s="279"/>
      <c r="N48" s="279"/>
      <c r="O48" s="279"/>
      <c r="P48" s="279"/>
      <c r="Q48" s="279"/>
    </row>
    <row r="49" spans="1:17">
      <c r="A49" s="392"/>
      <c r="B49" s="279"/>
      <c r="C49" s="279"/>
      <c r="D49" s="279"/>
      <c r="E49" s="279"/>
      <c r="F49" s="393"/>
      <c r="G49" s="279"/>
      <c r="H49" s="392"/>
      <c r="I49" s="279"/>
      <c r="J49" s="279"/>
      <c r="K49" s="279"/>
      <c r="L49" s="279"/>
      <c r="M49" s="279"/>
      <c r="N49" s="279"/>
      <c r="O49" s="279"/>
      <c r="P49" s="279"/>
      <c r="Q49" s="279"/>
    </row>
    <row r="50" spans="1:17">
      <c r="A50" s="392"/>
      <c r="B50" s="279"/>
      <c r="C50" s="279"/>
      <c r="D50" s="279"/>
      <c r="E50" s="279"/>
      <c r="F50" s="393"/>
      <c r="G50" s="279"/>
      <c r="H50" s="392"/>
      <c r="I50" s="279"/>
      <c r="J50" s="279"/>
      <c r="K50" s="279"/>
      <c r="L50" s="279"/>
      <c r="M50" s="279"/>
      <c r="N50" s="279"/>
      <c r="O50" s="279"/>
      <c r="P50" s="279"/>
      <c r="Q50" s="279"/>
    </row>
    <row r="51" spans="1:17">
      <c r="A51" s="392"/>
      <c r="B51" s="279"/>
      <c r="C51" s="279"/>
      <c r="D51" s="390"/>
      <c r="E51" s="390"/>
      <c r="F51" s="393"/>
      <c r="G51" s="279"/>
      <c r="H51" s="392"/>
      <c r="I51" s="279"/>
      <c r="J51" s="279"/>
      <c r="K51" s="279"/>
      <c r="L51" s="279"/>
      <c r="M51" s="279"/>
      <c r="N51" s="279"/>
      <c r="O51" s="279"/>
      <c r="P51" s="279"/>
      <c r="Q51" s="279"/>
    </row>
    <row r="52" spans="1:17">
      <c r="A52" s="392"/>
      <c r="B52" s="279"/>
      <c r="C52" s="279"/>
      <c r="D52" s="279"/>
      <c r="E52" s="279"/>
      <c r="F52" s="393"/>
      <c r="G52" s="279"/>
      <c r="H52" s="392"/>
      <c r="I52" s="279"/>
      <c r="J52" s="279"/>
      <c r="K52" s="279"/>
      <c r="L52" s="279"/>
      <c r="M52" s="279"/>
      <c r="N52" s="279"/>
      <c r="O52" s="279"/>
      <c r="P52" s="279"/>
      <c r="Q52" s="279"/>
    </row>
    <row r="53" spans="1:17">
      <c r="A53" s="392"/>
      <c r="B53" s="279"/>
      <c r="C53" s="279"/>
      <c r="D53" s="279"/>
      <c r="E53" s="279"/>
      <c r="F53" s="393"/>
      <c r="G53" s="279"/>
      <c r="H53" s="392"/>
      <c r="I53" s="279"/>
      <c r="J53" s="279"/>
      <c r="K53" s="279"/>
      <c r="L53" s="279"/>
      <c r="M53" s="279"/>
      <c r="N53" s="279"/>
      <c r="O53" s="279"/>
      <c r="P53" s="279"/>
      <c r="Q53" s="279"/>
    </row>
    <row r="54" spans="1:17">
      <c r="A54" s="392"/>
      <c r="B54" s="279"/>
      <c r="C54" s="279"/>
      <c r="D54" s="279"/>
      <c r="E54" s="279"/>
      <c r="F54" s="393"/>
      <c r="G54" s="279"/>
      <c r="H54" s="392"/>
      <c r="I54" s="279"/>
      <c r="J54" s="279"/>
      <c r="K54" s="279"/>
      <c r="L54" s="279"/>
      <c r="M54" s="279"/>
      <c r="N54" s="279"/>
      <c r="O54" s="279"/>
      <c r="P54" s="279"/>
      <c r="Q54" s="279"/>
    </row>
    <row r="55" spans="1:17">
      <c r="A55" s="392"/>
      <c r="B55" s="279"/>
      <c r="C55" s="279"/>
      <c r="D55" s="279"/>
      <c r="E55" s="279"/>
      <c r="F55" s="393"/>
      <c r="G55" s="279"/>
      <c r="H55" s="392"/>
      <c r="I55" s="279"/>
      <c r="J55" s="279"/>
      <c r="K55" s="279"/>
      <c r="L55" s="279"/>
      <c r="M55" s="279"/>
      <c r="N55" s="279"/>
      <c r="O55" s="279"/>
      <c r="P55" s="279"/>
      <c r="Q55" s="279"/>
    </row>
    <row r="56" spans="1:17">
      <c r="A56" s="392"/>
      <c r="B56" s="279"/>
      <c r="C56" s="279"/>
      <c r="D56" s="279"/>
      <c r="E56" s="279"/>
      <c r="F56" s="393"/>
      <c r="G56" s="279"/>
      <c r="H56" s="392"/>
      <c r="I56" s="279"/>
      <c r="J56" s="279"/>
      <c r="K56" s="279"/>
      <c r="L56" s="279"/>
      <c r="M56" s="279"/>
      <c r="N56" s="279"/>
      <c r="O56" s="279"/>
      <c r="P56" s="279"/>
      <c r="Q56" s="279"/>
    </row>
    <row r="57" spans="1:17">
      <c r="A57" s="392"/>
      <c r="B57" s="279"/>
      <c r="C57" s="279"/>
      <c r="D57" s="279"/>
      <c r="E57" s="279"/>
      <c r="F57" s="393"/>
      <c r="G57" s="279"/>
      <c r="H57" s="392"/>
      <c r="I57" s="279"/>
      <c r="J57" s="279"/>
      <c r="K57" s="279"/>
      <c r="L57" s="279"/>
      <c r="M57" s="279"/>
      <c r="N57" s="279"/>
      <c r="O57" s="279"/>
      <c r="P57" s="279"/>
      <c r="Q57" s="279"/>
    </row>
    <row r="58" spans="1:17">
      <c r="A58" s="392"/>
      <c r="B58" s="279"/>
      <c r="C58" s="279"/>
      <c r="D58" s="279"/>
      <c r="E58" s="279"/>
      <c r="F58" s="393"/>
      <c r="G58" s="279"/>
      <c r="H58" s="392"/>
      <c r="I58" s="279"/>
      <c r="J58" s="279"/>
      <c r="K58" s="279"/>
      <c r="L58" s="279"/>
      <c r="M58" s="279"/>
      <c r="N58" s="279"/>
      <c r="O58" s="279"/>
      <c r="P58" s="279"/>
      <c r="Q58" s="279"/>
    </row>
    <row r="59" spans="1:17">
      <c r="A59" s="392"/>
      <c r="B59" s="279"/>
      <c r="C59" s="279"/>
      <c r="D59" s="279"/>
      <c r="E59" s="279"/>
      <c r="F59" s="393"/>
      <c r="G59" s="279"/>
      <c r="H59" s="392"/>
      <c r="I59" s="279"/>
      <c r="J59" s="279"/>
      <c r="K59" s="279"/>
      <c r="L59" s="279"/>
      <c r="M59" s="279"/>
      <c r="N59" s="279"/>
      <c r="O59" s="279"/>
      <c r="P59" s="279"/>
      <c r="Q59" s="279"/>
    </row>
    <row r="60" spans="1:17">
      <c r="A60" s="392"/>
      <c r="B60" s="279"/>
      <c r="C60" s="279"/>
      <c r="D60" s="279"/>
      <c r="E60" s="279"/>
      <c r="F60" s="393"/>
      <c r="G60" s="279"/>
      <c r="H60" s="392"/>
      <c r="I60" s="279"/>
      <c r="J60" s="279"/>
      <c r="K60" s="279"/>
      <c r="L60" s="279"/>
      <c r="M60" s="279"/>
      <c r="N60" s="279"/>
      <c r="O60" s="279"/>
      <c r="P60" s="279"/>
      <c r="Q60" s="279"/>
    </row>
    <row r="61" spans="1:17">
      <c r="A61" s="392"/>
      <c r="B61" s="279"/>
      <c r="C61" s="279"/>
      <c r="D61" s="279"/>
      <c r="E61" s="279"/>
      <c r="F61" s="393"/>
      <c r="G61" s="279"/>
      <c r="H61" s="392"/>
      <c r="I61" s="279"/>
      <c r="J61" s="279"/>
      <c r="K61" s="279"/>
      <c r="L61" s="279"/>
      <c r="M61" s="279"/>
      <c r="N61" s="279"/>
      <c r="O61" s="279"/>
      <c r="P61" s="279"/>
      <c r="Q61" s="279"/>
    </row>
    <row r="62" spans="1:17">
      <c r="A62" s="392"/>
      <c r="B62" s="279"/>
      <c r="C62" s="279"/>
      <c r="D62" s="279"/>
      <c r="E62" s="279"/>
      <c r="F62" s="393"/>
      <c r="G62" s="279"/>
      <c r="H62" s="392"/>
      <c r="I62" s="279"/>
      <c r="J62" s="279"/>
      <c r="K62" s="279"/>
      <c r="L62" s="279"/>
      <c r="M62" s="279"/>
      <c r="N62" s="279"/>
      <c r="O62" s="279"/>
      <c r="P62" s="279"/>
      <c r="Q62" s="279"/>
    </row>
    <row r="63" spans="1:17">
      <c r="A63" s="392"/>
      <c r="B63" s="279"/>
      <c r="C63" s="279"/>
      <c r="D63" s="279"/>
      <c r="E63" s="279"/>
      <c r="F63" s="393"/>
      <c r="G63" s="279"/>
      <c r="H63" s="392"/>
      <c r="I63" s="279"/>
      <c r="J63" s="279"/>
      <c r="K63" s="279"/>
      <c r="L63" s="279"/>
      <c r="M63" s="279"/>
      <c r="N63" s="279"/>
      <c r="O63" s="279"/>
      <c r="P63" s="279"/>
      <c r="Q63" s="279"/>
    </row>
    <row r="64" spans="1:17">
      <c r="A64" s="392"/>
      <c r="B64" s="279"/>
      <c r="C64" s="279"/>
      <c r="D64" s="279"/>
      <c r="E64" s="279"/>
      <c r="F64" s="393"/>
      <c r="G64" s="279"/>
      <c r="H64" s="392"/>
      <c r="I64" s="279"/>
      <c r="J64" s="279"/>
      <c r="K64" s="279"/>
      <c r="L64" s="279"/>
      <c r="M64" s="279"/>
      <c r="N64" s="279"/>
      <c r="O64" s="279"/>
      <c r="P64" s="279"/>
      <c r="Q64" s="279"/>
    </row>
    <row r="65" spans="1:17">
      <c r="A65" s="392"/>
      <c r="B65" s="279"/>
      <c r="C65" s="279"/>
      <c r="D65" s="279"/>
      <c r="E65" s="279"/>
      <c r="F65" s="393"/>
      <c r="G65" s="279"/>
      <c r="H65" s="392"/>
      <c r="I65" s="279"/>
      <c r="J65" s="279"/>
      <c r="K65" s="279"/>
      <c r="L65" s="279"/>
      <c r="M65" s="279"/>
      <c r="N65" s="279"/>
      <c r="O65" s="279"/>
      <c r="P65" s="279"/>
      <c r="Q65" s="279"/>
    </row>
    <row r="66" spans="1:17">
      <c r="A66" s="392"/>
      <c r="B66" s="279"/>
      <c r="C66" s="279"/>
      <c r="D66" s="279"/>
      <c r="E66" s="279"/>
      <c r="F66" s="393"/>
      <c r="G66" s="279"/>
      <c r="H66" s="392"/>
      <c r="I66" s="279"/>
      <c r="J66" s="279"/>
      <c r="K66" s="279"/>
      <c r="L66" s="279"/>
      <c r="M66" s="279"/>
      <c r="N66" s="279"/>
      <c r="O66" s="279"/>
      <c r="P66" s="279"/>
      <c r="Q66" s="279"/>
    </row>
    <row r="67" spans="1:17">
      <c r="A67" s="392"/>
      <c r="B67" s="279"/>
      <c r="C67" s="279"/>
      <c r="D67" s="279"/>
      <c r="E67" s="279"/>
      <c r="F67" s="393"/>
      <c r="G67" s="279"/>
      <c r="H67" s="392"/>
      <c r="I67" s="279"/>
      <c r="J67" s="279"/>
      <c r="K67" s="279"/>
      <c r="L67" s="279"/>
      <c r="M67" s="279"/>
      <c r="N67" s="279"/>
      <c r="O67" s="279"/>
      <c r="P67" s="279"/>
      <c r="Q67" s="279"/>
    </row>
    <row r="68" spans="1:17">
      <c r="A68" s="392"/>
      <c r="B68" s="279"/>
      <c r="C68" s="279"/>
      <c r="D68" s="279"/>
      <c r="E68" s="279"/>
      <c r="F68" s="393"/>
      <c r="G68" s="279"/>
      <c r="H68" s="392"/>
      <c r="I68" s="279"/>
      <c r="J68" s="279"/>
      <c r="K68" s="279"/>
      <c r="L68" s="279"/>
      <c r="M68" s="279"/>
      <c r="N68" s="279"/>
      <c r="O68" s="279"/>
      <c r="P68" s="279"/>
      <c r="Q68" s="279"/>
    </row>
    <row r="69" spans="1:17">
      <c r="A69" s="392"/>
      <c r="B69" s="279"/>
      <c r="C69" s="279"/>
      <c r="D69" s="279"/>
      <c r="E69" s="279"/>
      <c r="F69" s="393"/>
      <c r="G69" s="279"/>
      <c r="H69" s="392"/>
      <c r="I69" s="279"/>
      <c r="J69" s="279"/>
      <c r="K69" s="279"/>
      <c r="L69" s="279"/>
      <c r="M69" s="279"/>
      <c r="N69" s="279"/>
      <c r="O69" s="279"/>
      <c r="P69" s="279"/>
      <c r="Q69" s="279"/>
    </row>
    <row r="70" spans="1:17">
      <c r="A70" s="392"/>
      <c r="B70" s="279"/>
      <c r="C70" s="279"/>
      <c r="D70" s="279"/>
      <c r="E70" s="279"/>
      <c r="F70" s="393"/>
      <c r="G70" s="279"/>
      <c r="H70" s="392"/>
      <c r="I70" s="279"/>
      <c r="J70" s="279"/>
      <c r="K70" s="279"/>
      <c r="L70" s="279"/>
      <c r="M70" s="279"/>
      <c r="N70" s="279"/>
      <c r="O70" s="279"/>
      <c r="P70" s="279"/>
      <c r="Q70" s="279"/>
    </row>
    <row r="71" spans="1:17">
      <c r="A71" s="392"/>
      <c r="B71" s="279"/>
      <c r="C71" s="279"/>
      <c r="D71" s="279"/>
      <c r="E71" s="279"/>
      <c r="F71" s="393"/>
      <c r="G71" s="279"/>
      <c r="H71" s="392"/>
      <c r="I71" s="279"/>
      <c r="J71" s="279"/>
      <c r="K71" s="279"/>
      <c r="L71" s="279"/>
      <c r="M71" s="279"/>
      <c r="N71" s="279"/>
      <c r="O71" s="279"/>
      <c r="P71" s="279"/>
      <c r="Q71" s="279"/>
    </row>
    <row r="72" spans="1:17">
      <c r="A72" s="392"/>
      <c r="B72" s="279"/>
      <c r="C72" s="279"/>
      <c r="D72" s="279"/>
      <c r="E72" s="279"/>
      <c r="F72" s="393"/>
      <c r="G72" s="279"/>
      <c r="H72" s="392"/>
      <c r="I72" s="279"/>
      <c r="J72" s="279"/>
      <c r="K72" s="279"/>
      <c r="L72" s="279"/>
      <c r="M72" s="279"/>
      <c r="N72" s="279"/>
      <c r="O72" s="279"/>
      <c r="P72" s="279"/>
      <c r="Q72" s="279"/>
    </row>
    <row r="73" spans="1:17">
      <c r="A73" s="392"/>
      <c r="B73" s="279"/>
      <c r="C73" s="279"/>
      <c r="D73" s="279"/>
      <c r="E73" s="279"/>
      <c r="F73" s="393"/>
      <c r="G73" s="279"/>
      <c r="H73" s="392"/>
      <c r="I73" s="279"/>
      <c r="J73" s="279"/>
      <c r="K73" s="279"/>
      <c r="L73" s="279"/>
      <c r="M73" s="279"/>
      <c r="N73" s="279"/>
      <c r="O73" s="279"/>
      <c r="P73" s="279"/>
      <c r="Q73" s="279"/>
    </row>
    <row r="74" spans="1:17">
      <c r="A74" s="392"/>
      <c r="B74" s="279"/>
      <c r="C74" s="279"/>
      <c r="D74" s="279"/>
      <c r="E74" s="279"/>
      <c r="F74" s="393"/>
      <c r="G74" s="279"/>
      <c r="H74" s="392"/>
      <c r="I74" s="279"/>
      <c r="J74" s="279"/>
      <c r="K74" s="279"/>
      <c r="L74" s="279"/>
      <c r="M74" s="279"/>
      <c r="N74" s="279"/>
      <c r="O74" s="279"/>
      <c r="P74" s="279"/>
      <c r="Q74" s="279"/>
    </row>
    <row r="75" spans="1:17">
      <c r="A75" s="279"/>
      <c r="B75" s="403"/>
      <c r="C75" s="397"/>
      <c r="D75" s="404"/>
      <c r="E75" s="405"/>
      <c r="F75" s="404"/>
      <c r="G75" s="405"/>
      <c r="H75" s="405"/>
      <c r="I75" s="392"/>
      <c r="J75" s="392"/>
      <c r="K75" s="392"/>
      <c r="L75" s="392"/>
      <c r="M75" s="392"/>
      <c r="N75" s="279"/>
    </row>
    <row r="76" spans="1:17">
      <c r="A76" s="279"/>
      <c r="B76" s="403"/>
      <c r="C76" s="397"/>
      <c r="D76" s="404"/>
      <c r="E76" s="405"/>
      <c r="F76" s="404"/>
      <c r="G76" s="405"/>
      <c r="H76" s="405"/>
      <c r="I76" s="392"/>
      <c r="J76" s="392"/>
      <c r="K76" s="392"/>
      <c r="L76" s="392"/>
      <c r="M76" s="392"/>
      <c r="N76" s="279"/>
    </row>
    <row r="77" spans="1:17">
      <c r="A77" s="279"/>
      <c r="B77" s="403"/>
      <c r="C77" s="397"/>
      <c r="D77" s="404"/>
      <c r="E77" s="405"/>
      <c r="F77" s="404"/>
      <c r="G77" s="405"/>
      <c r="H77" s="405"/>
      <c r="I77" s="392"/>
      <c r="J77" s="392"/>
      <c r="K77" s="392"/>
      <c r="L77" s="392"/>
      <c r="M77" s="392"/>
      <c r="N77" s="279"/>
    </row>
    <row r="78" spans="1:17">
      <c r="A78" s="279"/>
      <c r="B78" s="403"/>
      <c r="C78" s="397"/>
      <c r="D78" s="404"/>
      <c r="E78" s="405"/>
      <c r="F78" s="404"/>
      <c r="G78" s="405"/>
      <c r="H78" s="405"/>
      <c r="I78" s="392"/>
      <c r="J78" s="392"/>
      <c r="K78" s="392"/>
      <c r="L78" s="392"/>
      <c r="M78" s="392"/>
      <c r="N78" s="279"/>
    </row>
    <row r="79" spans="1:17">
      <c r="A79" s="279"/>
      <c r="B79" s="403"/>
      <c r="C79" s="397"/>
      <c r="D79" s="404"/>
      <c r="E79" s="405"/>
      <c r="F79" s="404"/>
      <c r="G79" s="405"/>
      <c r="H79" s="405"/>
      <c r="I79" s="392"/>
      <c r="J79" s="392"/>
      <c r="K79" s="392"/>
      <c r="L79" s="392"/>
      <c r="M79" s="392"/>
      <c r="N79" s="279"/>
    </row>
    <row r="80" spans="1:17">
      <c r="A80" s="279"/>
      <c r="B80" s="403"/>
      <c r="C80" s="397"/>
      <c r="D80" s="404"/>
      <c r="E80" s="405"/>
      <c r="F80" s="404"/>
      <c r="G80" s="405"/>
      <c r="H80" s="405"/>
      <c r="I80" s="392"/>
      <c r="J80" s="392"/>
      <c r="K80" s="392"/>
      <c r="L80" s="392"/>
      <c r="M80" s="392"/>
      <c r="N80" s="279"/>
    </row>
    <row r="81" spans="1:14">
      <c r="A81" s="279"/>
      <c r="B81" s="403"/>
      <c r="C81" s="397"/>
      <c r="D81" s="404"/>
      <c r="E81" s="405"/>
      <c r="F81" s="404"/>
      <c r="G81" s="405"/>
      <c r="H81" s="405"/>
      <c r="I81" s="392"/>
      <c r="J81" s="392"/>
      <c r="K81" s="392"/>
      <c r="L81" s="392"/>
      <c r="M81" s="392"/>
      <c r="N81" s="279"/>
    </row>
    <row r="82" spans="1:14">
      <c r="A82" s="279"/>
      <c r="B82" s="403"/>
      <c r="C82" s="397"/>
      <c r="D82" s="404"/>
      <c r="E82" s="405"/>
      <c r="F82" s="404"/>
      <c r="G82" s="405"/>
      <c r="H82" s="405"/>
      <c r="I82" s="392"/>
      <c r="J82" s="392"/>
      <c r="K82" s="392"/>
      <c r="L82" s="392"/>
      <c r="M82" s="392"/>
      <c r="N82" s="279"/>
    </row>
    <row r="83" spans="1:14">
      <c r="A83" s="279"/>
      <c r="B83" s="403"/>
      <c r="C83" s="397"/>
      <c r="D83" s="404"/>
      <c r="E83" s="405"/>
      <c r="F83" s="404"/>
      <c r="G83" s="405"/>
      <c r="H83" s="405"/>
      <c r="I83" s="392"/>
      <c r="J83" s="392"/>
      <c r="K83" s="392"/>
      <c r="L83" s="392"/>
      <c r="M83" s="392"/>
      <c r="N83" s="279"/>
    </row>
    <row r="84" spans="1:14">
      <c r="A84" s="279"/>
      <c r="B84" s="403"/>
      <c r="C84" s="397"/>
      <c r="D84" s="404"/>
      <c r="E84" s="405"/>
      <c r="F84" s="404"/>
      <c r="G84" s="405"/>
      <c r="H84" s="405"/>
      <c r="I84" s="392"/>
      <c r="J84" s="392"/>
      <c r="K84" s="392"/>
      <c r="L84" s="392"/>
      <c r="M84" s="392"/>
      <c r="N84" s="279"/>
    </row>
    <row r="85" spans="1:14">
      <c r="A85" s="279"/>
      <c r="B85" s="403"/>
      <c r="C85" s="397"/>
      <c r="D85" s="404"/>
      <c r="E85" s="405"/>
      <c r="F85" s="404"/>
      <c r="G85" s="405"/>
      <c r="H85" s="405"/>
      <c r="I85" s="392"/>
      <c r="J85" s="392"/>
      <c r="K85" s="392"/>
      <c r="L85" s="392"/>
      <c r="M85" s="392"/>
      <c r="N85" s="279"/>
    </row>
    <row r="86" spans="1:14">
      <c r="A86" s="279"/>
      <c r="B86" s="403"/>
      <c r="C86" s="397"/>
      <c r="D86" s="404"/>
      <c r="E86" s="405"/>
      <c r="F86" s="404"/>
      <c r="G86" s="405"/>
      <c r="H86" s="405"/>
      <c r="I86" s="392"/>
      <c r="J86" s="392"/>
      <c r="K86" s="392"/>
      <c r="L86" s="392"/>
      <c r="M86" s="392"/>
      <c r="N86" s="279"/>
    </row>
    <row r="87" spans="1:14">
      <c r="A87" s="279"/>
      <c r="B87" s="403"/>
      <c r="C87" s="397"/>
      <c r="D87" s="404"/>
      <c r="E87" s="405"/>
      <c r="F87" s="404"/>
      <c r="G87" s="405"/>
      <c r="H87" s="405"/>
      <c r="I87" s="392"/>
      <c r="J87" s="392"/>
      <c r="K87" s="392"/>
      <c r="L87" s="392"/>
      <c r="M87" s="392"/>
      <c r="N87" s="279"/>
    </row>
    <row r="88" spans="1:14">
      <c r="A88" s="279"/>
      <c r="B88" s="403"/>
      <c r="C88" s="397"/>
      <c r="D88" s="404"/>
      <c r="E88" s="405"/>
      <c r="F88" s="404"/>
      <c r="G88" s="405"/>
      <c r="H88" s="405"/>
      <c r="I88" s="392"/>
      <c r="J88" s="392"/>
      <c r="K88" s="392"/>
      <c r="L88" s="392"/>
      <c r="M88" s="392"/>
      <c r="N88" s="279"/>
    </row>
    <row r="89" spans="1:14">
      <c r="A89" s="279"/>
      <c r="B89" s="403"/>
      <c r="C89" s="397"/>
      <c r="D89" s="404"/>
      <c r="E89" s="405"/>
      <c r="F89" s="404"/>
      <c r="G89" s="405"/>
      <c r="H89" s="405"/>
      <c r="I89" s="392"/>
      <c r="J89" s="392"/>
      <c r="K89" s="392"/>
      <c r="L89" s="392"/>
      <c r="M89" s="392"/>
      <c r="N89" s="279"/>
    </row>
    <row r="90" spans="1:14">
      <c r="A90" s="279"/>
      <c r="B90" s="403"/>
      <c r="C90" s="397"/>
      <c r="D90" s="404"/>
      <c r="E90" s="405"/>
      <c r="F90" s="404"/>
      <c r="G90" s="405"/>
      <c r="H90" s="405"/>
      <c r="I90" s="392"/>
      <c r="J90" s="392"/>
      <c r="K90" s="392"/>
      <c r="L90" s="392"/>
      <c r="M90" s="392"/>
      <c r="N90" s="279"/>
    </row>
    <row r="91" spans="1:14">
      <c r="A91" s="279"/>
      <c r="B91" s="403"/>
      <c r="C91" s="397"/>
      <c r="D91" s="404"/>
      <c r="E91" s="405"/>
      <c r="F91" s="404"/>
      <c r="G91" s="405"/>
      <c r="H91" s="405"/>
      <c r="I91" s="392"/>
      <c r="J91" s="392"/>
      <c r="K91" s="392"/>
      <c r="L91" s="392"/>
      <c r="M91" s="392"/>
      <c r="N91" s="279"/>
    </row>
    <row r="92" spans="1:14">
      <c r="A92" s="279"/>
      <c r="B92" s="403"/>
      <c r="C92" s="397"/>
      <c r="D92" s="404"/>
      <c r="E92" s="405"/>
      <c r="F92" s="404"/>
      <c r="G92" s="405"/>
      <c r="H92" s="405"/>
      <c r="I92" s="392"/>
      <c r="J92" s="392"/>
      <c r="K92" s="392"/>
      <c r="L92" s="392"/>
      <c r="M92" s="392"/>
      <c r="N92" s="279"/>
    </row>
    <row r="93" spans="1:14">
      <c r="A93" s="279"/>
      <c r="B93" s="403"/>
      <c r="C93" s="397"/>
      <c r="D93" s="404"/>
      <c r="E93" s="405"/>
      <c r="F93" s="404"/>
      <c r="G93" s="405"/>
      <c r="H93" s="405"/>
      <c r="I93" s="392"/>
      <c r="J93" s="392"/>
      <c r="K93" s="392"/>
      <c r="L93" s="392"/>
      <c r="M93" s="392"/>
      <c r="N93" s="279"/>
    </row>
    <row r="94" spans="1:14">
      <c r="A94" s="279"/>
      <c r="B94" s="403"/>
      <c r="C94" s="397"/>
      <c r="D94" s="404"/>
      <c r="E94" s="405"/>
      <c r="F94" s="404"/>
      <c r="G94" s="405"/>
      <c r="H94" s="405"/>
      <c r="I94" s="392"/>
      <c r="J94" s="392"/>
      <c r="K94" s="392"/>
      <c r="L94" s="392"/>
      <c r="M94" s="392"/>
      <c r="N94" s="279"/>
    </row>
    <row r="95" spans="1:14">
      <c r="A95" s="279"/>
      <c r="B95" s="403"/>
      <c r="C95" s="397"/>
      <c r="D95" s="404"/>
      <c r="E95" s="405"/>
      <c r="F95" s="404"/>
      <c r="G95" s="405"/>
      <c r="H95" s="405"/>
      <c r="I95" s="392"/>
      <c r="J95" s="392"/>
      <c r="K95" s="392"/>
      <c r="L95" s="392"/>
      <c r="M95" s="392"/>
      <c r="N95" s="279"/>
    </row>
    <row r="96" spans="1:14">
      <c r="A96" s="279"/>
      <c r="B96" s="403"/>
      <c r="C96" s="397"/>
      <c r="D96" s="404"/>
      <c r="E96" s="405"/>
      <c r="F96" s="404"/>
      <c r="G96" s="405"/>
      <c r="H96" s="405"/>
      <c r="I96" s="392"/>
      <c r="J96" s="392"/>
      <c r="K96" s="392"/>
      <c r="L96" s="392"/>
      <c r="M96" s="392"/>
      <c r="N96" s="279"/>
    </row>
    <row r="97" spans="1:14">
      <c r="A97" s="279"/>
      <c r="B97" s="403"/>
      <c r="C97" s="397"/>
      <c r="D97" s="404"/>
      <c r="E97" s="405"/>
      <c r="F97" s="404"/>
      <c r="G97" s="405"/>
      <c r="H97" s="405"/>
      <c r="I97" s="392"/>
      <c r="J97" s="392"/>
      <c r="K97" s="392"/>
      <c r="L97" s="392"/>
      <c r="M97" s="392"/>
      <c r="N97" s="279"/>
    </row>
    <row r="98" spans="1:14">
      <c r="A98" s="279"/>
      <c r="B98" s="403"/>
      <c r="C98" s="397"/>
      <c r="D98" s="404"/>
      <c r="E98" s="405"/>
      <c r="F98" s="404"/>
      <c r="G98" s="405"/>
      <c r="H98" s="405"/>
      <c r="I98" s="392"/>
      <c r="J98" s="392"/>
      <c r="K98" s="392"/>
      <c r="L98" s="392"/>
      <c r="M98" s="392"/>
      <c r="N98" s="279"/>
    </row>
    <row r="99" spans="1:14">
      <c r="A99" s="279"/>
      <c r="B99" s="403"/>
      <c r="C99" s="397"/>
      <c r="D99" s="404"/>
      <c r="E99" s="405"/>
      <c r="F99" s="404"/>
      <c r="G99" s="405"/>
      <c r="H99" s="405"/>
      <c r="I99" s="392"/>
      <c r="J99" s="392"/>
      <c r="K99" s="392"/>
      <c r="L99" s="392"/>
      <c r="M99" s="392"/>
      <c r="N99" s="279"/>
    </row>
    <row r="100" spans="1:14">
      <c r="A100" s="279"/>
      <c r="B100" s="403"/>
      <c r="C100" s="397"/>
      <c r="D100" s="404"/>
      <c r="E100" s="405"/>
      <c r="F100" s="404"/>
      <c r="G100" s="405"/>
      <c r="H100" s="405"/>
      <c r="I100" s="392"/>
      <c r="J100" s="392"/>
      <c r="K100" s="392"/>
      <c r="L100" s="392"/>
      <c r="M100" s="392"/>
      <c r="N100" s="279"/>
    </row>
    <row r="101" spans="1:14">
      <c r="A101" s="279"/>
      <c r="B101" s="403"/>
      <c r="C101" s="397"/>
      <c r="D101" s="404"/>
      <c r="E101" s="405"/>
      <c r="F101" s="404"/>
      <c r="G101" s="405"/>
      <c r="H101" s="405"/>
      <c r="I101" s="392"/>
      <c r="J101" s="392"/>
      <c r="K101" s="392"/>
      <c r="L101" s="392"/>
      <c r="M101" s="392"/>
      <c r="N101" s="279"/>
    </row>
    <row r="102" spans="1:14">
      <c r="A102" s="279"/>
      <c r="B102" s="403"/>
      <c r="C102" s="397"/>
      <c r="D102" s="404"/>
      <c r="E102" s="405"/>
      <c r="F102" s="404"/>
      <c r="G102" s="405"/>
      <c r="H102" s="405"/>
      <c r="I102" s="392"/>
      <c r="J102" s="392"/>
      <c r="K102" s="392"/>
      <c r="L102" s="392"/>
      <c r="M102" s="392"/>
      <c r="N102" s="279"/>
    </row>
    <row r="103" spans="1:14">
      <c r="A103" s="279"/>
      <c r="B103" s="403"/>
      <c r="C103" s="397"/>
      <c r="D103" s="404"/>
      <c r="E103" s="405"/>
      <c r="F103" s="404"/>
      <c r="G103" s="405"/>
      <c r="H103" s="405"/>
      <c r="I103" s="392"/>
      <c r="J103" s="392"/>
      <c r="K103" s="392"/>
      <c r="L103" s="392"/>
      <c r="M103" s="392"/>
      <c r="N103" s="279"/>
    </row>
    <row r="104" spans="1:14">
      <c r="A104" s="279"/>
      <c r="B104" s="403"/>
      <c r="C104" s="397"/>
      <c r="D104" s="404"/>
      <c r="E104" s="405"/>
      <c r="F104" s="404"/>
      <c r="G104" s="405"/>
      <c r="H104" s="405"/>
      <c r="I104" s="392"/>
      <c r="J104" s="392"/>
      <c r="K104" s="392"/>
      <c r="L104" s="392"/>
      <c r="M104" s="392"/>
      <c r="N104" s="279"/>
    </row>
    <row r="105" spans="1:14">
      <c r="A105" s="279"/>
      <c r="B105" s="403"/>
      <c r="C105" s="397"/>
      <c r="D105" s="404"/>
      <c r="E105" s="405"/>
      <c r="F105" s="404"/>
      <c r="G105" s="405"/>
      <c r="H105" s="405"/>
      <c r="I105" s="392"/>
      <c r="J105" s="392"/>
      <c r="K105" s="392"/>
      <c r="L105" s="392"/>
      <c r="M105" s="392"/>
      <c r="N105" s="279"/>
    </row>
    <row r="106" spans="1:14">
      <c r="A106" s="279"/>
      <c r="B106" s="403"/>
      <c r="C106" s="397"/>
      <c r="D106" s="404"/>
      <c r="E106" s="405"/>
      <c r="F106" s="404"/>
      <c r="G106" s="405"/>
      <c r="H106" s="405"/>
      <c r="I106" s="392"/>
      <c r="J106" s="392"/>
      <c r="K106" s="392"/>
      <c r="L106" s="392"/>
      <c r="M106" s="392"/>
      <c r="N106" s="279"/>
    </row>
    <row r="107" spans="1:14">
      <c r="A107" s="279"/>
      <c r="B107" s="403"/>
      <c r="C107" s="397"/>
      <c r="D107" s="404"/>
      <c r="E107" s="405"/>
      <c r="F107" s="404"/>
      <c r="G107" s="405"/>
      <c r="H107" s="405"/>
      <c r="I107" s="392"/>
      <c r="J107" s="392"/>
      <c r="K107" s="392"/>
      <c r="L107" s="392"/>
      <c r="M107" s="392"/>
      <c r="N107" s="279"/>
    </row>
    <row r="108" spans="1:14">
      <c r="A108" s="279"/>
      <c r="B108" s="403"/>
      <c r="C108" s="397"/>
      <c r="D108" s="404"/>
      <c r="E108" s="405"/>
      <c r="F108" s="404"/>
      <c r="G108" s="405"/>
      <c r="H108" s="405"/>
      <c r="I108" s="392"/>
      <c r="J108" s="392"/>
      <c r="K108" s="392"/>
      <c r="L108" s="392"/>
      <c r="M108" s="392"/>
      <c r="N108" s="279"/>
    </row>
    <row r="109" spans="1:14">
      <c r="A109" s="279"/>
      <c r="B109" s="403"/>
      <c r="C109" s="397"/>
      <c r="D109" s="404"/>
      <c r="E109" s="405"/>
      <c r="F109" s="404"/>
      <c r="G109" s="405"/>
      <c r="H109" s="405"/>
      <c r="I109" s="392"/>
      <c r="J109" s="392"/>
      <c r="K109" s="392"/>
      <c r="L109" s="392"/>
      <c r="M109" s="392"/>
      <c r="N109" s="279"/>
    </row>
    <row r="110" spans="1:14">
      <c r="A110" s="279"/>
      <c r="B110" s="403"/>
      <c r="C110" s="397"/>
      <c r="D110" s="404"/>
      <c r="E110" s="405"/>
      <c r="F110" s="404"/>
      <c r="G110" s="405"/>
      <c r="H110" s="405"/>
      <c r="I110" s="392"/>
      <c r="J110" s="392"/>
      <c r="K110" s="392"/>
      <c r="L110" s="392"/>
      <c r="M110" s="392"/>
      <c r="N110" s="279"/>
    </row>
    <row r="111" spans="1:14">
      <c r="A111" s="279"/>
      <c r="B111" s="403"/>
      <c r="C111" s="397"/>
      <c r="D111" s="404"/>
      <c r="E111" s="405"/>
      <c r="F111" s="404"/>
      <c r="G111" s="405"/>
      <c r="H111" s="405"/>
      <c r="I111" s="392"/>
      <c r="J111" s="392"/>
      <c r="K111" s="392"/>
      <c r="L111" s="392"/>
      <c r="M111" s="392"/>
      <c r="N111" s="279"/>
    </row>
    <row r="112" spans="1:14">
      <c r="A112" s="279"/>
      <c r="B112" s="403"/>
      <c r="C112" s="397"/>
      <c r="D112" s="404"/>
      <c r="E112" s="405"/>
      <c r="F112" s="404"/>
      <c r="G112" s="405"/>
      <c r="H112" s="405"/>
      <c r="I112" s="392"/>
      <c r="J112" s="392"/>
      <c r="K112" s="392"/>
      <c r="L112" s="392"/>
      <c r="M112" s="392"/>
      <c r="N112" s="279"/>
    </row>
    <row r="113" spans="1:14">
      <c r="A113" s="279"/>
      <c r="B113" s="403"/>
      <c r="C113" s="397"/>
      <c r="D113" s="404"/>
      <c r="E113" s="405"/>
      <c r="F113" s="404"/>
      <c r="G113" s="405"/>
      <c r="H113" s="405"/>
      <c r="I113" s="392"/>
      <c r="J113" s="392"/>
      <c r="K113" s="392"/>
      <c r="L113" s="392"/>
      <c r="M113" s="392"/>
      <c r="N113" s="279"/>
    </row>
    <row r="114" spans="1:14">
      <c r="A114" s="279"/>
      <c r="B114" s="403"/>
      <c r="C114" s="397"/>
      <c r="D114" s="404"/>
      <c r="E114" s="405"/>
      <c r="F114" s="404"/>
      <c r="G114" s="405"/>
      <c r="H114" s="405"/>
      <c r="I114" s="392"/>
      <c r="J114" s="392"/>
      <c r="K114" s="392"/>
      <c r="L114" s="392"/>
      <c r="M114" s="392"/>
      <c r="N114" s="279"/>
    </row>
    <row r="115" spans="1:14">
      <c r="A115" s="279"/>
      <c r="B115" s="403"/>
      <c r="C115" s="397"/>
      <c r="D115" s="404"/>
      <c r="E115" s="405"/>
      <c r="F115" s="404"/>
      <c r="G115" s="405"/>
      <c r="H115" s="405"/>
      <c r="I115" s="392"/>
      <c r="J115" s="392"/>
      <c r="K115" s="392"/>
      <c r="L115" s="392"/>
      <c r="M115" s="392"/>
      <c r="N115" s="279"/>
    </row>
    <row r="116" spans="1:14">
      <c r="A116" s="279"/>
      <c r="B116" s="403"/>
      <c r="C116" s="397"/>
      <c r="D116" s="404"/>
      <c r="E116" s="405"/>
      <c r="F116" s="404"/>
      <c r="G116" s="405"/>
      <c r="H116" s="405"/>
      <c r="I116" s="392"/>
      <c r="J116" s="392"/>
      <c r="K116" s="392"/>
      <c r="L116" s="392"/>
      <c r="M116" s="392"/>
      <c r="N116" s="279"/>
    </row>
    <row r="117" spans="1:14">
      <c r="A117" s="279"/>
      <c r="B117" s="403"/>
      <c r="C117" s="397"/>
      <c r="D117" s="404"/>
      <c r="E117" s="405"/>
      <c r="F117" s="404"/>
      <c r="G117" s="405"/>
      <c r="H117" s="405"/>
      <c r="I117" s="392"/>
      <c r="J117" s="392"/>
      <c r="K117" s="392"/>
      <c r="L117" s="392"/>
      <c r="M117" s="392"/>
      <c r="N117" s="279"/>
    </row>
    <row r="118" spans="1:14">
      <c r="A118" s="279"/>
      <c r="B118" s="403"/>
      <c r="C118" s="397"/>
      <c r="D118" s="404"/>
      <c r="E118" s="405"/>
      <c r="F118" s="404"/>
      <c r="G118" s="405"/>
      <c r="H118" s="405"/>
      <c r="I118" s="392"/>
      <c r="J118" s="392"/>
      <c r="K118" s="392"/>
      <c r="L118" s="392"/>
      <c r="M118" s="392"/>
      <c r="N118" s="279"/>
    </row>
    <row r="119" spans="1:14">
      <c r="A119" s="279"/>
      <c r="B119" s="403"/>
      <c r="C119" s="397"/>
      <c r="D119" s="404"/>
      <c r="E119" s="405"/>
      <c r="F119" s="404"/>
      <c r="G119" s="405"/>
      <c r="H119" s="405"/>
      <c r="I119" s="392"/>
      <c r="J119" s="392"/>
      <c r="K119" s="392"/>
      <c r="L119" s="392"/>
      <c r="M119" s="392"/>
      <c r="N119" s="279"/>
    </row>
    <row r="120" spans="1:14">
      <c r="A120" s="279"/>
      <c r="B120" s="403"/>
      <c r="C120" s="397"/>
      <c r="D120" s="404"/>
      <c r="E120" s="405"/>
      <c r="F120" s="404"/>
      <c r="G120" s="405"/>
      <c r="H120" s="405"/>
      <c r="I120" s="392"/>
      <c r="J120" s="392"/>
      <c r="K120" s="392"/>
      <c r="L120" s="392"/>
      <c r="M120" s="392"/>
      <c r="N120" s="279"/>
    </row>
    <row r="121" spans="1:14">
      <c r="A121" s="279"/>
      <c r="B121" s="403"/>
      <c r="C121" s="397"/>
      <c r="D121" s="404"/>
      <c r="E121" s="405"/>
      <c r="F121" s="404"/>
      <c r="G121" s="405"/>
      <c r="H121" s="405"/>
      <c r="I121" s="392"/>
      <c r="J121" s="392"/>
      <c r="K121" s="392"/>
      <c r="L121" s="392"/>
      <c r="M121" s="392"/>
      <c r="N121" s="279"/>
    </row>
    <row r="122" spans="1:14">
      <c r="A122" s="279"/>
      <c r="B122" s="403"/>
      <c r="C122" s="397"/>
      <c r="D122" s="404"/>
      <c r="E122" s="405"/>
      <c r="F122" s="404"/>
      <c r="G122" s="405"/>
      <c r="H122" s="405"/>
      <c r="I122" s="392"/>
      <c r="J122" s="392"/>
      <c r="K122" s="392"/>
      <c r="L122" s="392"/>
      <c r="M122" s="392"/>
      <c r="N122" s="279"/>
    </row>
    <row r="123" spans="1:14">
      <c r="A123" s="279"/>
      <c r="B123" s="403"/>
      <c r="C123" s="397"/>
      <c r="D123" s="404"/>
      <c r="E123" s="405"/>
      <c r="F123" s="404"/>
      <c r="G123" s="405"/>
      <c r="H123" s="405"/>
      <c r="I123" s="392"/>
      <c r="J123" s="392"/>
      <c r="K123" s="392"/>
      <c r="L123" s="392"/>
      <c r="M123" s="392"/>
      <c r="N123" s="279"/>
    </row>
    <row r="124" spans="1:14">
      <c r="A124" s="279"/>
      <c r="B124" s="403"/>
      <c r="C124" s="397"/>
      <c r="D124" s="404"/>
      <c r="E124" s="405"/>
      <c r="F124" s="404"/>
      <c r="G124" s="405"/>
      <c r="H124" s="405"/>
      <c r="I124" s="392"/>
      <c r="J124" s="392"/>
      <c r="K124" s="392"/>
      <c r="L124" s="392"/>
      <c r="M124" s="392"/>
      <c r="N124" s="279"/>
    </row>
    <row r="125" spans="1:14">
      <c r="A125" s="279"/>
      <c r="B125" s="403"/>
      <c r="C125" s="397"/>
      <c r="D125" s="404"/>
      <c r="E125" s="405"/>
      <c r="F125" s="404"/>
      <c r="G125" s="405"/>
      <c r="H125" s="405"/>
      <c r="I125" s="392"/>
      <c r="J125" s="392"/>
      <c r="K125" s="392"/>
      <c r="L125" s="392"/>
      <c r="M125" s="392"/>
      <c r="N125" s="279"/>
    </row>
    <row r="126" spans="1:14">
      <c r="A126" s="279"/>
      <c r="B126" s="403"/>
      <c r="C126" s="397"/>
      <c r="D126" s="404"/>
      <c r="E126" s="405"/>
      <c r="F126" s="404"/>
      <c r="G126" s="405"/>
      <c r="H126" s="405"/>
      <c r="I126" s="392"/>
      <c r="J126" s="392"/>
      <c r="K126" s="392"/>
      <c r="L126" s="392"/>
      <c r="M126" s="392"/>
      <c r="N126" s="279"/>
    </row>
    <row r="127" spans="1:14">
      <c r="A127" s="279"/>
      <c r="B127" s="403"/>
      <c r="C127" s="397"/>
      <c r="D127" s="404"/>
      <c r="E127" s="405"/>
      <c r="F127" s="404"/>
      <c r="G127" s="405"/>
      <c r="H127" s="405"/>
      <c r="I127" s="392"/>
      <c r="J127" s="392"/>
      <c r="K127" s="392"/>
      <c r="L127" s="392"/>
      <c r="M127" s="392"/>
      <c r="N127" s="279"/>
    </row>
    <row r="128" spans="1:14">
      <c r="A128" s="279"/>
      <c r="B128" s="403"/>
      <c r="C128" s="397"/>
      <c r="D128" s="404"/>
      <c r="E128" s="405"/>
      <c r="F128" s="404"/>
      <c r="G128" s="405"/>
      <c r="H128" s="405"/>
      <c r="I128" s="392"/>
      <c r="J128" s="392"/>
      <c r="K128" s="392"/>
      <c r="L128" s="392"/>
      <c r="M128" s="392"/>
      <c r="N128" s="279"/>
    </row>
    <row r="129" spans="1:14">
      <c r="A129" s="279"/>
      <c r="B129" s="403"/>
      <c r="C129" s="397"/>
      <c r="D129" s="404"/>
      <c r="E129" s="405"/>
      <c r="F129" s="404"/>
      <c r="G129" s="405"/>
      <c r="H129" s="405"/>
      <c r="I129" s="392"/>
      <c r="J129" s="392"/>
      <c r="K129" s="392"/>
      <c r="L129" s="392"/>
      <c r="M129" s="392"/>
      <c r="N129" s="279"/>
    </row>
    <row r="130" spans="1:14">
      <c r="A130" s="279"/>
      <c r="B130" s="403"/>
      <c r="C130" s="397"/>
      <c r="D130" s="404"/>
      <c r="E130" s="405"/>
      <c r="F130" s="404"/>
      <c r="G130" s="405"/>
      <c r="H130" s="405"/>
      <c r="I130" s="392"/>
      <c r="J130" s="392"/>
      <c r="K130" s="392"/>
      <c r="L130" s="392"/>
      <c r="M130" s="392"/>
      <c r="N130" s="279"/>
    </row>
    <row r="131" spans="1:14">
      <c r="A131" s="279"/>
      <c r="B131" s="403"/>
      <c r="C131" s="397"/>
      <c r="D131" s="404"/>
      <c r="E131" s="405"/>
      <c r="F131" s="404"/>
      <c r="G131" s="405"/>
      <c r="H131" s="405"/>
      <c r="I131" s="392"/>
      <c r="J131" s="392"/>
      <c r="K131" s="392"/>
      <c r="L131" s="392"/>
      <c r="M131" s="392"/>
      <c r="N131" s="279"/>
    </row>
    <row r="132" spans="1:14">
      <c r="A132" s="279"/>
      <c r="B132" s="403"/>
      <c r="C132" s="397"/>
      <c r="D132" s="404"/>
      <c r="E132" s="405"/>
      <c r="F132" s="404"/>
      <c r="G132" s="405"/>
      <c r="H132" s="405"/>
      <c r="I132" s="392"/>
      <c r="J132" s="392"/>
      <c r="K132" s="392"/>
      <c r="L132" s="392"/>
      <c r="M132" s="392"/>
      <c r="N132" s="279"/>
    </row>
    <row r="133" spans="1:14">
      <c r="A133" s="279"/>
      <c r="B133" s="403"/>
      <c r="C133" s="397"/>
      <c r="D133" s="404"/>
      <c r="E133" s="405"/>
      <c r="F133" s="404"/>
      <c r="G133" s="405"/>
      <c r="H133" s="405"/>
      <c r="I133" s="392"/>
      <c r="J133" s="392"/>
      <c r="K133" s="392"/>
      <c r="L133" s="392"/>
      <c r="M133" s="392"/>
      <c r="N133" s="279"/>
    </row>
    <row r="134" spans="1:14">
      <c r="A134" s="279"/>
      <c r="B134" s="403"/>
      <c r="C134" s="397"/>
      <c r="D134" s="404"/>
      <c r="E134" s="405"/>
      <c r="F134" s="404"/>
      <c r="G134" s="405"/>
      <c r="H134" s="405"/>
      <c r="I134" s="392"/>
      <c r="J134" s="392"/>
      <c r="K134" s="392"/>
      <c r="L134" s="392"/>
      <c r="M134" s="392"/>
      <c r="N134" s="279"/>
    </row>
    <row r="135" spans="1:14">
      <c r="A135" s="279"/>
      <c r="B135" s="403"/>
      <c r="C135" s="397"/>
      <c r="D135" s="404"/>
      <c r="E135" s="405"/>
      <c r="F135" s="404"/>
      <c r="G135" s="405"/>
      <c r="H135" s="405"/>
      <c r="I135" s="392"/>
      <c r="J135" s="392"/>
      <c r="K135" s="392"/>
      <c r="L135" s="392"/>
      <c r="M135" s="392"/>
      <c r="N135" s="279"/>
    </row>
    <row r="136" spans="1:14">
      <c r="A136" s="279"/>
      <c r="B136" s="403"/>
      <c r="C136" s="397"/>
      <c r="D136" s="404"/>
      <c r="E136" s="405"/>
      <c r="F136" s="404"/>
      <c r="G136" s="405"/>
      <c r="H136" s="405"/>
      <c r="I136" s="392"/>
      <c r="J136" s="392"/>
      <c r="K136" s="392"/>
      <c r="L136" s="392"/>
      <c r="M136" s="392"/>
      <c r="N136" s="279"/>
    </row>
    <row r="137" spans="1:14">
      <c r="A137" s="279"/>
      <c r="B137" s="403"/>
      <c r="C137" s="397"/>
      <c r="D137" s="404"/>
      <c r="E137" s="405"/>
      <c r="F137" s="404"/>
      <c r="G137" s="405"/>
      <c r="H137" s="405"/>
      <c r="I137" s="392"/>
      <c r="J137" s="392"/>
      <c r="K137" s="392"/>
      <c r="L137" s="392"/>
      <c r="M137" s="392"/>
      <c r="N137" s="279"/>
    </row>
    <row r="138" spans="1:14">
      <c r="A138" s="279"/>
      <c r="B138" s="403"/>
      <c r="C138" s="397"/>
      <c r="D138" s="404"/>
      <c r="E138" s="405"/>
      <c r="F138" s="404"/>
      <c r="G138" s="405"/>
      <c r="H138" s="405"/>
      <c r="I138" s="392"/>
      <c r="J138" s="392"/>
      <c r="K138" s="392"/>
      <c r="L138" s="392"/>
      <c r="M138" s="392"/>
      <c r="N138" s="279"/>
    </row>
    <row r="139" spans="1:14">
      <c r="A139" s="279"/>
      <c r="B139" s="403"/>
      <c r="C139" s="397"/>
      <c r="D139" s="404"/>
      <c r="E139" s="405"/>
      <c r="F139" s="404"/>
      <c r="G139" s="405"/>
      <c r="H139" s="405"/>
      <c r="I139" s="392"/>
      <c r="J139" s="392"/>
      <c r="K139" s="392"/>
      <c r="L139" s="392"/>
      <c r="M139" s="392"/>
      <c r="N139" s="279"/>
    </row>
    <row r="140" spans="1:14">
      <c r="A140" s="279"/>
      <c r="B140" s="403"/>
      <c r="C140" s="397"/>
      <c r="D140" s="404"/>
      <c r="E140" s="405"/>
      <c r="F140" s="404"/>
      <c r="G140" s="405"/>
      <c r="H140" s="405"/>
      <c r="I140" s="392"/>
      <c r="J140" s="392"/>
      <c r="K140" s="392"/>
      <c r="L140" s="392"/>
      <c r="M140" s="392"/>
      <c r="N140" s="279"/>
    </row>
    <row r="141" spans="1:14">
      <c r="A141" s="279"/>
      <c r="B141" s="403"/>
      <c r="C141" s="397"/>
      <c r="D141" s="404"/>
      <c r="E141" s="405"/>
      <c r="F141" s="404"/>
      <c r="G141" s="405"/>
      <c r="H141" s="405"/>
      <c r="I141" s="392"/>
      <c r="J141" s="392"/>
      <c r="K141" s="392"/>
      <c r="L141" s="392"/>
      <c r="M141" s="392"/>
      <c r="N141" s="279"/>
    </row>
    <row r="142" spans="1:14">
      <c r="A142" s="279"/>
      <c r="B142" s="403"/>
      <c r="C142" s="397"/>
      <c r="D142" s="404"/>
      <c r="E142" s="405"/>
      <c r="F142" s="404"/>
      <c r="G142" s="405"/>
      <c r="H142" s="405"/>
      <c r="I142" s="392"/>
      <c r="J142" s="392"/>
      <c r="K142" s="392"/>
      <c r="L142" s="392"/>
      <c r="M142" s="392"/>
      <c r="N142" s="279"/>
    </row>
    <row r="143" spans="1:14">
      <c r="A143" s="279"/>
      <c r="B143" s="403"/>
      <c r="C143" s="397"/>
      <c r="D143" s="404"/>
      <c r="E143" s="405"/>
      <c r="F143" s="404"/>
      <c r="G143" s="405"/>
      <c r="H143" s="405"/>
      <c r="I143" s="392"/>
      <c r="J143" s="392"/>
      <c r="K143" s="392"/>
      <c r="L143" s="392"/>
      <c r="M143" s="392"/>
      <c r="N143" s="279"/>
    </row>
    <row r="144" spans="1:14">
      <c r="A144" s="279"/>
      <c r="B144" s="403"/>
      <c r="C144" s="397"/>
      <c r="D144" s="404"/>
      <c r="E144" s="405"/>
      <c r="F144" s="404"/>
      <c r="G144" s="405"/>
      <c r="H144" s="405"/>
      <c r="I144" s="392"/>
      <c r="J144" s="392"/>
      <c r="K144" s="392"/>
      <c r="L144" s="392"/>
      <c r="M144" s="392"/>
      <c r="N144" s="279"/>
    </row>
    <row r="145" spans="1:14">
      <c r="A145" s="279"/>
      <c r="B145" s="403"/>
      <c r="C145" s="397"/>
      <c r="D145" s="404"/>
      <c r="E145" s="405"/>
      <c r="F145" s="404"/>
      <c r="G145" s="405"/>
      <c r="H145" s="405"/>
      <c r="I145" s="392"/>
      <c r="J145" s="392"/>
      <c r="K145" s="392"/>
      <c r="L145" s="392"/>
      <c r="M145" s="392"/>
      <c r="N145" s="279"/>
    </row>
    <row r="146" spans="1:14">
      <c r="A146" s="279"/>
      <c r="B146" s="403"/>
      <c r="C146" s="397"/>
      <c r="D146" s="404"/>
      <c r="E146" s="405"/>
      <c r="F146" s="404"/>
      <c r="G146" s="405"/>
      <c r="H146" s="405"/>
      <c r="I146" s="392"/>
      <c r="J146" s="392"/>
      <c r="K146" s="392"/>
      <c r="L146" s="392"/>
      <c r="M146" s="392"/>
      <c r="N146" s="279"/>
    </row>
    <row r="147" spans="1:14">
      <c r="A147" s="279"/>
      <c r="B147" s="403"/>
      <c r="C147" s="397"/>
      <c r="D147" s="404"/>
      <c r="E147" s="405"/>
      <c r="F147" s="404"/>
      <c r="G147" s="405"/>
      <c r="H147" s="405"/>
      <c r="I147" s="392"/>
      <c r="J147" s="392"/>
      <c r="K147" s="392"/>
      <c r="L147" s="392"/>
      <c r="M147" s="392"/>
      <c r="N147" s="279"/>
    </row>
    <row r="148" spans="1:14">
      <c r="A148" s="279"/>
      <c r="B148" s="403"/>
      <c r="C148" s="397"/>
      <c r="D148" s="404"/>
      <c r="E148" s="405"/>
      <c r="F148" s="404"/>
      <c r="G148" s="405"/>
      <c r="H148" s="405"/>
      <c r="I148" s="392"/>
      <c r="J148" s="392"/>
      <c r="K148" s="392"/>
      <c r="L148" s="392"/>
      <c r="M148" s="392"/>
      <c r="N148" s="279"/>
    </row>
    <row r="149" spans="1:14">
      <c r="A149" s="279"/>
      <c r="B149" s="403"/>
      <c r="C149" s="397"/>
      <c r="D149" s="404"/>
      <c r="E149" s="405"/>
      <c r="F149" s="404"/>
      <c r="G149" s="405"/>
      <c r="H149" s="405"/>
      <c r="I149" s="392"/>
      <c r="J149" s="392"/>
      <c r="K149" s="392"/>
      <c r="L149" s="392"/>
      <c r="M149" s="392"/>
      <c r="N149" s="279"/>
    </row>
    <row r="150" spans="1:14">
      <c r="A150" s="279"/>
      <c r="B150" s="403"/>
      <c r="C150" s="397"/>
      <c r="D150" s="404"/>
      <c r="E150" s="405"/>
      <c r="F150" s="404"/>
      <c r="G150" s="405"/>
      <c r="H150" s="405"/>
      <c r="I150" s="392"/>
      <c r="J150" s="392"/>
      <c r="K150" s="392"/>
      <c r="L150" s="392"/>
      <c r="M150" s="392"/>
      <c r="N150" s="279"/>
    </row>
    <row r="151" spans="1:14">
      <c r="A151" s="279"/>
      <c r="B151" s="403"/>
      <c r="C151" s="397"/>
      <c r="D151" s="404"/>
      <c r="E151" s="405"/>
      <c r="F151" s="404"/>
      <c r="G151" s="405"/>
      <c r="H151" s="405"/>
      <c r="I151" s="392"/>
      <c r="J151" s="392"/>
      <c r="K151" s="392"/>
      <c r="L151" s="392"/>
      <c r="M151" s="392"/>
      <c r="N151" s="279"/>
    </row>
    <row r="152" spans="1:14">
      <c r="A152" s="279"/>
      <c r="B152" s="403"/>
      <c r="C152" s="397"/>
      <c r="D152" s="404"/>
      <c r="E152" s="405"/>
      <c r="F152" s="404"/>
      <c r="G152" s="405"/>
      <c r="H152" s="405"/>
      <c r="I152" s="392"/>
      <c r="J152" s="392"/>
      <c r="K152" s="392"/>
      <c r="L152" s="392"/>
      <c r="M152" s="392"/>
      <c r="N152" s="279"/>
    </row>
    <row r="153" spans="1:14">
      <c r="A153" s="279"/>
      <c r="B153" s="403"/>
      <c r="C153" s="397"/>
      <c r="D153" s="404"/>
      <c r="E153" s="405"/>
      <c r="F153" s="404"/>
      <c r="G153" s="405"/>
      <c r="H153" s="405"/>
      <c r="I153" s="392"/>
      <c r="J153" s="392"/>
      <c r="K153" s="392"/>
      <c r="L153" s="392"/>
      <c r="M153" s="392"/>
      <c r="N153" s="279"/>
    </row>
    <row r="154" spans="1:14">
      <c r="A154" s="279"/>
      <c r="B154" s="403"/>
      <c r="C154" s="397"/>
      <c r="D154" s="404"/>
      <c r="E154" s="405"/>
      <c r="F154" s="404"/>
      <c r="G154" s="405"/>
      <c r="H154" s="405"/>
      <c r="I154" s="392"/>
      <c r="J154" s="392"/>
      <c r="K154" s="392"/>
      <c r="L154" s="392"/>
      <c r="M154" s="392"/>
      <c r="N154" s="279"/>
    </row>
    <row r="155" spans="1:14">
      <c r="A155" s="279"/>
      <c r="B155" s="403"/>
      <c r="C155" s="397"/>
      <c r="D155" s="404"/>
      <c r="E155" s="405"/>
      <c r="F155" s="404"/>
      <c r="G155" s="405"/>
      <c r="H155" s="405"/>
      <c r="I155" s="392"/>
      <c r="J155" s="392"/>
      <c r="K155" s="392"/>
      <c r="L155" s="392"/>
      <c r="M155" s="392"/>
      <c r="N155" s="279"/>
    </row>
    <row r="156" spans="1:14">
      <c r="A156" s="279"/>
      <c r="B156" s="403"/>
      <c r="C156" s="397"/>
      <c r="D156" s="404"/>
      <c r="E156" s="405"/>
      <c r="F156" s="404"/>
      <c r="G156" s="405"/>
      <c r="H156" s="405"/>
      <c r="I156" s="392"/>
      <c r="J156" s="392"/>
      <c r="K156" s="392"/>
      <c r="L156" s="392"/>
      <c r="M156" s="392"/>
      <c r="N156" s="279"/>
    </row>
    <row r="157" spans="1:14">
      <c r="A157" s="279"/>
      <c r="B157" s="403"/>
      <c r="C157" s="397"/>
      <c r="D157" s="404"/>
      <c r="E157" s="405"/>
      <c r="F157" s="404"/>
      <c r="G157" s="405"/>
      <c r="H157" s="405"/>
      <c r="I157" s="392"/>
      <c r="J157" s="392"/>
      <c r="K157" s="392"/>
      <c r="L157" s="392"/>
      <c r="M157" s="392"/>
      <c r="N157" s="279"/>
    </row>
    <row r="158" spans="1:14">
      <c r="A158" s="279"/>
      <c r="B158" s="403"/>
      <c r="C158" s="397"/>
      <c r="D158" s="404"/>
      <c r="E158" s="405"/>
      <c r="F158" s="404"/>
      <c r="G158" s="405"/>
      <c r="H158" s="405"/>
      <c r="I158" s="392"/>
      <c r="J158" s="392"/>
      <c r="K158" s="392"/>
      <c r="L158" s="392"/>
      <c r="M158" s="392"/>
      <c r="N158" s="279"/>
    </row>
    <row r="159" spans="1:14">
      <c r="A159" s="279"/>
      <c r="B159" s="403"/>
      <c r="C159" s="397"/>
      <c r="D159" s="404"/>
      <c r="E159" s="405"/>
      <c r="F159" s="404"/>
      <c r="G159" s="405"/>
      <c r="H159" s="405"/>
      <c r="I159" s="392"/>
      <c r="J159" s="392"/>
      <c r="K159" s="392"/>
      <c r="L159" s="392"/>
      <c r="M159" s="392"/>
      <c r="N159" s="279"/>
    </row>
    <row r="160" spans="1:14">
      <c r="A160" s="279"/>
      <c r="B160" s="403"/>
      <c r="C160" s="397"/>
      <c r="D160" s="404"/>
      <c r="E160" s="405"/>
      <c r="F160" s="404"/>
      <c r="G160" s="405"/>
      <c r="H160" s="405"/>
      <c r="I160" s="392"/>
      <c r="J160" s="392"/>
      <c r="K160" s="392"/>
      <c r="L160" s="392"/>
      <c r="M160" s="392"/>
      <c r="N160" s="279"/>
    </row>
    <row r="161" spans="1:14">
      <c r="A161" s="279"/>
      <c r="B161" s="403"/>
      <c r="C161" s="397"/>
      <c r="D161" s="404"/>
      <c r="E161" s="405"/>
      <c r="F161" s="404"/>
      <c r="G161" s="405"/>
      <c r="H161" s="405"/>
      <c r="I161" s="392"/>
      <c r="J161" s="392"/>
      <c r="K161" s="392"/>
      <c r="L161" s="392"/>
      <c r="M161" s="392"/>
      <c r="N161" s="279"/>
    </row>
    <row r="162" spans="1:14">
      <c r="A162" s="279"/>
      <c r="B162" s="403"/>
      <c r="C162" s="397"/>
      <c r="D162" s="404"/>
      <c r="E162" s="405"/>
      <c r="F162" s="404"/>
      <c r="G162" s="405"/>
      <c r="H162" s="405"/>
      <c r="I162" s="392"/>
      <c r="J162" s="392"/>
      <c r="K162" s="392"/>
      <c r="L162" s="392"/>
      <c r="M162" s="392"/>
      <c r="N162" s="279"/>
    </row>
    <row r="163" spans="1:14">
      <c r="A163" s="279"/>
      <c r="B163" s="403"/>
      <c r="C163" s="397"/>
      <c r="D163" s="404"/>
      <c r="E163" s="405"/>
      <c r="F163" s="404"/>
      <c r="G163" s="405"/>
      <c r="H163" s="405"/>
      <c r="I163" s="392"/>
      <c r="J163" s="392"/>
      <c r="K163" s="392"/>
      <c r="L163" s="392"/>
      <c r="M163" s="392"/>
      <c r="N163" s="279"/>
    </row>
    <row r="164" spans="1:14">
      <c r="A164" s="279"/>
      <c r="B164" s="403"/>
      <c r="C164" s="397"/>
      <c r="D164" s="404"/>
      <c r="E164" s="405"/>
      <c r="F164" s="404"/>
      <c r="G164" s="405"/>
      <c r="H164" s="405"/>
      <c r="I164" s="392"/>
      <c r="J164" s="392"/>
      <c r="K164" s="392"/>
      <c r="L164" s="392"/>
      <c r="M164" s="392"/>
      <c r="N164" s="279"/>
    </row>
    <row r="165" spans="1:14">
      <c r="A165" s="279"/>
      <c r="B165" s="403"/>
      <c r="C165" s="397"/>
      <c r="D165" s="404"/>
      <c r="E165" s="405"/>
      <c r="F165" s="404"/>
      <c r="G165" s="405"/>
      <c r="H165" s="405"/>
      <c r="I165" s="392"/>
      <c r="J165" s="392"/>
      <c r="K165" s="392"/>
      <c r="L165" s="392"/>
      <c r="M165" s="392"/>
      <c r="N165" s="279"/>
    </row>
    <row r="166" spans="1:14">
      <c r="A166" s="279"/>
      <c r="B166" s="403"/>
      <c r="C166" s="397"/>
      <c r="D166" s="404"/>
      <c r="E166" s="405"/>
      <c r="F166" s="404"/>
      <c r="G166" s="405"/>
      <c r="H166" s="405"/>
      <c r="I166" s="392"/>
      <c r="J166" s="392"/>
      <c r="K166" s="392"/>
      <c r="L166" s="392"/>
      <c r="M166" s="392"/>
      <c r="N166" s="279"/>
    </row>
    <row r="167" spans="1:14">
      <c r="A167" s="279"/>
      <c r="B167" s="403"/>
      <c r="C167" s="397"/>
      <c r="D167" s="404"/>
      <c r="E167" s="405"/>
      <c r="F167" s="404"/>
      <c r="G167" s="405"/>
      <c r="H167" s="405"/>
      <c r="I167" s="392"/>
      <c r="J167" s="392"/>
      <c r="K167" s="392"/>
      <c r="L167" s="392"/>
      <c r="M167" s="392"/>
      <c r="N167" s="279"/>
    </row>
    <row r="168" spans="1:14">
      <c r="A168" s="279"/>
      <c r="B168" s="403"/>
      <c r="C168" s="397"/>
      <c r="D168" s="404"/>
      <c r="E168" s="405"/>
      <c r="F168" s="404"/>
      <c r="G168" s="405"/>
      <c r="H168" s="405"/>
      <c r="I168" s="392"/>
      <c r="J168" s="392"/>
      <c r="K168" s="392"/>
      <c r="L168" s="392"/>
      <c r="M168" s="392"/>
      <c r="N168" s="279"/>
    </row>
    <row r="169" spans="1:14">
      <c r="A169" s="279"/>
      <c r="B169" s="403"/>
      <c r="C169" s="397"/>
      <c r="D169" s="404"/>
      <c r="E169" s="405"/>
      <c r="F169" s="404"/>
      <c r="G169" s="405"/>
      <c r="H169" s="405"/>
      <c r="I169" s="392"/>
      <c r="J169" s="392"/>
      <c r="K169" s="392"/>
      <c r="L169" s="392"/>
      <c r="M169" s="392"/>
      <c r="N169" s="279"/>
    </row>
    <row r="170" spans="1:14">
      <c r="A170" s="279"/>
      <c r="B170" s="403"/>
      <c r="C170" s="397"/>
      <c r="D170" s="404"/>
      <c r="E170" s="405"/>
      <c r="F170" s="404"/>
      <c r="G170" s="405"/>
      <c r="H170" s="405"/>
      <c r="I170" s="392"/>
      <c r="J170" s="392"/>
      <c r="K170" s="392"/>
      <c r="L170" s="392"/>
      <c r="M170" s="392"/>
      <c r="N170" s="279"/>
    </row>
    <row r="171" spans="1:14">
      <c r="A171" s="279"/>
      <c r="B171" s="403"/>
      <c r="C171" s="397"/>
      <c r="D171" s="404"/>
      <c r="E171" s="405"/>
      <c r="F171" s="404"/>
      <c r="G171" s="405"/>
      <c r="H171" s="405"/>
      <c r="I171" s="392"/>
      <c r="J171" s="392"/>
      <c r="K171" s="392"/>
      <c r="L171" s="392"/>
      <c r="M171" s="392"/>
      <c r="N171" s="279"/>
    </row>
    <row r="172" spans="1:14">
      <c r="A172" s="279"/>
      <c r="B172" s="403"/>
      <c r="C172" s="397"/>
      <c r="D172" s="404"/>
      <c r="E172" s="405"/>
      <c r="F172" s="404"/>
      <c r="G172" s="405"/>
      <c r="H172" s="405"/>
      <c r="I172" s="392"/>
      <c r="J172" s="392"/>
      <c r="K172" s="392"/>
      <c r="L172" s="392"/>
      <c r="M172" s="392"/>
      <c r="N172" s="279"/>
    </row>
    <row r="173" spans="1:14">
      <c r="A173" s="279"/>
      <c r="B173" s="403"/>
      <c r="C173" s="397"/>
      <c r="D173" s="404"/>
      <c r="E173" s="405"/>
      <c r="F173" s="404"/>
      <c r="G173" s="405"/>
      <c r="H173" s="405"/>
      <c r="I173" s="392"/>
      <c r="J173" s="392"/>
      <c r="K173" s="392"/>
      <c r="L173" s="392"/>
      <c r="M173" s="392"/>
      <c r="N173" s="279"/>
    </row>
    <row r="174" spans="1:14">
      <c r="A174" s="279"/>
      <c r="B174" s="403"/>
      <c r="C174" s="397"/>
      <c r="D174" s="404"/>
      <c r="E174" s="405"/>
      <c r="F174" s="404"/>
      <c r="G174" s="405"/>
      <c r="H174" s="405"/>
      <c r="I174" s="392"/>
      <c r="J174" s="392"/>
      <c r="K174" s="392"/>
      <c r="L174" s="392"/>
      <c r="M174" s="392"/>
      <c r="N174" s="279"/>
    </row>
    <row r="175" spans="1:14">
      <c r="A175" s="279"/>
      <c r="B175" s="403"/>
      <c r="C175" s="397"/>
      <c r="D175" s="404"/>
      <c r="E175" s="405"/>
      <c r="F175" s="404"/>
      <c r="G175" s="405"/>
      <c r="H175" s="405"/>
      <c r="I175" s="392"/>
      <c r="J175" s="392"/>
      <c r="K175" s="392"/>
      <c r="L175" s="392"/>
      <c r="M175" s="392"/>
      <c r="N175" s="279"/>
    </row>
    <row r="176" spans="1:14">
      <c r="A176" s="279"/>
      <c r="B176" s="403"/>
      <c r="C176" s="397"/>
      <c r="D176" s="404"/>
      <c r="E176" s="405"/>
      <c r="F176" s="404"/>
      <c r="G176" s="405"/>
      <c r="H176" s="405"/>
      <c r="I176" s="392"/>
      <c r="J176" s="392"/>
      <c r="K176" s="392"/>
      <c r="L176" s="392"/>
      <c r="M176" s="392"/>
      <c r="N176" s="279"/>
    </row>
    <row r="177" spans="1:14">
      <c r="A177" s="279"/>
      <c r="B177" s="403"/>
      <c r="C177" s="397"/>
      <c r="D177" s="404"/>
      <c r="E177" s="405"/>
      <c r="F177" s="404"/>
      <c r="G177" s="405"/>
      <c r="H177" s="405"/>
      <c r="I177" s="392"/>
      <c r="J177" s="392"/>
      <c r="K177" s="392"/>
      <c r="L177" s="392"/>
      <c r="M177" s="392"/>
      <c r="N177" s="279"/>
    </row>
    <row r="178" spans="1:14">
      <c r="A178" s="279"/>
      <c r="B178" s="403"/>
      <c r="C178" s="397"/>
      <c r="D178" s="404"/>
      <c r="E178" s="405"/>
      <c r="F178" s="404"/>
      <c r="G178" s="405"/>
      <c r="H178" s="405"/>
      <c r="I178" s="392"/>
      <c r="J178" s="392"/>
      <c r="K178" s="392"/>
      <c r="L178" s="392"/>
      <c r="M178" s="392"/>
      <c r="N178" s="279"/>
    </row>
    <row r="179" spans="1:14">
      <c r="A179" s="279"/>
      <c r="B179" s="403"/>
      <c r="C179" s="397"/>
      <c r="D179" s="404"/>
      <c r="E179" s="405"/>
      <c r="F179" s="404"/>
      <c r="G179" s="405"/>
      <c r="H179" s="405"/>
      <c r="I179" s="392"/>
      <c r="J179" s="392"/>
      <c r="K179" s="392"/>
      <c r="L179" s="392"/>
      <c r="M179" s="392"/>
      <c r="N179" s="279"/>
    </row>
    <row r="180" spans="1:14">
      <c r="A180" s="279"/>
      <c r="B180" s="403"/>
      <c r="C180" s="397"/>
      <c r="D180" s="404"/>
      <c r="E180" s="405"/>
      <c r="F180" s="404"/>
      <c r="G180" s="405"/>
      <c r="H180" s="405"/>
      <c r="I180" s="392"/>
      <c r="J180" s="392"/>
      <c r="K180" s="392"/>
      <c r="L180" s="392"/>
      <c r="M180" s="392"/>
      <c r="N180" s="279"/>
    </row>
    <row r="181" spans="1:14">
      <c r="A181" s="279"/>
      <c r="B181" s="403"/>
      <c r="C181" s="397"/>
      <c r="D181" s="404"/>
      <c r="E181" s="405"/>
      <c r="F181" s="404"/>
      <c r="G181" s="405"/>
      <c r="H181" s="405"/>
      <c r="I181" s="392"/>
      <c r="J181" s="392"/>
      <c r="K181" s="392"/>
      <c r="L181" s="392"/>
      <c r="M181" s="392"/>
      <c r="N181" s="279"/>
    </row>
    <row r="182" spans="1:14">
      <c r="A182" s="279"/>
      <c r="B182" s="403"/>
      <c r="C182" s="397"/>
      <c r="D182" s="404"/>
      <c r="E182" s="405"/>
      <c r="F182" s="404"/>
      <c r="G182" s="405"/>
      <c r="H182" s="405"/>
      <c r="I182" s="392"/>
      <c r="J182" s="392"/>
      <c r="K182" s="392"/>
      <c r="L182" s="392"/>
      <c r="M182" s="392"/>
      <c r="N182" s="279"/>
    </row>
    <row r="183" spans="1:14">
      <c r="A183" s="279"/>
      <c r="B183" s="403"/>
      <c r="C183" s="397"/>
      <c r="D183" s="404"/>
      <c r="E183" s="405"/>
      <c r="F183" s="404"/>
      <c r="G183" s="405"/>
      <c r="H183" s="405"/>
      <c r="I183" s="392"/>
      <c r="J183" s="392"/>
      <c r="K183" s="392"/>
      <c r="L183" s="392"/>
      <c r="M183" s="392"/>
      <c r="N183" s="279"/>
    </row>
    <row r="184" spans="1:14">
      <c r="A184" s="279"/>
      <c r="B184" s="403"/>
      <c r="C184" s="397"/>
      <c r="D184" s="404"/>
      <c r="E184" s="405"/>
      <c r="F184" s="404"/>
      <c r="G184" s="405"/>
      <c r="H184" s="405"/>
      <c r="I184" s="392"/>
      <c r="J184" s="392"/>
      <c r="K184" s="392"/>
      <c r="L184" s="392"/>
      <c r="M184" s="392"/>
      <c r="N184" s="279"/>
    </row>
    <row r="185" spans="1:14">
      <c r="A185" s="279"/>
      <c r="B185" s="403"/>
      <c r="C185" s="397"/>
      <c r="D185" s="404"/>
      <c r="E185" s="405"/>
      <c r="F185" s="404"/>
      <c r="G185" s="405"/>
      <c r="H185" s="405"/>
      <c r="I185" s="392"/>
      <c r="J185" s="392"/>
      <c r="K185" s="392"/>
      <c r="L185" s="392"/>
      <c r="M185" s="392"/>
      <c r="N185" s="279"/>
    </row>
    <row r="186" spans="1:14">
      <c r="A186" s="279"/>
      <c r="B186" s="403"/>
      <c r="C186" s="397"/>
      <c r="D186" s="404"/>
      <c r="E186" s="405"/>
      <c r="F186" s="404"/>
      <c r="G186" s="405"/>
      <c r="H186" s="405"/>
      <c r="I186" s="392"/>
      <c r="J186" s="392"/>
      <c r="K186" s="392"/>
      <c r="L186" s="392"/>
      <c r="M186" s="392"/>
      <c r="N186" s="279"/>
    </row>
    <row r="187" spans="1:14">
      <c r="A187" s="279"/>
      <c r="B187" s="403"/>
      <c r="C187" s="397"/>
      <c r="D187" s="404"/>
      <c r="E187" s="405"/>
      <c r="F187" s="404"/>
      <c r="G187" s="405"/>
      <c r="H187" s="405"/>
      <c r="I187" s="392"/>
      <c r="J187" s="392"/>
      <c r="K187" s="392"/>
      <c r="L187" s="392"/>
      <c r="M187" s="392"/>
      <c r="N187" s="279"/>
    </row>
    <row r="188" spans="1:14">
      <c r="A188" s="279"/>
      <c r="B188" s="403"/>
      <c r="C188" s="397"/>
      <c r="D188" s="404"/>
      <c r="E188" s="405"/>
      <c r="F188" s="404"/>
      <c r="G188" s="405"/>
      <c r="H188" s="405"/>
      <c r="I188" s="392"/>
      <c r="J188" s="392"/>
      <c r="K188" s="392"/>
      <c r="L188" s="392"/>
      <c r="M188" s="392"/>
      <c r="N188" s="279"/>
    </row>
    <row r="189" spans="1:14">
      <c r="A189" s="279"/>
      <c r="B189" s="403"/>
      <c r="C189" s="397"/>
      <c r="D189" s="404"/>
      <c r="E189" s="405"/>
      <c r="F189" s="404"/>
      <c r="G189" s="405"/>
      <c r="H189" s="405"/>
      <c r="I189" s="392"/>
      <c r="J189" s="392"/>
      <c r="K189" s="392"/>
      <c r="L189" s="392"/>
      <c r="M189" s="392"/>
      <c r="N189" s="279"/>
    </row>
    <row r="190" spans="1:14">
      <c r="A190" s="279"/>
      <c r="B190" s="403"/>
      <c r="C190" s="397"/>
      <c r="D190" s="404"/>
      <c r="E190" s="405"/>
      <c r="F190" s="404"/>
      <c r="G190" s="405"/>
      <c r="H190" s="405"/>
      <c r="I190" s="392"/>
      <c r="J190" s="392"/>
      <c r="K190" s="392"/>
      <c r="L190" s="392"/>
      <c r="M190" s="392"/>
      <c r="N190" s="279"/>
    </row>
    <row r="191" spans="1:14">
      <c r="A191" s="279"/>
      <c r="B191" s="403"/>
      <c r="C191" s="397"/>
      <c r="D191" s="404"/>
      <c r="E191" s="405"/>
      <c r="F191" s="404"/>
      <c r="G191" s="405"/>
      <c r="H191" s="405"/>
      <c r="I191" s="392"/>
      <c r="J191" s="392"/>
      <c r="K191" s="392"/>
      <c r="L191" s="392"/>
      <c r="M191" s="392"/>
      <c r="N191" s="279"/>
    </row>
    <row r="192" spans="1:14">
      <c r="A192" s="279"/>
      <c r="B192" s="403"/>
      <c r="C192" s="397"/>
      <c r="D192" s="404"/>
      <c r="E192" s="405"/>
      <c r="F192" s="404"/>
      <c r="G192" s="405"/>
      <c r="H192" s="405"/>
      <c r="I192" s="392"/>
      <c r="J192" s="392"/>
      <c r="K192" s="392"/>
      <c r="L192" s="392"/>
      <c r="M192" s="392"/>
      <c r="N192" s="279"/>
    </row>
    <row r="193" spans="1:14">
      <c r="A193" s="279"/>
      <c r="B193" s="403"/>
      <c r="C193" s="397"/>
      <c r="D193" s="404"/>
      <c r="E193" s="405"/>
      <c r="F193" s="404"/>
      <c r="G193" s="405"/>
      <c r="H193" s="405"/>
      <c r="I193" s="392"/>
      <c r="J193" s="392"/>
      <c r="K193" s="392"/>
      <c r="L193" s="392"/>
      <c r="M193" s="392"/>
      <c r="N193" s="279"/>
    </row>
    <row r="194" spans="1:14">
      <c r="A194" s="279"/>
      <c r="B194" s="403"/>
      <c r="C194" s="397"/>
      <c r="D194" s="404"/>
      <c r="E194" s="405"/>
      <c r="F194" s="404"/>
      <c r="G194" s="405"/>
      <c r="H194" s="405"/>
      <c r="I194" s="392"/>
      <c r="J194" s="392"/>
      <c r="K194" s="392"/>
      <c r="L194" s="392"/>
      <c r="M194" s="392"/>
      <c r="N194" s="279"/>
    </row>
    <row r="195" spans="1:14">
      <c r="A195" s="279"/>
      <c r="B195" s="403"/>
      <c r="C195" s="397"/>
      <c r="D195" s="404"/>
      <c r="E195" s="405"/>
      <c r="F195" s="404"/>
      <c r="G195" s="405"/>
      <c r="H195" s="405"/>
      <c r="I195" s="392"/>
      <c r="J195" s="392"/>
      <c r="K195" s="392"/>
      <c r="L195" s="392"/>
      <c r="M195" s="392"/>
      <c r="N195" s="279"/>
    </row>
    <row r="196" spans="1:14">
      <c r="A196" s="279"/>
      <c r="B196" s="403"/>
      <c r="C196" s="397"/>
      <c r="D196" s="404"/>
      <c r="E196" s="405"/>
      <c r="F196" s="404"/>
      <c r="G196" s="405"/>
      <c r="H196" s="405"/>
      <c r="I196" s="392"/>
      <c r="J196" s="392"/>
      <c r="K196" s="392"/>
      <c r="L196" s="392"/>
      <c r="M196" s="392"/>
      <c r="N196" s="279"/>
    </row>
    <row r="197" spans="1:14">
      <c r="A197" s="279"/>
      <c r="B197" s="403"/>
      <c r="C197" s="397"/>
      <c r="D197" s="404"/>
      <c r="E197" s="405"/>
      <c r="F197" s="404"/>
      <c r="G197" s="405"/>
      <c r="H197" s="405"/>
      <c r="I197" s="392"/>
      <c r="J197" s="392"/>
      <c r="K197" s="392"/>
      <c r="L197" s="392"/>
      <c r="M197" s="392"/>
      <c r="N197" s="279"/>
    </row>
    <row r="198" spans="1:14">
      <c r="A198" s="279"/>
      <c r="B198" s="403"/>
      <c r="C198" s="397"/>
      <c r="D198" s="404"/>
      <c r="E198" s="405"/>
      <c r="F198" s="404"/>
      <c r="G198" s="405"/>
      <c r="H198" s="405"/>
      <c r="I198" s="392"/>
      <c r="J198" s="392"/>
      <c r="K198" s="392"/>
      <c r="L198" s="392"/>
      <c r="M198" s="392"/>
      <c r="N198" s="279"/>
    </row>
    <row r="199" spans="1:14">
      <c r="A199" s="279"/>
      <c r="B199" s="403"/>
      <c r="C199" s="397"/>
      <c r="D199" s="404"/>
      <c r="E199" s="405"/>
      <c r="F199" s="404"/>
      <c r="G199" s="405"/>
      <c r="H199" s="405"/>
      <c r="I199" s="392"/>
      <c r="J199" s="392"/>
      <c r="K199" s="392"/>
      <c r="L199" s="392"/>
      <c r="M199" s="392"/>
      <c r="N199" s="279"/>
    </row>
    <row r="200" spans="1:14">
      <c r="A200" s="279"/>
      <c r="B200" s="403"/>
      <c r="C200" s="397"/>
      <c r="D200" s="404"/>
      <c r="E200" s="405"/>
      <c r="F200" s="404"/>
      <c r="G200" s="405"/>
      <c r="H200" s="405"/>
      <c r="I200" s="392"/>
      <c r="J200" s="392"/>
      <c r="K200" s="392"/>
      <c r="L200" s="392"/>
      <c r="M200" s="392"/>
      <c r="N200" s="279"/>
    </row>
    <row r="201" spans="1:14">
      <c r="A201" s="279"/>
      <c r="B201" s="403"/>
      <c r="C201" s="397"/>
      <c r="D201" s="404"/>
      <c r="E201" s="405"/>
      <c r="F201" s="404"/>
      <c r="G201" s="405"/>
      <c r="H201" s="405"/>
      <c r="I201" s="392"/>
      <c r="J201" s="392"/>
      <c r="K201" s="392"/>
      <c r="L201" s="392"/>
      <c r="M201" s="392"/>
      <c r="N201" s="279"/>
    </row>
    <row r="202" spans="1:14">
      <c r="A202" s="279"/>
      <c r="B202" s="403"/>
      <c r="C202" s="397"/>
      <c r="D202" s="404"/>
      <c r="E202" s="405"/>
      <c r="F202" s="404"/>
      <c r="G202" s="405"/>
      <c r="H202" s="405"/>
      <c r="I202" s="392"/>
      <c r="J202" s="392"/>
      <c r="K202" s="392"/>
      <c r="L202" s="392"/>
      <c r="M202" s="392"/>
      <c r="N202" s="279"/>
    </row>
    <row r="203" spans="1:14">
      <c r="A203" s="279"/>
      <c r="B203" s="403"/>
      <c r="C203" s="397"/>
      <c r="D203" s="404"/>
      <c r="E203" s="405"/>
      <c r="F203" s="404"/>
      <c r="G203" s="405"/>
      <c r="H203" s="405"/>
      <c r="I203" s="392"/>
      <c r="J203" s="392"/>
      <c r="K203" s="392"/>
      <c r="L203" s="392"/>
      <c r="M203" s="392"/>
      <c r="N203" s="279"/>
    </row>
    <row r="204" spans="1:14">
      <c r="A204" s="279"/>
      <c r="B204" s="403"/>
      <c r="C204" s="397"/>
      <c r="D204" s="404"/>
      <c r="E204" s="405"/>
      <c r="F204" s="404"/>
      <c r="G204" s="405"/>
      <c r="H204" s="405"/>
      <c r="I204" s="392"/>
      <c r="J204" s="392"/>
      <c r="K204" s="392"/>
      <c r="L204" s="392"/>
      <c r="M204" s="392"/>
      <c r="N204" s="279"/>
    </row>
    <row r="205" spans="1:14">
      <c r="A205" s="279"/>
      <c r="B205" s="403"/>
      <c r="C205" s="397"/>
      <c r="D205" s="404"/>
      <c r="E205" s="405"/>
      <c r="F205" s="404"/>
      <c r="G205" s="405"/>
      <c r="H205" s="405"/>
      <c r="I205" s="392"/>
      <c r="J205" s="392"/>
      <c r="K205" s="392"/>
      <c r="L205" s="392"/>
      <c r="M205" s="392"/>
      <c r="N205" s="279"/>
    </row>
    <row r="206" spans="1:14">
      <c r="A206" s="279"/>
      <c r="B206" s="403"/>
      <c r="C206" s="397"/>
      <c r="D206" s="404"/>
      <c r="E206" s="405"/>
      <c r="F206" s="404"/>
      <c r="G206" s="405"/>
      <c r="H206" s="405"/>
      <c r="I206" s="392"/>
      <c r="J206" s="392"/>
      <c r="K206" s="392"/>
      <c r="L206" s="392"/>
      <c r="M206" s="392"/>
      <c r="N206" s="279"/>
    </row>
    <row r="207" spans="1:14">
      <c r="A207" s="279"/>
      <c r="B207" s="403"/>
      <c r="C207" s="397"/>
      <c r="D207" s="404"/>
      <c r="E207" s="405"/>
      <c r="F207" s="404"/>
      <c r="G207" s="405"/>
      <c r="H207" s="405"/>
      <c r="I207" s="392"/>
      <c r="J207" s="392"/>
      <c r="K207" s="392"/>
      <c r="L207" s="392"/>
      <c r="M207" s="392"/>
      <c r="N207" s="279"/>
    </row>
    <row r="208" spans="1:14">
      <c r="A208" s="279"/>
      <c r="B208" s="403"/>
      <c r="C208" s="397"/>
      <c r="D208" s="404"/>
      <c r="E208" s="405"/>
      <c r="F208" s="404"/>
      <c r="G208" s="405"/>
      <c r="H208" s="405"/>
      <c r="I208" s="392"/>
      <c r="J208" s="392"/>
      <c r="K208" s="392"/>
      <c r="L208" s="392"/>
      <c r="M208" s="392"/>
      <c r="N208" s="279"/>
    </row>
    <row r="209" spans="1:14">
      <c r="A209" s="279"/>
      <c r="B209" s="403"/>
      <c r="C209" s="397"/>
      <c r="D209" s="404"/>
      <c r="E209" s="405"/>
      <c r="F209" s="404"/>
      <c r="G209" s="405"/>
      <c r="H209" s="405"/>
      <c r="I209" s="392"/>
      <c r="J209" s="392"/>
      <c r="K209" s="392"/>
      <c r="L209" s="392"/>
      <c r="M209" s="392"/>
      <c r="N209" s="279"/>
    </row>
    <row r="210" spans="1:14">
      <c r="A210" s="279"/>
      <c r="B210" s="403"/>
      <c r="C210" s="397"/>
      <c r="D210" s="404"/>
      <c r="E210" s="405"/>
      <c r="F210" s="404"/>
      <c r="G210" s="405"/>
      <c r="H210" s="405"/>
      <c r="I210" s="392"/>
      <c r="J210" s="392"/>
      <c r="K210" s="392"/>
      <c r="L210" s="392"/>
      <c r="M210" s="392"/>
      <c r="N210" s="279"/>
    </row>
    <row r="211" spans="1:14">
      <c r="A211" s="279"/>
      <c r="B211" s="403"/>
      <c r="C211" s="397"/>
      <c r="D211" s="404"/>
      <c r="E211" s="405"/>
      <c r="F211" s="404"/>
      <c r="G211" s="405"/>
      <c r="H211" s="405"/>
      <c r="I211" s="392"/>
      <c r="J211" s="392"/>
      <c r="K211" s="392"/>
      <c r="L211" s="392"/>
      <c r="M211" s="392"/>
      <c r="N211" s="279"/>
    </row>
    <row r="212" spans="1:14">
      <c r="A212" s="279"/>
      <c r="B212" s="403"/>
      <c r="C212" s="397"/>
      <c r="D212" s="404"/>
      <c r="E212" s="405"/>
      <c r="F212" s="404"/>
      <c r="G212" s="405"/>
      <c r="H212" s="405"/>
      <c r="I212" s="392"/>
      <c r="J212" s="392"/>
      <c r="K212" s="392"/>
      <c r="L212" s="392"/>
      <c r="M212" s="392"/>
      <c r="N212" s="279"/>
    </row>
    <row r="213" spans="1:14">
      <c r="A213" s="279"/>
      <c r="B213" s="403"/>
      <c r="C213" s="397"/>
      <c r="D213" s="404"/>
      <c r="E213" s="405"/>
      <c r="F213" s="404"/>
      <c r="G213" s="405"/>
      <c r="H213" s="405"/>
      <c r="I213" s="392"/>
      <c r="J213" s="392"/>
      <c r="K213" s="392"/>
      <c r="L213" s="392"/>
      <c r="M213" s="392"/>
      <c r="N213" s="279"/>
    </row>
    <row r="214" spans="1:14">
      <c r="A214" s="279"/>
      <c r="B214" s="403"/>
      <c r="C214" s="397"/>
      <c r="D214" s="404"/>
      <c r="E214" s="405"/>
      <c r="F214" s="404"/>
      <c r="G214" s="405"/>
      <c r="H214" s="405"/>
      <c r="I214" s="392"/>
      <c r="J214" s="392"/>
      <c r="K214" s="392"/>
      <c r="L214" s="392"/>
      <c r="M214" s="392"/>
      <c r="N214" s="279"/>
    </row>
    <row r="215" spans="1:14">
      <c r="A215" s="279"/>
      <c r="B215" s="403"/>
      <c r="C215" s="397"/>
      <c r="D215" s="404"/>
      <c r="E215" s="405"/>
      <c r="F215" s="404"/>
      <c r="G215" s="405"/>
      <c r="H215" s="405"/>
      <c r="I215" s="392"/>
      <c r="J215" s="392"/>
      <c r="K215" s="392"/>
      <c r="L215" s="392"/>
      <c r="M215" s="392"/>
      <c r="N215" s="279"/>
    </row>
    <row r="216" spans="1:14">
      <c r="A216" s="279"/>
      <c r="B216" s="403"/>
      <c r="C216" s="397"/>
      <c r="D216" s="404"/>
      <c r="E216" s="405"/>
      <c r="F216" s="404"/>
      <c r="G216" s="405"/>
      <c r="H216" s="405"/>
      <c r="I216" s="392"/>
      <c r="J216" s="392"/>
      <c r="K216" s="392"/>
      <c r="L216" s="392"/>
      <c r="M216" s="392"/>
      <c r="N216" s="279"/>
    </row>
    <row r="217" spans="1:14">
      <c r="A217" s="279"/>
      <c r="B217" s="403"/>
      <c r="C217" s="397"/>
      <c r="D217" s="404"/>
      <c r="E217" s="405"/>
      <c r="F217" s="404"/>
      <c r="G217" s="405"/>
      <c r="H217" s="405"/>
      <c r="I217" s="392"/>
      <c r="J217" s="392"/>
      <c r="K217" s="392"/>
      <c r="L217" s="392"/>
      <c r="M217" s="392"/>
      <c r="N217" s="279"/>
    </row>
    <row r="218" spans="1:14">
      <c r="A218" s="279"/>
      <c r="B218" s="403"/>
      <c r="C218" s="397"/>
      <c r="D218" s="404"/>
      <c r="E218" s="405"/>
      <c r="F218" s="404"/>
      <c r="G218" s="405"/>
      <c r="H218" s="405"/>
      <c r="I218" s="392"/>
      <c r="J218" s="392"/>
      <c r="K218" s="392"/>
      <c r="L218" s="392"/>
      <c r="M218" s="392"/>
      <c r="N218" s="279"/>
    </row>
    <row r="219" spans="1:14">
      <c r="A219" s="279"/>
      <c r="B219" s="403"/>
      <c r="C219" s="397"/>
      <c r="D219" s="404"/>
      <c r="E219" s="405"/>
      <c r="F219" s="404"/>
      <c r="G219" s="405"/>
      <c r="H219" s="405"/>
      <c r="I219" s="392"/>
      <c r="J219" s="392"/>
      <c r="K219" s="392"/>
      <c r="L219" s="392"/>
      <c r="M219" s="392"/>
      <c r="N219" s="279"/>
    </row>
    <row r="220" spans="1:14">
      <c r="A220" s="279"/>
      <c r="B220" s="403"/>
      <c r="C220" s="397"/>
      <c r="D220" s="404"/>
      <c r="E220" s="405"/>
      <c r="F220" s="404"/>
      <c r="G220" s="405"/>
      <c r="H220" s="405"/>
      <c r="I220" s="392"/>
      <c r="J220" s="392"/>
      <c r="K220" s="392"/>
      <c r="L220" s="392"/>
      <c r="M220" s="392"/>
      <c r="N220" s="279"/>
    </row>
    <row r="221" spans="1:14">
      <c r="A221" s="279"/>
      <c r="B221" s="403"/>
      <c r="C221" s="397"/>
      <c r="D221" s="404"/>
      <c r="E221" s="405"/>
      <c r="F221" s="404"/>
      <c r="G221" s="405"/>
      <c r="H221" s="405"/>
      <c r="I221" s="392"/>
      <c r="J221" s="392"/>
      <c r="K221" s="392"/>
      <c r="L221" s="392"/>
      <c r="M221" s="392"/>
      <c r="N221" s="279"/>
    </row>
    <row r="222" spans="1:14">
      <c r="A222" s="279"/>
      <c r="B222" s="403"/>
      <c r="C222" s="397"/>
      <c r="D222" s="404"/>
      <c r="E222" s="405"/>
      <c r="F222" s="404"/>
      <c r="G222" s="405"/>
      <c r="H222" s="405"/>
      <c r="I222" s="392"/>
      <c r="J222" s="392"/>
      <c r="K222" s="392"/>
      <c r="L222" s="392"/>
      <c r="M222" s="392"/>
      <c r="N222" s="279"/>
    </row>
    <row r="223" spans="1:14">
      <c r="A223" s="279"/>
      <c r="B223" s="403"/>
      <c r="C223" s="397"/>
      <c r="D223" s="404"/>
      <c r="E223" s="405"/>
      <c r="F223" s="404"/>
      <c r="G223" s="405"/>
      <c r="H223" s="405"/>
      <c r="I223" s="392"/>
      <c r="J223" s="392"/>
      <c r="K223" s="392"/>
      <c r="L223" s="392"/>
      <c r="M223" s="392"/>
      <c r="N223" s="279"/>
    </row>
    <row r="224" spans="1:14">
      <c r="A224" s="279"/>
      <c r="B224" s="403"/>
      <c r="C224" s="397"/>
      <c r="D224" s="404"/>
      <c r="E224" s="405"/>
      <c r="F224" s="404"/>
      <c r="G224" s="405"/>
      <c r="H224" s="405"/>
      <c r="I224" s="392"/>
      <c r="J224" s="392"/>
      <c r="K224" s="392"/>
      <c r="L224" s="392"/>
      <c r="M224" s="392"/>
      <c r="N224" s="279"/>
    </row>
    <row r="225" spans="1:14">
      <c r="A225" s="279"/>
      <c r="B225" s="403"/>
      <c r="C225" s="397"/>
      <c r="D225" s="404"/>
      <c r="E225" s="405"/>
      <c r="F225" s="404"/>
      <c r="G225" s="405"/>
      <c r="H225" s="405"/>
      <c r="I225" s="392"/>
      <c r="J225" s="392"/>
      <c r="K225" s="392"/>
      <c r="L225" s="392"/>
      <c r="M225" s="392"/>
      <c r="N225" s="279"/>
    </row>
    <row r="226" spans="1:14">
      <c r="A226" s="279"/>
      <c r="B226" s="403"/>
      <c r="C226" s="397"/>
      <c r="D226" s="404"/>
      <c r="E226" s="405"/>
      <c r="F226" s="404"/>
      <c r="G226" s="405"/>
      <c r="H226" s="405"/>
      <c r="I226" s="392"/>
      <c r="J226" s="392"/>
      <c r="K226" s="392"/>
      <c r="L226" s="392"/>
      <c r="M226" s="392"/>
      <c r="N226" s="279"/>
    </row>
    <row r="227" spans="1:14">
      <c r="A227" s="279"/>
      <c r="B227" s="403"/>
      <c r="C227" s="397"/>
      <c r="D227" s="404"/>
      <c r="E227" s="405"/>
      <c r="F227" s="404"/>
      <c r="G227" s="405"/>
      <c r="H227" s="405"/>
      <c r="I227" s="392"/>
      <c r="J227" s="392"/>
      <c r="K227" s="392"/>
      <c r="L227" s="392"/>
      <c r="M227" s="392"/>
      <c r="N227" s="279"/>
    </row>
    <row r="228" spans="1:14">
      <c r="A228" s="279"/>
      <c r="B228" s="403"/>
      <c r="C228" s="397"/>
      <c r="D228" s="404"/>
      <c r="E228" s="405"/>
      <c r="F228" s="404"/>
      <c r="G228" s="405"/>
      <c r="H228" s="405"/>
      <c r="I228" s="392"/>
      <c r="J228" s="392"/>
      <c r="K228" s="392"/>
      <c r="L228" s="392"/>
      <c r="M228" s="392"/>
      <c r="N228" s="279"/>
    </row>
    <row r="229" spans="1:14">
      <c r="A229" s="279"/>
      <c r="B229" s="403"/>
      <c r="C229" s="397"/>
      <c r="D229" s="404"/>
      <c r="E229" s="405"/>
      <c r="F229" s="404"/>
      <c r="G229" s="405"/>
      <c r="H229" s="405"/>
      <c r="I229" s="392"/>
      <c r="J229" s="392"/>
      <c r="K229" s="392"/>
      <c r="L229" s="392"/>
      <c r="M229" s="392"/>
      <c r="N229" s="279"/>
    </row>
    <row r="230" spans="1:14">
      <c r="A230" s="279"/>
      <c r="B230" s="403"/>
      <c r="C230" s="397"/>
      <c r="D230" s="404"/>
      <c r="E230" s="405"/>
      <c r="F230" s="404"/>
      <c r="G230" s="405"/>
      <c r="H230" s="405"/>
      <c r="I230" s="392"/>
      <c r="J230" s="392"/>
      <c r="K230" s="392"/>
      <c r="L230" s="392"/>
      <c r="M230" s="392"/>
      <c r="N230" s="279"/>
    </row>
    <row r="231" spans="1:14">
      <c r="A231" s="279"/>
      <c r="B231" s="403"/>
      <c r="C231" s="397"/>
      <c r="D231" s="404"/>
      <c r="E231" s="405"/>
      <c r="F231" s="404"/>
      <c r="G231" s="405"/>
      <c r="H231" s="405"/>
      <c r="I231" s="392"/>
      <c r="J231" s="392"/>
      <c r="K231" s="392"/>
      <c r="L231" s="392"/>
      <c r="M231" s="392"/>
      <c r="N231" s="279"/>
    </row>
    <row r="232" spans="1:14">
      <c r="A232" s="279"/>
      <c r="B232" s="403"/>
      <c r="C232" s="397"/>
      <c r="D232" s="404"/>
      <c r="E232" s="405"/>
      <c r="F232" s="404"/>
      <c r="G232" s="405"/>
      <c r="H232" s="405"/>
      <c r="I232" s="392"/>
      <c r="J232" s="392"/>
      <c r="K232" s="392"/>
      <c r="L232" s="392"/>
      <c r="M232" s="392"/>
      <c r="N232" s="279"/>
    </row>
    <row r="233" spans="1:14">
      <c r="A233" s="279"/>
      <c r="B233" s="403"/>
      <c r="C233" s="397"/>
      <c r="D233" s="404"/>
      <c r="E233" s="405"/>
      <c r="F233" s="404"/>
      <c r="G233" s="405"/>
      <c r="H233" s="405"/>
      <c r="I233" s="392"/>
      <c r="J233" s="392"/>
      <c r="K233" s="392"/>
      <c r="L233" s="392"/>
      <c r="M233" s="392"/>
      <c r="N233" s="279"/>
    </row>
    <row r="234" spans="1:14">
      <c r="A234" s="279"/>
      <c r="B234" s="403"/>
      <c r="C234" s="397"/>
      <c r="D234" s="404"/>
      <c r="E234" s="405"/>
      <c r="F234" s="404"/>
      <c r="G234" s="405"/>
      <c r="H234" s="405"/>
      <c r="I234" s="392"/>
      <c r="J234" s="392"/>
      <c r="K234" s="392"/>
      <c r="L234" s="392"/>
      <c r="M234" s="392"/>
      <c r="N234" s="279"/>
    </row>
    <row r="235" spans="1:14">
      <c r="A235" s="279"/>
      <c r="B235" s="403"/>
      <c r="C235" s="397"/>
      <c r="D235" s="404"/>
      <c r="E235" s="405"/>
      <c r="F235" s="404"/>
      <c r="G235" s="405"/>
      <c r="H235" s="405"/>
      <c r="I235" s="392"/>
      <c r="J235" s="392"/>
      <c r="K235" s="392"/>
      <c r="L235" s="392"/>
      <c r="M235" s="392"/>
      <c r="N235" s="279"/>
    </row>
    <row r="236" spans="1:14">
      <c r="A236" s="279"/>
      <c r="B236" s="403"/>
      <c r="C236" s="397"/>
      <c r="D236" s="404"/>
      <c r="E236" s="405"/>
      <c r="F236" s="404"/>
      <c r="G236" s="405"/>
      <c r="H236" s="405"/>
      <c r="I236" s="392"/>
      <c r="J236" s="392"/>
      <c r="K236" s="392"/>
      <c r="L236" s="392"/>
      <c r="M236" s="392"/>
      <c r="N236" s="279"/>
    </row>
    <row r="237" spans="1:14">
      <c r="A237" s="279"/>
      <c r="B237" s="403"/>
      <c r="C237" s="397"/>
      <c r="D237" s="404"/>
      <c r="E237" s="405"/>
      <c r="F237" s="404"/>
      <c r="G237" s="405"/>
      <c r="H237" s="405"/>
      <c r="I237" s="392"/>
      <c r="J237" s="392"/>
      <c r="K237" s="392"/>
      <c r="L237" s="392"/>
      <c r="M237" s="392"/>
      <c r="N237" s="279"/>
    </row>
    <row r="238" spans="1:14">
      <c r="A238" s="279"/>
      <c r="B238" s="403"/>
      <c r="C238" s="397"/>
      <c r="D238" s="404"/>
      <c r="E238" s="405"/>
      <c r="F238" s="404"/>
      <c r="G238" s="405"/>
      <c r="H238" s="405"/>
      <c r="I238" s="392"/>
      <c r="J238" s="392"/>
      <c r="K238" s="392"/>
      <c r="L238" s="392"/>
      <c r="M238" s="392"/>
      <c r="N238" s="279"/>
    </row>
    <row r="239" spans="1:14">
      <c r="A239" s="279"/>
      <c r="B239" s="403"/>
      <c r="C239" s="397"/>
      <c r="D239" s="404"/>
      <c r="E239" s="405"/>
      <c r="F239" s="404"/>
      <c r="G239" s="405"/>
      <c r="H239" s="405"/>
      <c r="I239" s="392"/>
      <c r="J239" s="392"/>
      <c r="K239" s="392"/>
      <c r="L239" s="392"/>
      <c r="M239" s="392"/>
      <c r="N239" s="279"/>
    </row>
    <row r="240" spans="1:14">
      <c r="A240" s="279"/>
      <c r="B240" s="403"/>
      <c r="C240" s="397"/>
      <c r="D240" s="404"/>
      <c r="E240" s="405"/>
      <c r="F240" s="404"/>
      <c r="G240" s="405"/>
      <c r="H240" s="405"/>
      <c r="I240" s="392"/>
      <c r="J240" s="392"/>
      <c r="K240" s="392"/>
      <c r="L240" s="392"/>
      <c r="M240" s="392"/>
      <c r="N240" s="279"/>
    </row>
    <row r="241" spans="1:14">
      <c r="A241" s="279"/>
      <c r="B241" s="403"/>
      <c r="C241" s="397"/>
      <c r="D241" s="404"/>
      <c r="E241" s="405"/>
      <c r="F241" s="404"/>
      <c r="G241" s="405"/>
      <c r="H241" s="405"/>
      <c r="I241" s="392"/>
      <c r="J241" s="392"/>
      <c r="K241" s="392"/>
      <c r="L241" s="392"/>
      <c r="M241" s="392"/>
      <c r="N241" s="279"/>
    </row>
    <row r="242" spans="1:14">
      <c r="A242" s="279"/>
      <c r="B242" s="403"/>
      <c r="C242" s="397"/>
      <c r="D242" s="404"/>
      <c r="E242" s="405"/>
      <c r="F242" s="404"/>
      <c r="G242" s="405"/>
      <c r="H242" s="405"/>
      <c r="I242" s="392"/>
      <c r="J242" s="392"/>
      <c r="K242" s="392"/>
      <c r="L242" s="392"/>
      <c r="M242" s="392"/>
      <c r="N242" s="279"/>
    </row>
    <row r="243" spans="1:14">
      <c r="A243" s="279"/>
      <c r="B243" s="403"/>
      <c r="C243" s="397"/>
      <c r="D243" s="404"/>
      <c r="E243" s="405"/>
      <c r="F243" s="404"/>
      <c r="G243" s="405"/>
      <c r="H243" s="405"/>
      <c r="I243" s="392"/>
      <c r="J243" s="392"/>
      <c r="K243" s="392"/>
      <c r="L243" s="392"/>
      <c r="M243" s="392"/>
      <c r="N243" s="279"/>
    </row>
    <row r="244" spans="1:14">
      <c r="A244" s="279"/>
      <c r="B244" s="403"/>
      <c r="C244" s="397"/>
      <c r="D244" s="404"/>
      <c r="E244" s="405"/>
      <c r="F244" s="404"/>
      <c r="G244" s="405"/>
      <c r="H244" s="405"/>
      <c r="I244" s="392"/>
      <c r="J244" s="392"/>
      <c r="K244" s="392"/>
      <c r="L244" s="392"/>
      <c r="M244" s="392"/>
      <c r="N244" s="279"/>
    </row>
    <row r="245" spans="1:14">
      <c r="A245" s="279"/>
      <c r="B245" s="403"/>
      <c r="C245" s="397"/>
      <c r="D245" s="404"/>
      <c r="E245" s="405"/>
      <c r="F245" s="404"/>
      <c r="G245" s="405"/>
      <c r="H245" s="405"/>
      <c r="I245" s="392"/>
      <c r="J245" s="392"/>
      <c r="K245" s="392"/>
      <c r="L245" s="392"/>
      <c r="M245" s="392"/>
      <c r="N245" s="279"/>
    </row>
    <row r="246" spans="1:14">
      <c r="A246" s="279"/>
      <c r="B246" s="403"/>
      <c r="C246" s="397"/>
      <c r="D246" s="404"/>
      <c r="E246" s="405"/>
      <c r="F246" s="404"/>
      <c r="G246" s="405"/>
      <c r="H246" s="405"/>
      <c r="I246" s="392"/>
      <c r="J246" s="392"/>
      <c r="K246" s="392"/>
      <c r="L246" s="392"/>
      <c r="M246" s="392"/>
      <c r="N246" s="279"/>
    </row>
    <row r="247" spans="1:14">
      <c r="A247" s="279"/>
      <c r="B247" s="403"/>
      <c r="C247" s="397"/>
      <c r="D247" s="404"/>
      <c r="E247" s="405"/>
      <c r="F247" s="404"/>
      <c r="G247" s="405"/>
      <c r="H247" s="405"/>
      <c r="I247" s="392"/>
      <c r="J247" s="392"/>
      <c r="K247" s="392"/>
      <c r="L247" s="392"/>
      <c r="M247" s="392"/>
      <c r="N247" s="279"/>
    </row>
    <row r="248" spans="1:14">
      <c r="A248" s="279"/>
      <c r="B248" s="403"/>
      <c r="C248" s="397"/>
      <c r="D248" s="404"/>
      <c r="E248" s="405"/>
      <c r="F248" s="404"/>
      <c r="G248" s="405"/>
      <c r="H248" s="405"/>
      <c r="I248" s="392"/>
      <c r="J248" s="392"/>
      <c r="K248" s="392"/>
      <c r="L248" s="392"/>
      <c r="M248" s="392"/>
      <c r="N248" s="279"/>
    </row>
    <row r="249" spans="1:14">
      <c r="A249" s="279"/>
      <c r="B249" s="403"/>
      <c r="C249" s="397"/>
      <c r="D249" s="404"/>
      <c r="E249" s="405"/>
      <c r="F249" s="404"/>
      <c r="G249" s="405"/>
      <c r="H249" s="405"/>
      <c r="I249" s="392"/>
      <c r="J249" s="392"/>
      <c r="K249" s="392"/>
      <c r="L249" s="392"/>
      <c r="M249" s="392"/>
      <c r="N249" s="279"/>
    </row>
    <row r="250" spans="1:14">
      <c r="A250" s="279"/>
      <c r="B250" s="403"/>
      <c r="C250" s="397"/>
      <c r="D250" s="404"/>
      <c r="E250" s="405"/>
      <c r="F250" s="404"/>
      <c r="G250" s="405"/>
      <c r="H250" s="405"/>
      <c r="I250" s="392"/>
      <c r="J250" s="392"/>
      <c r="K250" s="392"/>
      <c r="L250" s="392"/>
      <c r="M250" s="392"/>
      <c r="N250" s="279"/>
    </row>
    <row r="251" spans="1:14">
      <c r="A251" s="279"/>
      <c r="B251" s="403"/>
      <c r="C251" s="397"/>
      <c r="D251" s="404"/>
      <c r="E251" s="405"/>
      <c r="F251" s="404"/>
      <c r="G251" s="405"/>
      <c r="H251" s="405"/>
      <c r="I251" s="392"/>
      <c r="J251" s="392"/>
      <c r="K251" s="392"/>
      <c r="L251" s="392"/>
      <c r="M251" s="392"/>
      <c r="N251" s="279"/>
    </row>
    <row r="252" spans="1:14">
      <c r="A252" s="279"/>
      <c r="B252" s="403"/>
      <c r="C252" s="397"/>
      <c r="D252" s="404"/>
      <c r="E252" s="405"/>
      <c r="F252" s="404"/>
      <c r="G252" s="405"/>
      <c r="H252" s="405"/>
      <c r="I252" s="392"/>
      <c r="J252" s="392"/>
      <c r="K252" s="392"/>
      <c r="L252" s="392"/>
      <c r="M252" s="392"/>
      <c r="N252" s="279"/>
    </row>
    <row r="253" spans="1:14">
      <c r="A253" s="279"/>
      <c r="B253" s="403"/>
      <c r="C253" s="397"/>
      <c r="D253" s="404"/>
      <c r="E253" s="405"/>
      <c r="F253" s="404"/>
      <c r="G253" s="405"/>
      <c r="H253" s="405"/>
      <c r="I253" s="392"/>
      <c r="J253" s="392"/>
      <c r="K253" s="392"/>
      <c r="L253" s="392"/>
      <c r="M253" s="392"/>
      <c r="N253" s="279"/>
    </row>
    <row r="254" spans="1:14">
      <c r="A254" s="279"/>
      <c r="B254" s="403"/>
      <c r="C254" s="397"/>
      <c r="D254" s="404"/>
      <c r="E254" s="405"/>
      <c r="F254" s="404"/>
      <c r="G254" s="405"/>
      <c r="H254" s="405"/>
      <c r="I254" s="392"/>
      <c r="J254" s="392"/>
      <c r="K254" s="392"/>
      <c r="L254" s="392"/>
      <c r="M254" s="392"/>
      <c r="N254" s="279"/>
    </row>
    <row r="255" spans="1:14">
      <c r="A255" s="279"/>
      <c r="B255" s="403"/>
      <c r="C255" s="397"/>
      <c r="D255" s="404"/>
      <c r="E255" s="405"/>
      <c r="F255" s="404"/>
      <c r="G255" s="405"/>
      <c r="H255" s="405"/>
      <c r="I255" s="392"/>
      <c r="J255" s="392"/>
      <c r="K255" s="392"/>
      <c r="L255" s="392"/>
      <c r="M255" s="392"/>
      <c r="N255" s="279"/>
    </row>
    <row r="256" spans="1:14">
      <c r="A256" s="279"/>
      <c r="B256" s="403"/>
      <c r="C256" s="397"/>
      <c r="D256" s="404"/>
      <c r="E256" s="405"/>
      <c r="F256" s="404"/>
      <c r="G256" s="405"/>
      <c r="H256" s="405"/>
      <c r="I256" s="392"/>
      <c r="J256" s="392"/>
      <c r="K256" s="392"/>
      <c r="L256" s="392"/>
      <c r="M256" s="392"/>
      <c r="N256" s="279"/>
    </row>
    <row r="257" spans="1:14">
      <c r="A257" s="279"/>
      <c r="B257" s="403"/>
      <c r="C257" s="397"/>
      <c r="D257" s="404"/>
      <c r="E257" s="405"/>
      <c r="F257" s="404"/>
      <c r="G257" s="405"/>
      <c r="H257" s="405"/>
      <c r="I257" s="392"/>
      <c r="J257" s="392"/>
      <c r="K257" s="392"/>
      <c r="L257" s="392"/>
      <c r="M257" s="392"/>
      <c r="N257" s="279"/>
    </row>
    <row r="258" spans="1:14">
      <c r="A258" s="279"/>
      <c r="B258" s="403"/>
      <c r="C258" s="397"/>
      <c r="D258" s="404"/>
      <c r="E258" s="405"/>
      <c r="F258" s="404"/>
      <c r="G258" s="405"/>
      <c r="H258" s="405"/>
      <c r="I258" s="392"/>
      <c r="J258" s="392"/>
      <c r="K258" s="392"/>
      <c r="L258" s="392"/>
      <c r="M258" s="392"/>
      <c r="N258" s="279"/>
    </row>
    <row r="259" spans="1:14">
      <c r="A259" s="279"/>
      <c r="B259" s="403"/>
      <c r="C259" s="397"/>
      <c r="D259" s="404"/>
      <c r="E259" s="405"/>
      <c r="F259" s="404"/>
      <c r="G259" s="405"/>
      <c r="H259" s="405"/>
      <c r="I259" s="392"/>
      <c r="J259" s="392"/>
      <c r="K259" s="392"/>
      <c r="L259" s="392"/>
      <c r="M259" s="392"/>
      <c r="N259" s="279"/>
    </row>
    <row r="260" spans="1:14">
      <c r="A260" s="279"/>
      <c r="B260" s="403"/>
      <c r="C260" s="397"/>
      <c r="D260" s="404"/>
      <c r="E260" s="405"/>
      <c r="F260" s="404"/>
      <c r="G260" s="405"/>
      <c r="H260" s="405"/>
      <c r="I260" s="392"/>
      <c r="J260" s="392"/>
      <c r="K260" s="392"/>
      <c r="L260" s="392"/>
      <c r="M260" s="392"/>
      <c r="N260" s="279"/>
    </row>
    <row r="261" spans="1:14">
      <c r="A261" s="279"/>
      <c r="B261" s="403"/>
      <c r="C261" s="397"/>
      <c r="D261" s="404"/>
      <c r="E261" s="405"/>
      <c r="F261" s="404"/>
      <c r="G261" s="405"/>
      <c r="H261" s="405"/>
      <c r="I261" s="392"/>
      <c r="J261" s="392"/>
      <c r="K261" s="392"/>
      <c r="L261" s="392"/>
      <c r="M261" s="392"/>
      <c r="N261" s="279"/>
    </row>
    <row r="262" spans="1:14">
      <c r="A262" s="279"/>
      <c r="B262" s="403"/>
      <c r="C262" s="397"/>
      <c r="D262" s="404"/>
      <c r="E262" s="405"/>
      <c r="F262" s="404"/>
      <c r="G262" s="405"/>
      <c r="H262" s="405"/>
      <c r="I262" s="392"/>
      <c r="J262" s="392"/>
      <c r="K262" s="392"/>
      <c r="L262" s="392"/>
      <c r="M262" s="392"/>
      <c r="N262" s="279"/>
    </row>
    <row r="263" spans="1:14">
      <c r="A263" s="279"/>
      <c r="B263" s="403"/>
      <c r="C263" s="397"/>
      <c r="D263" s="404"/>
      <c r="E263" s="405"/>
      <c r="F263" s="404"/>
      <c r="G263" s="405"/>
      <c r="H263" s="405"/>
      <c r="I263" s="392"/>
      <c r="J263" s="392"/>
      <c r="K263" s="392"/>
      <c r="L263" s="392"/>
      <c r="M263" s="392"/>
      <c r="N263" s="279"/>
    </row>
    <row r="264" spans="1:14">
      <c r="A264" s="279"/>
      <c r="B264" s="403"/>
      <c r="C264" s="397"/>
      <c r="D264" s="404"/>
      <c r="E264" s="405"/>
      <c r="F264" s="404"/>
      <c r="G264" s="405"/>
      <c r="H264" s="405"/>
      <c r="I264" s="392"/>
      <c r="J264" s="392"/>
      <c r="K264" s="392"/>
      <c r="L264" s="392"/>
      <c r="M264" s="392"/>
      <c r="N264" s="279"/>
    </row>
    <row r="265" spans="1:14">
      <c r="A265" s="279"/>
      <c r="B265" s="403"/>
      <c r="C265" s="397"/>
      <c r="D265" s="404"/>
      <c r="E265" s="405"/>
      <c r="F265" s="404"/>
      <c r="G265" s="405"/>
      <c r="H265" s="405"/>
      <c r="I265" s="392"/>
      <c r="J265" s="392"/>
      <c r="K265" s="392"/>
      <c r="L265" s="392"/>
      <c r="M265" s="392"/>
      <c r="N265" s="279"/>
    </row>
    <row r="266" spans="1:14">
      <c r="A266" s="279"/>
      <c r="B266" s="403"/>
      <c r="C266" s="397"/>
      <c r="D266" s="404"/>
      <c r="E266" s="405"/>
      <c r="F266" s="404"/>
      <c r="G266" s="405"/>
      <c r="H266" s="405"/>
      <c r="I266" s="392"/>
      <c r="J266" s="392"/>
      <c r="K266" s="392"/>
      <c r="L266" s="392"/>
      <c r="M266" s="392"/>
      <c r="N266" s="279"/>
    </row>
    <row r="267" spans="1:14">
      <c r="A267" s="279"/>
      <c r="B267" s="403"/>
      <c r="C267" s="397"/>
      <c r="D267" s="404"/>
      <c r="E267" s="405"/>
      <c r="F267" s="404"/>
      <c r="G267" s="405"/>
      <c r="H267" s="405"/>
      <c r="I267" s="392"/>
      <c r="J267" s="392"/>
      <c r="K267" s="392"/>
      <c r="L267" s="392"/>
      <c r="M267" s="392"/>
      <c r="N267" s="279"/>
    </row>
    <row r="268" spans="1:14">
      <c r="A268" s="279"/>
      <c r="B268" s="403"/>
      <c r="C268" s="397"/>
      <c r="D268" s="404"/>
      <c r="E268" s="405"/>
      <c r="F268" s="404"/>
      <c r="G268" s="405"/>
      <c r="H268" s="405"/>
      <c r="I268" s="392"/>
      <c r="J268" s="392"/>
      <c r="K268" s="392"/>
      <c r="L268" s="392"/>
      <c r="M268" s="392"/>
      <c r="N268" s="279"/>
    </row>
    <row r="269" spans="1:14">
      <c r="A269" s="279"/>
      <c r="B269" s="403"/>
      <c r="C269" s="397"/>
      <c r="D269" s="404"/>
      <c r="E269" s="405"/>
      <c r="F269" s="404"/>
      <c r="G269" s="405"/>
      <c r="H269" s="405"/>
      <c r="I269" s="392"/>
      <c r="J269" s="392"/>
      <c r="K269" s="392"/>
      <c r="L269" s="392"/>
      <c r="M269" s="392"/>
      <c r="N269" s="279"/>
    </row>
    <row r="270" spans="1:14">
      <c r="A270" s="279"/>
      <c r="B270" s="403"/>
      <c r="C270" s="397"/>
      <c r="D270" s="404"/>
      <c r="E270" s="405"/>
      <c r="F270" s="404"/>
      <c r="G270" s="405"/>
      <c r="H270" s="405"/>
      <c r="I270" s="392"/>
      <c r="J270" s="392"/>
      <c r="K270" s="392"/>
      <c r="L270" s="392"/>
      <c r="M270" s="392"/>
      <c r="N270" s="279"/>
    </row>
    <row r="271" spans="1:14">
      <c r="A271" s="279"/>
      <c r="B271" s="403"/>
      <c r="C271" s="397"/>
      <c r="D271" s="404"/>
      <c r="E271" s="405"/>
      <c r="F271" s="404"/>
      <c r="G271" s="405"/>
      <c r="H271" s="405"/>
      <c r="I271" s="392"/>
      <c r="J271" s="392"/>
      <c r="K271" s="392"/>
      <c r="L271" s="392"/>
      <c r="M271" s="392"/>
      <c r="N271" s="279"/>
    </row>
    <row r="272" spans="1:14">
      <c r="A272" s="279"/>
      <c r="B272" s="403"/>
      <c r="C272" s="397"/>
      <c r="D272" s="404"/>
      <c r="E272" s="405"/>
      <c r="F272" s="404"/>
      <c r="G272" s="405"/>
      <c r="H272" s="405"/>
      <c r="I272" s="392"/>
      <c r="J272" s="392"/>
      <c r="K272" s="392"/>
      <c r="L272" s="392"/>
      <c r="M272" s="392"/>
      <c r="N272" s="279"/>
    </row>
    <row r="273" spans="1:14">
      <c r="A273" s="279"/>
      <c r="B273" s="403"/>
      <c r="C273" s="397"/>
      <c r="D273" s="404"/>
      <c r="E273" s="405"/>
      <c r="F273" s="404"/>
      <c r="G273" s="405"/>
      <c r="H273" s="405"/>
      <c r="I273" s="392"/>
      <c r="J273" s="392"/>
      <c r="K273" s="392"/>
      <c r="L273" s="392"/>
      <c r="M273" s="392"/>
      <c r="N273" s="279"/>
    </row>
    <row r="274" spans="1:14">
      <c r="A274" s="279"/>
      <c r="B274" s="403"/>
      <c r="C274" s="397"/>
      <c r="D274" s="404"/>
      <c r="E274" s="405"/>
      <c r="F274" s="404"/>
      <c r="G274" s="405"/>
      <c r="H274" s="405"/>
      <c r="I274" s="392"/>
      <c r="J274" s="392"/>
      <c r="K274" s="392"/>
      <c r="L274" s="392"/>
      <c r="M274" s="392"/>
      <c r="N274" s="279"/>
    </row>
    <row r="275" spans="1:14">
      <c r="A275" s="279"/>
      <c r="B275" s="403"/>
      <c r="C275" s="397"/>
      <c r="D275" s="404"/>
      <c r="E275" s="405"/>
      <c r="F275" s="404"/>
      <c r="G275" s="405"/>
      <c r="H275" s="405"/>
      <c r="I275" s="392"/>
      <c r="J275" s="392"/>
      <c r="K275" s="392"/>
      <c r="L275" s="392"/>
      <c r="M275" s="392"/>
      <c r="N275" s="279"/>
    </row>
    <row r="276" spans="1:14">
      <c r="A276" s="279"/>
      <c r="B276" s="403"/>
      <c r="C276" s="397"/>
      <c r="D276" s="404"/>
      <c r="E276" s="405"/>
      <c r="F276" s="404"/>
      <c r="G276" s="405"/>
      <c r="H276" s="405"/>
      <c r="I276" s="392"/>
      <c r="J276" s="392"/>
      <c r="K276" s="392"/>
      <c r="L276" s="392"/>
      <c r="M276" s="392"/>
      <c r="N276" s="279"/>
    </row>
    <row r="277" spans="1:14">
      <c r="A277" s="279"/>
      <c r="B277" s="403"/>
      <c r="C277" s="397"/>
      <c r="D277" s="404"/>
      <c r="E277" s="405"/>
      <c r="F277" s="404"/>
      <c r="G277" s="405"/>
      <c r="H277" s="405"/>
      <c r="I277" s="392"/>
      <c r="J277" s="392"/>
      <c r="K277" s="392"/>
      <c r="L277" s="392"/>
      <c r="M277" s="392"/>
      <c r="N277" s="279"/>
    </row>
    <row r="278" spans="1:14">
      <c r="A278" s="279"/>
      <c r="B278" s="403"/>
      <c r="C278" s="397"/>
      <c r="D278" s="404"/>
      <c r="E278" s="405"/>
      <c r="F278" s="404"/>
      <c r="G278" s="405"/>
      <c r="H278" s="405"/>
      <c r="I278" s="392"/>
      <c r="J278" s="392"/>
      <c r="K278" s="392"/>
      <c r="L278" s="392"/>
      <c r="M278" s="392"/>
      <c r="N278" s="279"/>
    </row>
    <row r="279" spans="1:14">
      <c r="A279" s="279"/>
      <c r="B279" s="403"/>
      <c r="C279" s="397"/>
      <c r="D279" s="404"/>
      <c r="E279" s="405"/>
      <c r="F279" s="404"/>
      <c r="G279" s="405"/>
      <c r="H279" s="405"/>
      <c r="I279" s="392"/>
      <c r="J279" s="392"/>
      <c r="K279" s="392"/>
      <c r="L279" s="392"/>
      <c r="M279" s="392"/>
      <c r="N279" s="279"/>
    </row>
    <row r="280" spans="1:14">
      <c r="A280" s="279"/>
      <c r="B280" s="403"/>
      <c r="C280" s="397"/>
      <c r="D280" s="404"/>
      <c r="E280" s="405"/>
      <c r="F280" s="404"/>
      <c r="G280" s="405"/>
      <c r="H280" s="405"/>
      <c r="I280" s="392"/>
      <c r="J280" s="392"/>
      <c r="K280" s="392"/>
      <c r="L280" s="392"/>
      <c r="M280" s="392"/>
      <c r="N280" s="279"/>
    </row>
    <row r="281" spans="1:14">
      <c r="A281" s="279"/>
      <c r="B281" s="403"/>
      <c r="C281" s="397"/>
      <c r="D281" s="404"/>
      <c r="E281" s="405"/>
      <c r="F281" s="404"/>
      <c r="G281" s="405"/>
      <c r="H281" s="405"/>
      <c r="I281" s="392"/>
      <c r="J281" s="392"/>
      <c r="K281" s="392"/>
      <c r="L281" s="392"/>
      <c r="M281" s="392"/>
      <c r="N281" s="279"/>
    </row>
    <row r="282" spans="1:14">
      <c r="A282" s="279"/>
      <c r="B282" s="403"/>
      <c r="C282" s="397"/>
      <c r="D282" s="404"/>
      <c r="E282" s="405"/>
      <c r="F282" s="404"/>
      <c r="G282" s="405"/>
      <c r="H282" s="405"/>
      <c r="I282" s="392"/>
      <c r="J282" s="392"/>
      <c r="K282" s="392"/>
      <c r="L282" s="392"/>
      <c r="M282" s="392"/>
      <c r="N282" s="279"/>
    </row>
    <row r="283" spans="1:14">
      <c r="A283" s="279"/>
      <c r="B283" s="403"/>
      <c r="C283" s="397"/>
      <c r="D283" s="404"/>
      <c r="E283" s="405"/>
      <c r="F283" s="404"/>
      <c r="G283" s="405"/>
      <c r="H283" s="405"/>
      <c r="I283" s="392"/>
      <c r="J283" s="392"/>
      <c r="K283" s="392"/>
      <c r="L283" s="392"/>
      <c r="M283" s="392"/>
      <c r="N283" s="279"/>
    </row>
    <row r="284" spans="1:14">
      <c r="A284" s="279"/>
      <c r="B284" s="403"/>
      <c r="C284" s="397"/>
      <c r="D284" s="404"/>
      <c r="E284" s="405"/>
      <c r="F284" s="404"/>
      <c r="G284" s="405"/>
      <c r="H284" s="405"/>
      <c r="I284" s="392"/>
      <c r="J284" s="392"/>
      <c r="K284" s="392"/>
      <c r="L284" s="392"/>
      <c r="M284" s="392"/>
      <c r="N284" s="279"/>
    </row>
    <row r="285" spans="1:14">
      <c r="A285" s="279"/>
      <c r="B285" s="403"/>
      <c r="C285" s="397"/>
      <c r="D285" s="404"/>
      <c r="E285" s="405"/>
      <c r="F285" s="404"/>
      <c r="G285" s="405"/>
      <c r="H285" s="405"/>
      <c r="I285" s="392"/>
      <c r="J285" s="392"/>
      <c r="K285" s="392"/>
      <c r="L285" s="392"/>
      <c r="M285" s="392"/>
      <c r="N285" s="279"/>
    </row>
    <row r="286" spans="1:14">
      <c r="A286" s="279"/>
      <c r="B286" s="403"/>
      <c r="C286" s="397"/>
      <c r="D286" s="404"/>
      <c r="E286" s="405"/>
      <c r="F286" s="404"/>
      <c r="G286" s="405"/>
      <c r="H286" s="405"/>
      <c r="I286" s="392"/>
      <c r="J286" s="392"/>
      <c r="K286" s="392"/>
      <c r="L286" s="392"/>
      <c r="M286" s="392"/>
      <c r="N286" s="279"/>
    </row>
    <row r="287" spans="1:14">
      <c r="A287" s="279"/>
      <c r="B287" s="403"/>
      <c r="C287" s="397"/>
      <c r="D287" s="404"/>
      <c r="E287" s="405"/>
      <c r="F287" s="404"/>
      <c r="G287" s="405"/>
      <c r="H287" s="405"/>
      <c r="I287" s="392"/>
      <c r="J287" s="392"/>
      <c r="K287" s="392"/>
      <c r="L287" s="392"/>
      <c r="M287" s="392"/>
      <c r="N287" s="279"/>
    </row>
    <row r="288" spans="1:14">
      <c r="A288" s="279"/>
      <c r="B288" s="403"/>
      <c r="C288" s="397"/>
      <c r="D288" s="404"/>
      <c r="E288" s="405"/>
      <c r="F288" s="404"/>
      <c r="G288" s="405"/>
      <c r="H288" s="405"/>
      <c r="I288" s="392"/>
      <c r="J288" s="392"/>
      <c r="K288" s="392"/>
      <c r="L288" s="392"/>
      <c r="M288" s="392"/>
      <c r="N288" s="279"/>
    </row>
    <row r="289" spans="1:14">
      <c r="A289" s="279"/>
      <c r="B289" s="403"/>
      <c r="C289" s="397"/>
      <c r="D289" s="404"/>
      <c r="E289" s="405"/>
      <c r="F289" s="404"/>
      <c r="G289" s="405"/>
      <c r="H289" s="405"/>
      <c r="I289" s="392"/>
      <c r="J289" s="392"/>
      <c r="K289" s="392"/>
      <c r="L289" s="392"/>
      <c r="M289" s="392"/>
      <c r="N289" s="279"/>
    </row>
    <row r="290" spans="1:14">
      <c r="A290" s="279"/>
      <c r="B290" s="403"/>
      <c r="C290" s="397"/>
      <c r="D290" s="404"/>
      <c r="E290" s="405"/>
      <c r="F290" s="404"/>
      <c r="G290" s="405"/>
      <c r="H290" s="405"/>
      <c r="I290" s="392"/>
      <c r="J290" s="392"/>
      <c r="K290" s="392"/>
      <c r="L290" s="392"/>
      <c r="M290" s="392"/>
      <c r="N290" s="279"/>
    </row>
    <row r="291" spans="1:14">
      <c r="A291" s="279"/>
      <c r="B291" s="403"/>
      <c r="C291" s="397"/>
      <c r="D291" s="404"/>
      <c r="E291" s="405"/>
      <c r="F291" s="404"/>
      <c r="G291" s="405"/>
      <c r="H291" s="405"/>
      <c r="I291" s="392"/>
      <c r="J291" s="392"/>
      <c r="K291" s="392"/>
      <c r="L291" s="392"/>
      <c r="M291" s="392"/>
      <c r="N291" s="279"/>
    </row>
    <row r="292" spans="1:14">
      <c r="A292" s="279"/>
      <c r="B292" s="403"/>
      <c r="C292" s="397"/>
      <c r="D292" s="404"/>
      <c r="E292" s="405"/>
      <c r="F292" s="404"/>
      <c r="G292" s="405"/>
      <c r="H292" s="405"/>
      <c r="I292" s="392"/>
      <c r="J292" s="392"/>
      <c r="K292" s="392"/>
      <c r="L292" s="392"/>
      <c r="M292" s="392"/>
      <c r="N292" s="279"/>
    </row>
    <row r="293" spans="1:14">
      <c r="A293" s="279"/>
      <c r="B293" s="403"/>
      <c r="C293" s="397"/>
      <c r="D293" s="404"/>
      <c r="E293" s="405"/>
      <c r="F293" s="404"/>
      <c r="G293" s="405"/>
      <c r="H293" s="405"/>
      <c r="I293" s="392"/>
      <c r="J293" s="392"/>
      <c r="K293" s="392"/>
      <c r="L293" s="392"/>
      <c r="M293" s="392"/>
      <c r="N293" s="279"/>
    </row>
    <row r="294" spans="1:14">
      <c r="A294" s="279"/>
      <c r="B294" s="403"/>
      <c r="C294" s="397"/>
      <c r="D294" s="404"/>
      <c r="E294" s="405"/>
      <c r="F294" s="404"/>
      <c r="G294" s="405"/>
      <c r="H294" s="405"/>
      <c r="I294" s="392"/>
      <c r="J294" s="392"/>
      <c r="K294" s="392"/>
      <c r="L294" s="392"/>
      <c r="M294" s="392"/>
      <c r="N294" s="279"/>
    </row>
    <row r="295" spans="1:14">
      <c r="A295" s="279"/>
      <c r="B295" s="403"/>
      <c r="C295" s="397"/>
      <c r="D295" s="404"/>
      <c r="E295" s="405"/>
      <c r="F295" s="404"/>
      <c r="G295" s="405"/>
      <c r="H295" s="405"/>
      <c r="I295" s="392"/>
      <c r="J295" s="392"/>
      <c r="K295" s="392"/>
      <c r="L295" s="392"/>
      <c r="M295" s="392"/>
      <c r="N295" s="279"/>
    </row>
    <row r="296" spans="1:14">
      <c r="A296" s="279"/>
      <c r="B296" s="403"/>
      <c r="C296" s="397"/>
      <c r="D296" s="404"/>
      <c r="E296" s="405"/>
      <c r="F296" s="404"/>
      <c r="G296" s="405"/>
      <c r="H296" s="405"/>
      <c r="I296" s="392"/>
      <c r="J296" s="392"/>
      <c r="K296" s="392"/>
      <c r="L296" s="392"/>
      <c r="M296" s="392"/>
      <c r="N296" s="279"/>
    </row>
    <row r="297" spans="1:14">
      <c r="A297" s="279"/>
      <c r="B297" s="403"/>
      <c r="C297" s="397"/>
      <c r="D297" s="404"/>
      <c r="E297" s="405"/>
      <c r="F297" s="404"/>
      <c r="G297" s="405"/>
      <c r="H297" s="405"/>
      <c r="I297" s="392"/>
      <c r="J297" s="392"/>
      <c r="K297" s="392"/>
      <c r="L297" s="392"/>
      <c r="M297" s="392"/>
      <c r="N297" s="279"/>
    </row>
    <row r="298" spans="1:14">
      <c r="A298" s="279"/>
      <c r="B298" s="403"/>
      <c r="C298" s="397"/>
      <c r="D298" s="404"/>
      <c r="E298" s="405"/>
      <c r="F298" s="404"/>
      <c r="G298" s="405"/>
      <c r="H298" s="405"/>
      <c r="I298" s="392"/>
      <c r="J298" s="392"/>
      <c r="K298" s="392"/>
      <c r="L298" s="392"/>
      <c r="M298" s="392"/>
      <c r="N298" s="279"/>
    </row>
    <row r="299" spans="1:14">
      <c r="A299" s="279"/>
      <c r="B299" s="403"/>
      <c r="C299" s="397"/>
      <c r="D299" s="404"/>
      <c r="E299" s="405"/>
      <c r="F299" s="404"/>
      <c r="G299" s="405"/>
      <c r="H299" s="405"/>
      <c r="I299" s="392"/>
      <c r="J299" s="392"/>
      <c r="K299" s="392"/>
      <c r="L299" s="392"/>
      <c r="M299" s="392"/>
      <c r="N299" s="279"/>
    </row>
    <row r="300" spans="1:14">
      <c r="A300" s="279"/>
      <c r="B300" s="403"/>
      <c r="C300" s="397"/>
      <c r="D300" s="404"/>
      <c r="E300" s="405"/>
      <c r="F300" s="404"/>
      <c r="G300" s="405"/>
      <c r="H300" s="405"/>
      <c r="I300" s="392"/>
      <c r="J300" s="392"/>
      <c r="K300" s="392"/>
      <c r="L300" s="392"/>
      <c r="M300" s="392"/>
      <c r="N300" s="279"/>
    </row>
    <row r="301" spans="1:14">
      <c r="A301" s="279"/>
      <c r="B301" s="403"/>
      <c r="C301" s="397"/>
      <c r="D301" s="404"/>
      <c r="E301" s="405"/>
      <c r="F301" s="404"/>
      <c r="G301" s="405"/>
      <c r="H301" s="405"/>
      <c r="I301" s="392"/>
      <c r="J301" s="392"/>
      <c r="K301" s="392"/>
      <c r="L301" s="392"/>
      <c r="M301" s="392"/>
      <c r="N301" s="279"/>
    </row>
    <row r="302" spans="1:14">
      <c r="A302" s="279"/>
      <c r="B302" s="403"/>
      <c r="C302" s="397"/>
      <c r="D302" s="404"/>
      <c r="E302" s="405"/>
      <c r="F302" s="404"/>
      <c r="G302" s="405"/>
      <c r="H302" s="405"/>
      <c r="I302" s="392"/>
      <c r="J302" s="392"/>
      <c r="K302" s="392"/>
      <c r="L302" s="392"/>
      <c r="M302" s="392"/>
      <c r="N302" s="279"/>
    </row>
    <row r="303" spans="1:14">
      <c r="A303" s="279"/>
      <c r="B303" s="403"/>
      <c r="C303" s="397"/>
      <c r="D303" s="404"/>
      <c r="E303" s="405"/>
      <c r="F303" s="404"/>
      <c r="G303" s="405"/>
      <c r="H303" s="405"/>
      <c r="I303" s="392"/>
      <c r="J303" s="392"/>
      <c r="K303" s="392"/>
      <c r="L303" s="392"/>
      <c r="M303" s="392"/>
      <c r="N303" s="279"/>
    </row>
    <row r="304" spans="1:14">
      <c r="A304" s="279"/>
      <c r="B304" s="403"/>
      <c r="C304" s="397"/>
      <c r="D304" s="404"/>
      <c r="E304" s="405"/>
      <c r="F304" s="404"/>
      <c r="G304" s="405"/>
      <c r="H304" s="405"/>
      <c r="I304" s="392"/>
      <c r="J304" s="392"/>
      <c r="K304" s="392"/>
      <c r="L304" s="392"/>
      <c r="M304" s="392"/>
      <c r="N304" s="279"/>
    </row>
    <row r="305" spans="1:14">
      <c r="A305" s="279"/>
      <c r="B305" s="403"/>
      <c r="C305" s="397"/>
      <c r="D305" s="404"/>
      <c r="E305" s="405"/>
      <c r="F305" s="404"/>
      <c r="G305" s="405"/>
      <c r="H305" s="405"/>
      <c r="I305" s="392"/>
      <c r="J305" s="392"/>
      <c r="K305" s="392"/>
      <c r="L305" s="392"/>
      <c r="M305" s="392"/>
      <c r="N305" s="279"/>
    </row>
    <row r="306" spans="1:14">
      <c r="A306" s="279"/>
      <c r="B306" s="403"/>
      <c r="C306" s="397"/>
      <c r="D306" s="404"/>
      <c r="E306" s="405"/>
      <c r="F306" s="404"/>
      <c r="G306" s="405"/>
      <c r="H306" s="405"/>
      <c r="I306" s="392"/>
      <c r="J306" s="392"/>
      <c r="K306" s="392"/>
      <c r="L306" s="392"/>
      <c r="M306" s="392"/>
      <c r="N306" s="279"/>
    </row>
    <row r="307" spans="1:14">
      <c r="A307" s="279"/>
      <c r="B307" s="403"/>
      <c r="C307" s="397"/>
      <c r="D307" s="404"/>
      <c r="E307" s="405"/>
      <c r="F307" s="404"/>
      <c r="G307" s="405"/>
      <c r="H307" s="405"/>
      <c r="I307" s="392"/>
      <c r="J307" s="392"/>
      <c r="K307" s="392"/>
      <c r="L307" s="392"/>
      <c r="M307" s="392"/>
      <c r="N307" s="279"/>
    </row>
    <row r="308" spans="1:14">
      <c r="A308" s="279"/>
      <c r="B308" s="403"/>
      <c r="C308" s="397"/>
      <c r="D308" s="404"/>
      <c r="E308" s="405"/>
      <c r="F308" s="404"/>
      <c r="G308" s="405"/>
      <c r="H308" s="405"/>
      <c r="I308" s="392"/>
      <c r="J308" s="392"/>
      <c r="K308" s="392"/>
      <c r="L308" s="392"/>
      <c r="M308" s="392"/>
      <c r="N308" s="279"/>
    </row>
    <row r="309" spans="1:14">
      <c r="A309" s="279"/>
      <c r="B309" s="403"/>
      <c r="C309" s="397"/>
      <c r="D309" s="404"/>
      <c r="E309" s="405"/>
      <c r="F309" s="404"/>
      <c r="G309" s="405"/>
      <c r="H309" s="405"/>
      <c r="I309" s="392"/>
      <c r="J309" s="392"/>
      <c r="K309" s="392"/>
      <c r="L309" s="392"/>
      <c r="M309" s="392"/>
      <c r="N309" s="279"/>
    </row>
    <row r="310" spans="1:14">
      <c r="A310" s="279"/>
      <c r="B310" s="403"/>
      <c r="C310" s="397"/>
      <c r="D310" s="404"/>
      <c r="E310" s="405"/>
      <c r="F310" s="404"/>
      <c r="G310" s="405"/>
      <c r="H310" s="405"/>
      <c r="I310" s="392"/>
      <c r="J310" s="392"/>
      <c r="K310" s="392"/>
      <c r="L310" s="392"/>
      <c r="M310" s="392"/>
      <c r="N310" s="279"/>
    </row>
    <row r="311" spans="1:14">
      <c r="A311" s="279"/>
      <c r="B311" s="403"/>
      <c r="C311" s="397"/>
      <c r="D311" s="404"/>
      <c r="E311" s="405"/>
      <c r="F311" s="404"/>
      <c r="G311" s="405"/>
      <c r="H311" s="405"/>
      <c r="I311" s="392"/>
      <c r="J311" s="392"/>
      <c r="K311" s="392"/>
      <c r="L311" s="392"/>
      <c r="M311" s="392"/>
      <c r="N311" s="279"/>
    </row>
    <row r="312" spans="1:14">
      <c r="A312" s="279"/>
      <c r="B312" s="403"/>
      <c r="C312" s="397"/>
      <c r="D312" s="404"/>
      <c r="E312" s="405"/>
      <c r="F312" s="404"/>
      <c r="G312" s="405"/>
      <c r="H312" s="405"/>
      <c r="I312" s="392"/>
      <c r="J312" s="392"/>
      <c r="K312" s="392"/>
      <c r="L312" s="392"/>
      <c r="M312" s="392"/>
      <c r="N312" s="279"/>
    </row>
    <row r="313" spans="1:14">
      <c r="A313" s="279"/>
      <c r="B313" s="403"/>
      <c r="C313" s="397"/>
      <c r="D313" s="404"/>
      <c r="E313" s="405"/>
      <c r="F313" s="404"/>
      <c r="G313" s="405"/>
      <c r="H313" s="405"/>
      <c r="I313" s="392"/>
      <c r="J313" s="392"/>
      <c r="K313" s="392"/>
      <c r="L313" s="392"/>
      <c r="M313" s="392"/>
      <c r="N313" s="279"/>
    </row>
    <row r="314" spans="1:14">
      <c r="A314" s="279"/>
      <c r="B314" s="403"/>
      <c r="C314" s="397"/>
      <c r="D314" s="404"/>
      <c r="E314" s="405"/>
      <c r="F314" s="404"/>
      <c r="G314" s="405"/>
      <c r="H314" s="405"/>
      <c r="I314" s="392"/>
      <c r="J314" s="392"/>
      <c r="K314" s="392"/>
      <c r="L314" s="392"/>
      <c r="M314" s="392"/>
      <c r="N314" s="279"/>
    </row>
    <row r="315" spans="1:14">
      <c r="A315" s="279"/>
      <c r="B315" s="403"/>
      <c r="C315" s="397"/>
      <c r="D315" s="404"/>
      <c r="E315" s="405"/>
      <c r="F315" s="404"/>
      <c r="G315" s="405"/>
      <c r="H315" s="405"/>
      <c r="I315" s="392"/>
      <c r="J315" s="392"/>
      <c r="K315" s="392"/>
      <c r="L315" s="392"/>
      <c r="M315" s="392"/>
      <c r="N315" s="279"/>
    </row>
    <row r="316" spans="1:14">
      <c r="A316" s="279"/>
      <c r="B316" s="403"/>
      <c r="C316" s="397"/>
      <c r="D316" s="404"/>
      <c r="E316" s="405"/>
      <c r="F316" s="404"/>
      <c r="G316" s="405"/>
      <c r="H316" s="405"/>
      <c r="I316" s="392"/>
      <c r="J316" s="392"/>
      <c r="K316" s="392"/>
      <c r="L316" s="392"/>
      <c r="M316" s="392"/>
      <c r="N316" s="279"/>
    </row>
    <row r="317" spans="1:14">
      <c r="A317" s="279"/>
      <c r="B317" s="403"/>
      <c r="C317" s="397"/>
      <c r="D317" s="404"/>
      <c r="E317" s="405"/>
      <c r="F317" s="404"/>
      <c r="G317" s="405"/>
      <c r="H317" s="405"/>
      <c r="I317" s="392"/>
      <c r="J317" s="392"/>
      <c r="K317" s="392"/>
      <c r="L317" s="392"/>
      <c r="M317" s="392"/>
      <c r="N317" s="279"/>
    </row>
    <row r="318" spans="1:14">
      <c r="A318" s="279"/>
      <c r="B318" s="403"/>
      <c r="C318" s="397"/>
      <c r="D318" s="404"/>
      <c r="E318" s="405"/>
      <c r="F318" s="404"/>
      <c r="G318" s="405"/>
      <c r="H318" s="405"/>
      <c r="I318" s="392"/>
      <c r="J318" s="392"/>
      <c r="K318" s="392"/>
      <c r="L318" s="392"/>
      <c r="M318" s="392"/>
      <c r="N318" s="279"/>
    </row>
    <row r="319" spans="1:14">
      <c r="A319" s="279"/>
      <c r="B319" s="403"/>
      <c r="C319" s="397"/>
      <c r="D319" s="404"/>
      <c r="E319" s="405"/>
      <c r="F319" s="404"/>
      <c r="G319" s="405"/>
      <c r="H319" s="405"/>
      <c r="I319" s="392"/>
      <c r="J319" s="392"/>
      <c r="K319" s="392"/>
      <c r="L319" s="392"/>
      <c r="M319" s="392"/>
      <c r="N319" s="279"/>
    </row>
    <row r="320" spans="1:14">
      <c r="A320" s="279"/>
      <c r="B320" s="403"/>
      <c r="C320" s="397"/>
      <c r="D320" s="404"/>
      <c r="E320" s="405"/>
      <c r="F320" s="404"/>
      <c r="G320" s="405"/>
      <c r="H320" s="405"/>
      <c r="I320" s="392"/>
      <c r="J320" s="392"/>
      <c r="K320" s="392"/>
      <c r="L320" s="392"/>
      <c r="M320" s="392"/>
      <c r="N320" s="279"/>
    </row>
    <row r="321" spans="1:14">
      <c r="A321" s="279"/>
      <c r="B321" s="403"/>
      <c r="C321" s="397"/>
      <c r="D321" s="404"/>
      <c r="E321" s="405"/>
      <c r="F321" s="404"/>
      <c r="G321" s="405"/>
      <c r="H321" s="405"/>
      <c r="I321" s="392"/>
      <c r="J321" s="392"/>
      <c r="K321" s="392"/>
      <c r="L321" s="392"/>
      <c r="M321" s="392"/>
      <c r="N321" s="279"/>
    </row>
    <row r="322" spans="1:14">
      <c r="A322" s="279"/>
      <c r="B322" s="403"/>
      <c r="C322" s="397"/>
      <c r="D322" s="404"/>
      <c r="E322" s="405"/>
      <c r="F322" s="404"/>
      <c r="G322" s="405"/>
      <c r="H322" s="405"/>
      <c r="I322" s="392"/>
      <c r="J322" s="392"/>
      <c r="K322" s="392"/>
      <c r="L322" s="392"/>
      <c r="M322" s="392"/>
      <c r="N322" s="279"/>
    </row>
    <row r="323" spans="1:14">
      <c r="A323" s="279"/>
      <c r="B323" s="403"/>
      <c r="C323" s="397"/>
      <c r="D323" s="404"/>
      <c r="E323" s="405"/>
      <c r="F323" s="404"/>
      <c r="G323" s="405"/>
      <c r="H323" s="405"/>
      <c r="I323" s="392"/>
      <c r="J323" s="392"/>
      <c r="K323" s="392"/>
      <c r="L323" s="392"/>
      <c r="M323" s="392"/>
      <c r="N323" s="279"/>
    </row>
    <row r="324" spans="1:14">
      <c r="A324" s="279"/>
      <c r="B324" s="403"/>
      <c r="C324" s="397"/>
      <c r="D324" s="404"/>
      <c r="E324" s="405"/>
      <c r="F324" s="404"/>
      <c r="G324" s="405"/>
      <c r="H324" s="405"/>
      <c r="I324" s="392"/>
      <c r="J324" s="392"/>
      <c r="K324" s="392"/>
      <c r="L324" s="392"/>
      <c r="M324" s="392"/>
      <c r="N324" s="279"/>
    </row>
    <row r="325" spans="1:14">
      <c r="A325" s="279"/>
      <c r="B325" s="403"/>
      <c r="C325" s="397"/>
      <c r="D325" s="404"/>
      <c r="E325" s="405"/>
      <c r="F325" s="404"/>
      <c r="G325" s="405"/>
      <c r="H325" s="405"/>
      <c r="I325" s="392"/>
      <c r="J325" s="392"/>
      <c r="K325" s="392"/>
      <c r="L325" s="392"/>
      <c r="M325" s="392"/>
      <c r="N325" s="279"/>
    </row>
    <row r="326" spans="1:14">
      <c r="A326" s="279"/>
      <c r="B326" s="403"/>
      <c r="C326" s="397"/>
      <c r="D326" s="404"/>
      <c r="E326" s="405"/>
      <c r="F326" s="404"/>
      <c r="G326" s="405"/>
      <c r="H326" s="405"/>
      <c r="I326" s="392"/>
      <c r="J326" s="392"/>
      <c r="K326" s="392"/>
      <c r="L326" s="392"/>
      <c r="M326" s="392"/>
      <c r="N326" s="279"/>
    </row>
    <row r="327" spans="1:14">
      <c r="A327" s="279"/>
      <c r="B327" s="403"/>
      <c r="C327" s="397"/>
      <c r="D327" s="404"/>
      <c r="E327" s="405"/>
      <c r="F327" s="404"/>
      <c r="G327" s="405"/>
      <c r="H327" s="405"/>
      <c r="I327" s="392"/>
      <c r="J327" s="392"/>
      <c r="K327" s="392"/>
      <c r="L327" s="392"/>
      <c r="M327" s="392"/>
      <c r="N327" s="279"/>
    </row>
    <row r="328" spans="1:14">
      <c r="A328" s="279"/>
      <c r="B328" s="403"/>
      <c r="C328" s="397"/>
      <c r="D328" s="404"/>
      <c r="E328" s="405"/>
      <c r="F328" s="404"/>
      <c r="G328" s="405"/>
      <c r="H328" s="405"/>
      <c r="I328" s="392"/>
      <c r="J328" s="392"/>
      <c r="K328" s="392"/>
      <c r="L328" s="392"/>
      <c r="M328" s="392"/>
      <c r="N328" s="279"/>
    </row>
    <row r="329" spans="1:14">
      <c r="A329" s="279"/>
      <c r="B329" s="403"/>
      <c r="C329" s="397"/>
      <c r="D329" s="404"/>
      <c r="E329" s="405"/>
      <c r="F329" s="404"/>
      <c r="G329" s="405"/>
      <c r="H329" s="405"/>
      <c r="I329" s="392"/>
      <c r="J329" s="392"/>
      <c r="K329" s="392"/>
      <c r="L329" s="392"/>
      <c r="M329" s="392"/>
      <c r="N329" s="279"/>
    </row>
    <row r="330" spans="1:14">
      <c r="A330" s="279"/>
      <c r="B330" s="403"/>
      <c r="C330" s="397"/>
      <c r="D330" s="404"/>
      <c r="E330" s="405"/>
      <c r="F330" s="404"/>
      <c r="G330" s="405"/>
      <c r="H330" s="405"/>
      <c r="I330" s="392"/>
      <c r="J330" s="392"/>
      <c r="K330" s="392"/>
      <c r="L330" s="392"/>
      <c r="M330" s="392"/>
      <c r="N330" s="279"/>
    </row>
    <row r="331" spans="1:14">
      <c r="A331" s="279"/>
      <c r="B331" s="403"/>
      <c r="C331" s="397"/>
      <c r="D331" s="404"/>
      <c r="E331" s="405"/>
      <c r="F331" s="404"/>
      <c r="G331" s="405"/>
      <c r="H331" s="405"/>
      <c r="I331" s="392"/>
      <c r="J331" s="392"/>
      <c r="K331" s="392"/>
      <c r="L331" s="392"/>
      <c r="M331" s="392"/>
      <c r="N331" s="279"/>
    </row>
    <row r="332" spans="1:14">
      <c r="A332" s="279"/>
      <c r="B332" s="403"/>
      <c r="C332" s="397"/>
      <c r="D332" s="404"/>
      <c r="E332" s="405"/>
      <c r="F332" s="404"/>
      <c r="G332" s="405"/>
      <c r="H332" s="405"/>
      <c r="I332" s="392"/>
      <c r="J332" s="392"/>
      <c r="K332" s="392"/>
      <c r="L332" s="392"/>
      <c r="M332" s="392"/>
      <c r="N332" s="279"/>
    </row>
    <row r="333" spans="1:14">
      <c r="A333" s="279"/>
      <c r="B333" s="403"/>
      <c r="C333" s="397"/>
      <c r="D333" s="404"/>
      <c r="E333" s="405"/>
      <c r="F333" s="404"/>
      <c r="G333" s="405"/>
      <c r="H333" s="405"/>
      <c r="I333" s="392"/>
      <c r="J333" s="392"/>
      <c r="K333" s="392"/>
      <c r="L333" s="392"/>
      <c r="M333" s="392"/>
      <c r="N333" s="279"/>
    </row>
    <row r="334" spans="1:14">
      <c r="A334" s="279"/>
      <c r="B334" s="403"/>
      <c r="C334" s="397"/>
      <c r="D334" s="404"/>
      <c r="E334" s="405"/>
      <c r="F334" s="404"/>
      <c r="G334" s="405"/>
      <c r="H334" s="405"/>
      <c r="I334" s="392"/>
      <c r="J334" s="392"/>
      <c r="K334" s="392"/>
      <c r="L334" s="392"/>
      <c r="M334" s="392"/>
      <c r="N334" s="279"/>
    </row>
    <row r="335" spans="1:14">
      <c r="A335" s="279"/>
      <c r="B335" s="403"/>
      <c r="C335" s="397"/>
      <c r="D335" s="404"/>
      <c r="E335" s="405"/>
      <c r="F335" s="404"/>
      <c r="G335" s="405"/>
      <c r="H335" s="405"/>
      <c r="I335" s="392"/>
      <c r="J335" s="392"/>
      <c r="K335" s="392"/>
      <c r="L335" s="392"/>
      <c r="M335" s="392"/>
      <c r="N335" s="279"/>
    </row>
    <row r="336" spans="1:14">
      <c r="A336" s="279"/>
      <c r="B336" s="403"/>
      <c r="C336" s="397"/>
      <c r="D336" s="404"/>
      <c r="E336" s="405"/>
      <c r="F336" s="404"/>
      <c r="G336" s="405"/>
      <c r="H336" s="405"/>
      <c r="I336" s="392"/>
      <c r="J336" s="392"/>
      <c r="K336" s="392"/>
      <c r="L336" s="392"/>
      <c r="M336" s="392"/>
      <c r="N336" s="279"/>
    </row>
    <row r="337" spans="1:14">
      <c r="A337" s="279"/>
      <c r="B337" s="403"/>
      <c r="C337" s="397"/>
      <c r="D337" s="404"/>
      <c r="E337" s="405"/>
      <c r="F337" s="404"/>
      <c r="G337" s="405"/>
      <c r="H337" s="405"/>
      <c r="I337" s="392"/>
      <c r="J337" s="392"/>
      <c r="K337" s="392"/>
      <c r="L337" s="392"/>
      <c r="M337" s="392"/>
      <c r="N337" s="279"/>
    </row>
    <row r="338" spans="1:14">
      <c r="A338" s="279"/>
      <c r="B338" s="403"/>
      <c r="C338" s="397"/>
      <c r="D338" s="404"/>
      <c r="E338" s="405"/>
      <c r="F338" s="404"/>
      <c r="G338" s="405"/>
      <c r="H338" s="405"/>
      <c r="I338" s="392"/>
      <c r="J338" s="392"/>
      <c r="K338" s="392"/>
      <c r="L338" s="392"/>
      <c r="M338" s="392"/>
      <c r="N338" s="279"/>
    </row>
    <row r="339" spans="1:14">
      <c r="A339" s="279"/>
      <c r="B339" s="403"/>
      <c r="C339" s="397"/>
      <c r="D339" s="404"/>
      <c r="E339" s="405"/>
      <c r="F339" s="404"/>
      <c r="G339" s="405"/>
      <c r="H339" s="405"/>
      <c r="I339" s="392"/>
      <c r="J339" s="392"/>
      <c r="K339" s="392"/>
      <c r="L339" s="392"/>
      <c r="M339" s="392"/>
      <c r="N339" s="279"/>
    </row>
    <row r="340" spans="1:14">
      <c r="A340" s="279"/>
      <c r="B340" s="403"/>
      <c r="C340" s="397"/>
      <c r="D340" s="404"/>
      <c r="E340" s="405"/>
      <c r="F340" s="404"/>
      <c r="G340" s="405"/>
      <c r="H340" s="405"/>
      <c r="I340" s="392"/>
      <c r="J340" s="392"/>
      <c r="K340" s="392"/>
      <c r="L340" s="392"/>
      <c r="M340" s="392"/>
      <c r="N340" s="279"/>
    </row>
    <row r="341" spans="1:14">
      <c r="A341" s="279"/>
      <c r="B341" s="403"/>
      <c r="C341" s="397"/>
      <c r="D341" s="404"/>
      <c r="E341" s="405"/>
      <c r="F341" s="404"/>
      <c r="G341" s="405"/>
      <c r="H341" s="405"/>
      <c r="I341" s="392"/>
      <c r="J341" s="392"/>
      <c r="K341" s="392"/>
      <c r="L341" s="392"/>
      <c r="M341" s="392"/>
      <c r="N341" s="279"/>
    </row>
    <row r="342" spans="1:14">
      <c r="A342" s="279"/>
      <c r="B342" s="403"/>
      <c r="C342" s="397"/>
      <c r="D342" s="404"/>
      <c r="E342" s="405"/>
      <c r="F342" s="404"/>
      <c r="G342" s="405"/>
      <c r="H342" s="405"/>
      <c r="I342" s="392"/>
      <c r="J342" s="392"/>
      <c r="K342" s="392"/>
      <c r="L342" s="392"/>
      <c r="M342" s="392"/>
      <c r="N342" s="279"/>
    </row>
    <row r="343" spans="1:14">
      <c r="A343" s="279"/>
      <c r="B343" s="403"/>
      <c r="C343" s="397"/>
      <c r="D343" s="404"/>
      <c r="E343" s="405"/>
      <c r="F343" s="404"/>
      <c r="G343" s="405"/>
      <c r="H343" s="405"/>
      <c r="I343" s="392"/>
      <c r="J343" s="392"/>
      <c r="K343" s="392"/>
      <c r="L343" s="392"/>
      <c r="M343" s="392"/>
      <c r="N343" s="279"/>
    </row>
    <row r="344" spans="1:14">
      <c r="A344" s="279"/>
      <c r="B344" s="403"/>
      <c r="C344" s="397"/>
      <c r="D344" s="404"/>
      <c r="E344" s="405"/>
      <c r="F344" s="404"/>
      <c r="G344" s="405"/>
      <c r="H344" s="405"/>
      <c r="I344" s="392"/>
      <c r="J344" s="392"/>
      <c r="K344" s="392"/>
      <c r="L344" s="392"/>
      <c r="M344" s="392"/>
      <c r="N344" s="279"/>
    </row>
    <row r="345" spans="1:14">
      <c r="A345" s="279"/>
      <c r="B345" s="403"/>
      <c r="C345" s="397"/>
      <c r="D345" s="404"/>
      <c r="E345" s="405"/>
      <c r="F345" s="404"/>
      <c r="G345" s="405"/>
      <c r="H345" s="405"/>
      <c r="I345" s="392"/>
      <c r="J345" s="392"/>
      <c r="K345" s="392"/>
      <c r="L345" s="392"/>
      <c r="M345" s="392"/>
      <c r="N345" s="279"/>
    </row>
    <row r="346" spans="1:14">
      <c r="A346" s="279"/>
      <c r="B346" s="403"/>
      <c r="C346" s="397"/>
      <c r="D346" s="404"/>
      <c r="E346" s="405"/>
      <c r="F346" s="404"/>
      <c r="G346" s="405"/>
      <c r="H346" s="405"/>
      <c r="I346" s="392"/>
      <c r="J346" s="392"/>
      <c r="K346" s="392"/>
      <c r="L346" s="392"/>
      <c r="M346" s="392"/>
      <c r="N346" s="279"/>
    </row>
    <row r="347" spans="1:14">
      <c r="A347" s="279"/>
      <c r="B347" s="403"/>
      <c r="C347" s="397"/>
      <c r="D347" s="404"/>
      <c r="E347" s="405"/>
      <c r="F347" s="404"/>
      <c r="G347" s="405"/>
      <c r="H347" s="405"/>
      <c r="I347" s="392"/>
      <c r="J347" s="392"/>
      <c r="K347" s="392"/>
      <c r="L347" s="392"/>
      <c r="M347" s="392"/>
      <c r="N347" s="279"/>
    </row>
    <row r="348" spans="1:14">
      <c r="A348" s="279"/>
      <c r="B348" s="403"/>
      <c r="C348" s="397"/>
      <c r="D348" s="404"/>
      <c r="E348" s="405"/>
      <c r="F348" s="404"/>
      <c r="G348" s="405"/>
      <c r="H348" s="405"/>
      <c r="I348" s="392"/>
      <c r="J348" s="392"/>
      <c r="K348" s="392"/>
      <c r="L348" s="392"/>
      <c r="M348" s="392"/>
      <c r="N348" s="279"/>
    </row>
    <row r="349" spans="1:14">
      <c r="A349" s="279"/>
      <c r="B349" s="403"/>
      <c r="C349" s="397"/>
      <c r="D349" s="404"/>
      <c r="E349" s="405"/>
      <c r="F349" s="404"/>
      <c r="G349" s="405"/>
      <c r="H349" s="405"/>
      <c r="I349" s="392"/>
      <c r="J349" s="392"/>
      <c r="K349" s="392"/>
      <c r="L349" s="392"/>
      <c r="M349" s="392"/>
      <c r="N349" s="279"/>
    </row>
    <row r="350" spans="1:14">
      <c r="A350" s="279"/>
      <c r="B350" s="403"/>
      <c r="C350" s="397"/>
      <c r="D350" s="404"/>
      <c r="E350" s="405"/>
      <c r="F350" s="404"/>
      <c r="G350" s="405"/>
      <c r="H350" s="405"/>
      <c r="I350" s="392"/>
      <c r="J350" s="392"/>
      <c r="K350" s="392"/>
      <c r="L350" s="392"/>
      <c r="M350" s="392"/>
      <c r="N350" s="279"/>
    </row>
    <row r="351" spans="1:14">
      <c r="A351" s="279"/>
      <c r="B351" s="403"/>
      <c r="C351" s="397"/>
      <c r="D351" s="404"/>
      <c r="E351" s="405"/>
      <c r="F351" s="404"/>
      <c r="G351" s="405"/>
      <c r="H351" s="405"/>
      <c r="I351" s="392"/>
      <c r="J351" s="392"/>
      <c r="K351" s="392"/>
      <c r="L351" s="392"/>
      <c r="M351" s="392"/>
      <c r="N351" s="279"/>
    </row>
    <row r="352" spans="1:14">
      <c r="A352" s="279"/>
      <c r="B352" s="403"/>
      <c r="C352" s="397"/>
      <c r="D352" s="404"/>
      <c r="E352" s="405"/>
      <c r="F352" s="404"/>
      <c r="G352" s="405"/>
      <c r="H352" s="405"/>
      <c r="I352" s="392"/>
      <c r="J352" s="392"/>
      <c r="K352" s="392"/>
      <c r="L352" s="392"/>
      <c r="M352" s="392"/>
      <c r="N352" s="279"/>
    </row>
    <row r="353" spans="1:14">
      <c r="A353" s="279"/>
      <c r="B353" s="403"/>
      <c r="C353" s="397"/>
      <c r="D353" s="404"/>
      <c r="E353" s="405"/>
      <c r="F353" s="404"/>
      <c r="G353" s="405"/>
      <c r="H353" s="405"/>
      <c r="I353" s="392"/>
      <c r="J353" s="392"/>
      <c r="K353" s="392"/>
      <c r="L353" s="392"/>
      <c r="M353" s="392"/>
      <c r="N353" s="279"/>
    </row>
    <row r="354" spans="1:14">
      <c r="A354" s="279"/>
      <c r="B354" s="403"/>
      <c r="C354" s="397"/>
      <c r="D354" s="404"/>
      <c r="E354" s="405"/>
      <c r="F354" s="404"/>
      <c r="G354" s="405"/>
      <c r="H354" s="405"/>
      <c r="I354" s="392"/>
      <c r="J354" s="392"/>
      <c r="K354" s="392"/>
      <c r="L354" s="392"/>
      <c r="M354" s="392"/>
      <c r="N354" s="279"/>
    </row>
    <row r="355" spans="1:14">
      <c r="A355" s="279"/>
      <c r="B355" s="403"/>
      <c r="C355" s="397"/>
      <c r="D355" s="404"/>
      <c r="E355" s="405"/>
      <c r="F355" s="404"/>
      <c r="G355" s="405"/>
      <c r="H355" s="405"/>
      <c r="I355" s="392"/>
      <c r="J355" s="392"/>
      <c r="K355" s="392"/>
      <c r="L355" s="392"/>
      <c r="M355" s="392"/>
      <c r="N355" s="279"/>
    </row>
    <row r="356" spans="1:14">
      <c r="A356" s="279"/>
      <c r="B356" s="403"/>
      <c r="C356" s="397"/>
      <c r="D356" s="404"/>
      <c r="E356" s="405"/>
      <c r="F356" s="404"/>
      <c r="G356" s="405"/>
      <c r="H356" s="405"/>
      <c r="I356" s="392"/>
      <c r="J356" s="392"/>
      <c r="K356" s="392"/>
      <c r="L356" s="392"/>
      <c r="M356" s="392"/>
      <c r="N356" s="279"/>
    </row>
    <row r="357" spans="1:14">
      <c r="A357" s="279"/>
      <c r="B357" s="403"/>
      <c r="C357" s="397"/>
      <c r="D357" s="404"/>
      <c r="E357" s="405"/>
      <c r="F357" s="404"/>
      <c r="G357" s="405"/>
      <c r="H357" s="405"/>
      <c r="I357" s="392"/>
      <c r="J357" s="392"/>
      <c r="K357" s="392"/>
      <c r="L357" s="392"/>
      <c r="M357" s="392"/>
      <c r="N357" s="279"/>
    </row>
    <row r="358" spans="1:14">
      <c r="A358" s="279"/>
      <c r="B358" s="403"/>
      <c r="C358" s="397"/>
      <c r="D358" s="404"/>
      <c r="E358" s="405"/>
      <c r="F358" s="404"/>
      <c r="G358" s="405"/>
      <c r="H358" s="405"/>
      <c r="I358" s="392"/>
      <c r="J358" s="392"/>
      <c r="K358" s="392"/>
      <c r="L358" s="392"/>
      <c r="M358" s="392"/>
      <c r="N358" s="279"/>
    </row>
    <row r="359" spans="1:14">
      <c r="A359" s="279"/>
      <c r="B359" s="403"/>
      <c r="C359" s="397"/>
      <c r="D359" s="404"/>
      <c r="E359" s="405"/>
      <c r="F359" s="404"/>
      <c r="G359" s="405"/>
      <c r="H359" s="405"/>
      <c r="I359" s="392"/>
      <c r="J359" s="392"/>
      <c r="K359" s="392"/>
      <c r="L359" s="392"/>
      <c r="M359" s="392"/>
      <c r="N359" s="279"/>
    </row>
    <row r="360" spans="1:14">
      <c r="A360" s="279"/>
      <c r="B360" s="403"/>
      <c r="C360" s="397"/>
      <c r="D360" s="404"/>
      <c r="E360" s="405"/>
      <c r="F360" s="404"/>
      <c r="G360" s="405"/>
      <c r="H360" s="405"/>
      <c r="I360" s="392"/>
      <c r="J360" s="392"/>
      <c r="K360" s="392"/>
      <c r="L360" s="392"/>
      <c r="M360" s="392"/>
      <c r="N360" s="279"/>
    </row>
    <row r="361" spans="1:14">
      <c r="A361" s="279"/>
      <c r="B361" s="403"/>
      <c r="C361" s="397"/>
      <c r="D361" s="404"/>
      <c r="E361" s="405"/>
      <c r="F361" s="404"/>
      <c r="G361" s="405"/>
      <c r="H361" s="405"/>
      <c r="I361" s="392"/>
      <c r="J361" s="392"/>
      <c r="K361" s="392"/>
      <c r="L361" s="392"/>
      <c r="M361" s="392"/>
      <c r="N361" s="279"/>
    </row>
    <row r="362" spans="1:14">
      <c r="A362" s="279"/>
      <c r="B362" s="403"/>
      <c r="C362" s="397"/>
      <c r="D362" s="404"/>
      <c r="E362" s="405"/>
      <c r="F362" s="404"/>
      <c r="G362" s="405"/>
      <c r="H362" s="405"/>
      <c r="I362" s="392"/>
      <c r="J362" s="392"/>
      <c r="K362" s="392"/>
      <c r="L362" s="392"/>
      <c r="M362" s="392"/>
      <c r="N362" s="279"/>
    </row>
    <row r="363" spans="1:14">
      <c r="A363" s="279"/>
      <c r="B363" s="403"/>
      <c r="C363" s="397"/>
      <c r="D363" s="404"/>
      <c r="E363" s="405"/>
      <c r="F363" s="404"/>
      <c r="G363" s="405"/>
      <c r="H363" s="405"/>
      <c r="I363" s="392"/>
      <c r="J363" s="392"/>
      <c r="K363" s="392"/>
      <c r="L363" s="392"/>
      <c r="M363" s="392"/>
      <c r="N363" s="279"/>
    </row>
    <row r="364" spans="1:14">
      <c r="A364" s="279"/>
      <c r="B364" s="403"/>
      <c r="C364" s="397"/>
      <c r="D364" s="404"/>
      <c r="E364" s="405"/>
      <c r="F364" s="404"/>
      <c r="G364" s="405"/>
      <c r="H364" s="405"/>
      <c r="I364" s="392"/>
      <c r="J364" s="392"/>
      <c r="K364" s="392"/>
      <c r="L364" s="392"/>
      <c r="M364" s="392"/>
      <c r="N364" s="279"/>
    </row>
    <row r="365" spans="1:14">
      <c r="A365" s="279"/>
      <c r="B365" s="403"/>
      <c r="C365" s="397"/>
      <c r="D365" s="404"/>
      <c r="E365" s="405"/>
      <c r="F365" s="404"/>
      <c r="G365" s="405"/>
      <c r="H365" s="405"/>
      <c r="I365" s="392"/>
      <c r="J365" s="392"/>
      <c r="K365" s="392"/>
      <c r="L365" s="392"/>
      <c r="M365" s="392"/>
      <c r="N365" s="279"/>
    </row>
    <row r="366" spans="1:14">
      <c r="A366" s="279"/>
      <c r="B366" s="403"/>
      <c r="C366" s="397"/>
      <c r="D366" s="404"/>
      <c r="E366" s="405"/>
      <c r="F366" s="404"/>
      <c r="G366" s="405"/>
      <c r="H366" s="405"/>
      <c r="I366" s="392"/>
      <c r="J366" s="392"/>
      <c r="K366" s="392"/>
      <c r="L366" s="392"/>
      <c r="M366" s="392"/>
      <c r="N366" s="279"/>
    </row>
    <row r="367" spans="1:14">
      <c r="A367" s="279"/>
      <c r="B367" s="403"/>
      <c r="C367" s="397"/>
      <c r="D367" s="404"/>
      <c r="E367" s="405"/>
      <c r="F367" s="404"/>
      <c r="G367" s="405"/>
      <c r="H367" s="405"/>
      <c r="I367" s="392"/>
      <c r="J367" s="392"/>
      <c r="K367" s="392"/>
      <c r="L367" s="392"/>
      <c r="M367" s="392"/>
      <c r="N367" s="279"/>
    </row>
    <row r="368" spans="1:14">
      <c r="A368" s="279"/>
      <c r="B368" s="403"/>
      <c r="C368" s="397"/>
      <c r="D368" s="404"/>
      <c r="E368" s="405"/>
      <c r="F368" s="404"/>
      <c r="G368" s="405"/>
      <c r="H368" s="405"/>
      <c r="I368" s="392"/>
      <c r="J368" s="392"/>
      <c r="K368" s="392"/>
      <c r="L368" s="392"/>
      <c r="M368" s="392"/>
      <c r="N368" s="279"/>
    </row>
    <row r="369" spans="1:14">
      <c r="A369" s="279"/>
      <c r="B369" s="403"/>
      <c r="C369" s="397"/>
      <c r="D369" s="404"/>
      <c r="E369" s="405"/>
      <c r="F369" s="404"/>
      <c r="G369" s="405"/>
      <c r="H369" s="405"/>
      <c r="I369" s="392"/>
      <c r="J369" s="392"/>
      <c r="K369" s="392"/>
      <c r="L369" s="392"/>
      <c r="M369" s="392"/>
      <c r="N369" s="279"/>
    </row>
    <row r="370" spans="1:14">
      <c r="A370" s="279"/>
      <c r="B370" s="403"/>
      <c r="C370" s="397"/>
      <c r="D370" s="404"/>
      <c r="E370" s="405"/>
      <c r="F370" s="404"/>
      <c r="G370" s="405"/>
      <c r="H370" s="405"/>
      <c r="I370" s="392"/>
      <c r="J370" s="392"/>
      <c r="K370" s="392"/>
      <c r="L370" s="392"/>
      <c r="M370" s="392"/>
      <c r="N370" s="279"/>
    </row>
    <row r="371" spans="1:14">
      <c r="A371" s="279"/>
      <c r="B371" s="403"/>
      <c r="C371" s="397"/>
      <c r="D371" s="404"/>
      <c r="E371" s="405"/>
      <c r="F371" s="404"/>
      <c r="G371" s="405"/>
      <c r="H371" s="405"/>
      <c r="I371" s="392"/>
      <c r="J371" s="392"/>
      <c r="K371" s="392"/>
      <c r="L371" s="392"/>
      <c r="M371" s="392"/>
      <c r="N371" s="279"/>
    </row>
    <row r="372" spans="1:14">
      <c r="A372" s="279"/>
      <c r="B372" s="403"/>
      <c r="C372" s="397"/>
      <c r="D372" s="404"/>
      <c r="E372" s="405"/>
      <c r="F372" s="404"/>
      <c r="G372" s="405"/>
      <c r="H372" s="405"/>
      <c r="I372" s="392"/>
      <c r="J372" s="392"/>
      <c r="K372" s="392"/>
      <c r="L372" s="392"/>
      <c r="M372" s="392"/>
      <c r="N372" s="279"/>
    </row>
    <row r="373" spans="1:14">
      <c r="A373" s="279"/>
      <c r="B373" s="403"/>
      <c r="C373" s="397"/>
      <c r="D373" s="404"/>
      <c r="E373" s="405"/>
      <c r="F373" s="404"/>
      <c r="G373" s="405"/>
      <c r="H373" s="405"/>
      <c r="I373" s="392"/>
      <c r="J373" s="392"/>
      <c r="K373" s="392"/>
      <c r="L373" s="392"/>
      <c r="M373" s="392"/>
      <c r="N373" s="279"/>
    </row>
    <row r="374" spans="1:14">
      <c r="A374" s="279"/>
      <c r="B374" s="403"/>
      <c r="C374" s="397"/>
      <c r="D374" s="404"/>
      <c r="E374" s="405"/>
      <c r="F374" s="404"/>
      <c r="G374" s="405"/>
      <c r="H374" s="405"/>
      <c r="I374" s="392"/>
      <c r="J374" s="392"/>
      <c r="K374" s="392"/>
      <c r="L374" s="392"/>
      <c r="M374" s="392"/>
      <c r="N374" s="279"/>
    </row>
    <row r="375" spans="1:14">
      <c r="A375" s="279"/>
      <c r="B375" s="403"/>
      <c r="C375" s="397"/>
      <c r="D375" s="404"/>
      <c r="E375" s="405"/>
      <c r="F375" s="404"/>
      <c r="G375" s="405"/>
      <c r="H375" s="405"/>
      <c r="I375" s="392"/>
      <c r="J375" s="392"/>
      <c r="K375" s="392"/>
      <c r="L375" s="392"/>
      <c r="M375" s="392"/>
      <c r="N375" s="279"/>
    </row>
    <row r="376" spans="1:14">
      <c r="A376" s="279"/>
      <c r="B376" s="403"/>
      <c r="C376" s="397"/>
      <c r="D376" s="404"/>
      <c r="E376" s="405"/>
      <c r="F376" s="404"/>
      <c r="G376" s="405"/>
      <c r="H376" s="405"/>
      <c r="I376" s="392"/>
      <c r="J376" s="392"/>
      <c r="K376" s="392"/>
      <c r="L376" s="392"/>
      <c r="M376" s="392"/>
      <c r="N376" s="279"/>
    </row>
    <row r="377" spans="1:14">
      <c r="A377" s="279"/>
      <c r="B377" s="403"/>
      <c r="C377" s="397"/>
      <c r="D377" s="404"/>
      <c r="E377" s="405"/>
      <c r="F377" s="404"/>
      <c r="G377" s="405"/>
      <c r="H377" s="405"/>
      <c r="I377" s="392"/>
      <c r="J377" s="392"/>
      <c r="K377" s="392"/>
      <c r="L377" s="392"/>
      <c r="M377" s="392"/>
      <c r="N377" s="279"/>
    </row>
    <row r="378" spans="1:14">
      <c r="A378" s="279"/>
      <c r="B378" s="403"/>
      <c r="C378" s="397"/>
      <c r="D378" s="404"/>
      <c r="E378" s="405"/>
      <c r="F378" s="404"/>
      <c r="G378" s="405"/>
      <c r="H378" s="405"/>
      <c r="I378" s="392"/>
      <c r="J378" s="392"/>
      <c r="K378" s="392"/>
      <c r="L378" s="392"/>
      <c r="M378" s="392"/>
      <c r="N378" s="279"/>
    </row>
    <row r="379" spans="1:14">
      <c r="A379" s="279"/>
      <c r="B379" s="403"/>
      <c r="C379" s="397"/>
      <c r="D379" s="404"/>
      <c r="E379" s="405"/>
      <c r="F379" s="404"/>
      <c r="G379" s="405"/>
      <c r="H379" s="405"/>
      <c r="I379" s="392"/>
      <c r="J379" s="392"/>
      <c r="K379" s="392"/>
      <c r="L379" s="392"/>
      <c r="M379" s="392"/>
      <c r="N379" s="279"/>
    </row>
    <row r="380" spans="1:14">
      <c r="A380" s="279"/>
      <c r="B380" s="403"/>
      <c r="C380" s="397"/>
      <c r="D380" s="404"/>
      <c r="E380" s="405"/>
      <c r="F380" s="404"/>
      <c r="G380" s="405"/>
      <c r="H380" s="405"/>
      <c r="I380" s="392"/>
      <c r="J380" s="392"/>
      <c r="K380" s="392"/>
      <c r="L380" s="392"/>
      <c r="M380" s="392"/>
      <c r="N380" s="279"/>
    </row>
    <row r="381" spans="1:14">
      <c r="A381" s="279"/>
      <c r="B381" s="403"/>
      <c r="C381" s="397"/>
      <c r="D381" s="404"/>
      <c r="E381" s="405"/>
      <c r="F381" s="404"/>
      <c r="G381" s="405"/>
      <c r="H381" s="405"/>
      <c r="I381" s="392"/>
      <c r="J381" s="392"/>
      <c r="K381" s="392"/>
      <c r="L381" s="392"/>
      <c r="M381" s="392"/>
      <c r="N381" s="279"/>
    </row>
    <row r="382" spans="1:14">
      <c r="A382" s="279"/>
      <c r="B382" s="403"/>
      <c r="C382" s="397"/>
      <c r="D382" s="404"/>
      <c r="E382" s="405"/>
      <c r="F382" s="404"/>
      <c r="G382" s="405"/>
      <c r="H382" s="405"/>
      <c r="I382" s="392"/>
      <c r="J382" s="392"/>
      <c r="K382" s="392"/>
      <c r="L382" s="392"/>
      <c r="M382" s="392"/>
      <c r="N382" s="279"/>
    </row>
    <row r="383" spans="1:14">
      <c r="A383" s="279"/>
      <c r="B383" s="403"/>
      <c r="C383" s="397"/>
      <c r="D383" s="404"/>
      <c r="E383" s="405"/>
      <c r="F383" s="404"/>
      <c r="G383" s="405"/>
      <c r="H383" s="405"/>
      <c r="I383" s="392"/>
      <c r="J383" s="392"/>
      <c r="K383" s="392"/>
      <c r="L383" s="392"/>
      <c r="M383" s="392"/>
      <c r="N383" s="279"/>
    </row>
    <row r="384" spans="1:14">
      <c r="A384" s="279"/>
      <c r="B384" s="403"/>
      <c r="C384" s="397"/>
      <c r="D384" s="404"/>
      <c r="E384" s="405"/>
      <c r="F384" s="404"/>
      <c r="G384" s="405"/>
      <c r="H384" s="405"/>
      <c r="I384" s="392"/>
      <c r="J384" s="392"/>
      <c r="K384" s="392"/>
      <c r="L384" s="392"/>
      <c r="M384" s="392"/>
      <c r="N384" s="279"/>
    </row>
    <row r="385" spans="1:14">
      <c r="A385" s="279"/>
      <c r="B385" s="403"/>
      <c r="C385" s="397"/>
      <c r="D385" s="404"/>
      <c r="E385" s="405"/>
      <c r="F385" s="404"/>
      <c r="G385" s="405"/>
      <c r="H385" s="405"/>
      <c r="I385" s="392"/>
      <c r="J385" s="392"/>
      <c r="K385" s="392"/>
      <c r="L385" s="392"/>
      <c r="M385" s="392"/>
      <c r="N385" s="279"/>
    </row>
    <row r="386" spans="1:14">
      <c r="A386" s="279"/>
      <c r="B386" s="403"/>
      <c r="C386" s="397"/>
      <c r="D386" s="404"/>
      <c r="E386" s="405"/>
      <c r="F386" s="404"/>
      <c r="G386" s="405"/>
      <c r="H386" s="405"/>
      <c r="I386" s="392"/>
      <c r="J386" s="392"/>
      <c r="K386" s="392"/>
      <c r="L386" s="392"/>
      <c r="M386" s="392"/>
      <c r="N386" s="279"/>
    </row>
    <row r="387" spans="1:14">
      <c r="A387" s="279"/>
      <c r="B387" s="403"/>
      <c r="C387" s="397"/>
      <c r="D387" s="404"/>
      <c r="E387" s="405"/>
      <c r="F387" s="404"/>
      <c r="G387" s="405"/>
      <c r="H387" s="405"/>
      <c r="I387" s="392"/>
      <c r="J387" s="392"/>
      <c r="K387" s="392"/>
      <c r="L387" s="392"/>
      <c r="M387" s="392"/>
      <c r="N387" s="279"/>
    </row>
    <row r="388" spans="1:14">
      <c r="A388" s="279"/>
      <c r="B388" s="403"/>
      <c r="C388" s="397"/>
      <c r="D388" s="404"/>
      <c r="E388" s="405"/>
      <c r="F388" s="404"/>
      <c r="G388" s="405"/>
      <c r="H388" s="405"/>
      <c r="I388" s="392"/>
      <c r="J388" s="392"/>
      <c r="K388" s="392"/>
      <c r="L388" s="392"/>
      <c r="M388" s="392"/>
      <c r="N388" s="279"/>
    </row>
    <row r="389" spans="1:14">
      <c r="A389" s="279"/>
      <c r="B389" s="403"/>
      <c r="C389" s="397"/>
      <c r="D389" s="404"/>
      <c r="E389" s="405"/>
      <c r="F389" s="404"/>
      <c r="G389" s="405"/>
      <c r="H389" s="405"/>
      <c r="I389" s="392"/>
      <c r="J389" s="392"/>
      <c r="K389" s="392"/>
      <c r="L389" s="392"/>
      <c r="M389" s="392"/>
      <c r="N389" s="279"/>
    </row>
    <row r="390" spans="1:14">
      <c r="A390" s="279"/>
      <c r="B390" s="403"/>
      <c r="C390" s="397"/>
      <c r="D390" s="404"/>
      <c r="E390" s="405"/>
      <c r="F390" s="404"/>
      <c r="G390" s="405"/>
      <c r="H390" s="405"/>
      <c r="I390" s="392"/>
      <c r="J390" s="392"/>
      <c r="K390" s="392"/>
      <c r="L390" s="392"/>
      <c r="M390" s="392"/>
      <c r="N390" s="279"/>
    </row>
    <row r="391" spans="1:14">
      <c r="A391" s="279"/>
      <c r="B391" s="403"/>
      <c r="C391" s="397"/>
      <c r="D391" s="404"/>
      <c r="E391" s="405"/>
      <c r="F391" s="404"/>
      <c r="G391" s="405"/>
      <c r="H391" s="405"/>
      <c r="I391" s="392"/>
      <c r="J391" s="392"/>
      <c r="K391" s="392"/>
      <c r="L391" s="392"/>
      <c r="M391" s="392"/>
      <c r="N391" s="279"/>
    </row>
    <row r="392" spans="1:14">
      <c r="A392" s="279"/>
      <c r="B392" s="403"/>
      <c r="C392" s="397"/>
      <c r="D392" s="404"/>
      <c r="E392" s="405"/>
      <c r="F392" s="404"/>
      <c r="G392" s="405"/>
      <c r="H392" s="405"/>
      <c r="I392" s="392"/>
      <c r="J392" s="392"/>
      <c r="K392" s="392"/>
      <c r="L392" s="392"/>
      <c r="M392" s="392"/>
      <c r="N392" s="279"/>
    </row>
    <row r="393" spans="1:14">
      <c r="A393" s="279"/>
      <c r="B393" s="403"/>
      <c r="C393" s="397"/>
      <c r="D393" s="404"/>
      <c r="E393" s="405"/>
      <c r="F393" s="404"/>
      <c r="G393" s="405"/>
      <c r="H393" s="405"/>
      <c r="I393" s="392"/>
      <c r="J393" s="392"/>
      <c r="K393" s="392"/>
      <c r="L393" s="392"/>
      <c r="M393" s="392"/>
      <c r="N393" s="279"/>
    </row>
    <row r="394" spans="1:14">
      <c r="A394" s="279"/>
      <c r="B394" s="403"/>
      <c r="C394" s="397"/>
      <c r="D394" s="404"/>
      <c r="E394" s="405"/>
      <c r="F394" s="404"/>
      <c r="G394" s="405"/>
      <c r="H394" s="405"/>
      <c r="I394" s="392"/>
      <c r="J394" s="392"/>
      <c r="K394" s="392"/>
      <c r="L394" s="392"/>
      <c r="M394" s="392"/>
      <c r="N394" s="279"/>
    </row>
    <row r="395" spans="1:14">
      <c r="A395" s="279"/>
      <c r="B395" s="403"/>
      <c r="C395" s="397"/>
      <c r="D395" s="404"/>
      <c r="E395" s="405"/>
      <c r="F395" s="404"/>
      <c r="G395" s="405"/>
      <c r="H395" s="405"/>
      <c r="I395" s="392"/>
      <c r="J395" s="392"/>
      <c r="K395" s="392"/>
      <c r="L395" s="392"/>
      <c r="M395" s="392"/>
      <c r="N395" s="279"/>
    </row>
    <row r="396" spans="1:14">
      <c r="A396" s="279"/>
      <c r="B396" s="403"/>
      <c r="C396" s="397"/>
      <c r="D396" s="404"/>
      <c r="E396" s="405"/>
      <c r="F396" s="404"/>
      <c r="G396" s="405"/>
      <c r="H396" s="405"/>
      <c r="I396" s="392"/>
      <c r="J396" s="392"/>
      <c r="K396" s="392"/>
      <c r="L396" s="392"/>
      <c r="M396" s="392"/>
      <c r="N396" s="279"/>
    </row>
    <row r="397" spans="1:14">
      <c r="A397" s="279"/>
      <c r="B397" s="403"/>
      <c r="C397" s="397"/>
      <c r="D397" s="404"/>
      <c r="E397" s="405"/>
      <c r="F397" s="404"/>
      <c r="G397" s="405"/>
      <c r="H397" s="405"/>
      <c r="I397" s="392"/>
      <c r="J397" s="392"/>
      <c r="K397" s="392"/>
      <c r="L397" s="392"/>
      <c r="M397" s="392"/>
      <c r="N397" s="279"/>
    </row>
    <row r="398" spans="1:14">
      <c r="A398" s="279"/>
      <c r="B398" s="403"/>
      <c r="C398" s="397"/>
      <c r="D398" s="404"/>
      <c r="E398" s="405"/>
      <c r="F398" s="404"/>
      <c r="G398" s="405"/>
      <c r="H398" s="405"/>
      <c r="I398" s="392"/>
      <c r="J398" s="392"/>
      <c r="K398" s="392"/>
      <c r="L398" s="392"/>
      <c r="M398" s="392"/>
      <c r="N398" s="279"/>
    </row>
    <row r="399" spans="1:14">
      <c r="A399" s="279"/>
      <c r="B399" s="403"/>
      <c r="C399" s="397"/>
      <c r="D399" s="404"/>
      <c r="E399" s="405"/>
      <c r="F399" s="404"/>
      <c r="G399" s="405"/>
      <c r="H399" s="405"/>
      <c r="I399" s="392"/>
      <c r="J399" s="392"/>
      <c r="K399" s="392"/>
      <c r="L399" s="392"/>
      <c r="M399" s="392"/>
      <c r="N399" s="279"/>
    </row>
    <row r="400" spans="1:14">
      <c r="A400" s="279"/>
      <c r="B400" s="403"/>
      <c r="C400" s="397"/>
      <c r="D400" s="404"/>
      <c r="E400" s="405"/>
      <c r="F400" s="404"/>
      <c r="G400" s="405"/>
      <c r="H400" s="405"/>
      <c r="I400" s="392"/>
      <c r="J400" s="392"/>
      <c r="K400" s="392"/>
      <c r="L400" s="392"/>
      <c r="M400" s="392"/>
      <c r="N400" s="279"/>
    </row>
    <row r="401" spans="1:14">
      <c r="A401" s="279"/>
      <c r="B401" s="403"/>
      <c r="C401" s="397"/>
      <c r="D401" s="404"/>
      <c r="E401" s="405"/>
      <c r="F401" s="404"/>
      <c r="G401" s="405"/>
      <c r="H401" s="405"/>
      <c r="I401" s="392"/>
      <c r="J401" s="392"/>
      <c r="K401" s="392"/>
      <c r="L401" s="392"/>
      <c r="M401" s="392"/>
      <c r="N401" s="279"/>
    </row>
    <row r="402" spans="1:14">
      <c r="A402" s="279"/>
      <c r="B402" s="403"/>
      <c r="C402" s="397"/>
      <c r="D402" s="404"/>
      <c r="E402" s="405"/>
      <c r="F402" s="404"/>
      <c r="G402" s="405"/>
      <c r="H402" s="405"/>
      <c r="I402" s="392"/>
      <c r="J402" s="392"/>
      <c r="K402" s="392"/>
      <c r="L402" s="392"/>
      <c r="M402" s="392"/>
      <c r="N402" s="279"/>
    </row>
    <row r="403" spans="1:14">
      <c r="A403" s="279"/>
      <c r="B403" s="403"/>
      <c r="C403" s="397"/>
      <c r="D403" s="404"/>
      <c r="E403" s="405"/>
      <c r="F403" s="404"/>
      <c r="G403" s="405"/>
      <c r="H403" s="405"/>
      <c r="I403" s="392"/>
      <c r="J403" s="392"/>
      <c r="K403" s="392"/>
      <c r="L403" s="392"/>
      <c r="M403" s="392"/>
      <c r="N403" s="279"/>
    </row>
    <row r="404" spans="1:14">
      <c r="A404" s="279"/>
      <c r="B404" s="403"/>
      <c r="C404" s="397"/>
      <c r="D404" s="404"/>
      <c r="E404" s="405"/>
      <c r="F404" s="404"/>
      <c r="G404" s="405"/>
      <c r="H404" s="405"/>
      <c r="I404" s="392"/>
      <c r="J404" s="392"/>
      <c r="K404" s="392"/>
      <c r="L404" s="392"/>
      <c r="M404" s="392"/>
      <c r="N404" s="279"/>
    </row>
    <row r="405" spans="1:14">
      <c r="A405" s="279"/>
      <c r="B405" s="403"/>
      <c r="C405" s="397"/>
      <c r="D405" s="404"/>
      <c r="E405" s="405"/>
      <c r="F405" s="404"/>
      <c r="G405" s="405"/>
      <c r="H405" s="405"/>
      <c r="I405" s="392"/>
      <c r="J405" s="392"/>
      <c r="K405" s="392"/>
      <c r="L405" s="392"/>
      <c r="M405" s="392"/>
      <c r="N405" s="279"/>
    </row>
    <row r="406" spans="1:14">
      <c r="A406" s="279"/>
      <c r="B406" s="403"/>
      <c r="C406" s="397"/>
      <c r="D406" s="404"/>
      <c r="E406" s="405"/>
      <c r="F406" s="404"/>
      <c r="G406" s="405"/>
      <c r="H406" s="405"/>
      <c r="I406" s="392"/>
      <c r="J406" s="392"/>
      <c r="K406" s="392"/>
      <c r="L406" s="392"/>
      <c r="M406" s="392"/>
      <c r="N406" s="279"/>
    </row>
    <row r="407" spans="1:14">
      <c r="A407" s="279"/>
      <c r="B407" s="403"/>
      <c r="C407" s="397"/>
      <c r="D407" s="404"/>
      <c r="E407" s="405"/>
      <c r="F407" s="404"/>
      <c r="G407" s="405"/>
      <c r="H407" s="405"/>
      <c r="I407" s="392"/>
      <c r="J407" s="392"/>
      <c r="K407" s="392"/>
      <c r="L407" s="392"/>
      <c r="M407" s="392"/>
      <c r="N407" s="279"/>
    </row>
    <row r="408" spans="1:14">
      <c r="A408" s="279"/>
      <c r="B408" s="403"/>
      <c r="C408" s="397"/>
      <c r="D408" s="404"/>
      <c r="E408" s="405"/>
      <c r="F408" s="404"/>
      <c r="G408" s="405"/>
      <c r="H408" s="405"/>
      <c r="I408" s="392"/>
      <c r="J408" s="392"/>
      <c r="K408" s="392"/>
      <c r="L408" s="392"/>
      <c r="M408" s="392"/>
      <c r="N408" s="279"/>
    </row>
    <row r="409" spans="1:14">
      <c r="A409" s="279"/>
      <c r="B409" s="403"/>
      <c r="C409" s="397"/>
      <c r="D409" s="404"/>
      <c r="E409" s="405"/>
      <c r="F409" s="404"/>
      <c r="G409" s="405"/>
      <c r="H409" s="405"/>
      <c r="I409" s="392"/>
      <c r="J409" s="392"/>
      <c r="K409" s="392"/>
      <c r="L409" s="392"/>
      <c r="M409" s="392"/>
      <c r="N409" s="279"/>
    </row>
    <row r="410" spans="1:14">
      <c r="A410" s="279"/>
      <c r="B410" s="403"/>
      <c r="C410" s="397"/>
      <c r="D410" s="404"/>
      <c r="E410" s="405"/>
      <c r="F410" s="404"/>
      <c r="G410" s="405"/>
      <c r="H410" s="405"/>
      <c r="I410" s="392"/>
      <c r="J410" s="392"/>
      <c r="K410" s="392"/>
      <c r="L410" s="392"/>
      <c r="M410" s="392"/>
      <c r="N410" s="279"/>
    </row>
    <row r="411" spans="1:14">
      <c r="A411" s="279"/>
      <c r="B411" s="403"/>
      <c r="C411" s="397"/>
      <c r="D411" s="404"/>
      <c r="E411" s="405"/>
      <c r="F411" s="404"/>
      <c r="G411" s="405"/>
      <c r="H411" s="405"/>
      <c r="I411" s="392"/>
      <c r="J411" s="392"/>
      <c r="K411" s="392"/>
      <c r="L411" s="392"/>
      <c r="M411" s="392"/>
      <c r="N411" s="279"/>
    </row>
    <row r="412" spans="1:14">
      <c r="A412" s="279"/>
      <c r="B412" s="403"/>
      <c r="C412" s="397"/>
      <c r="D412" s="404"/>
      <c r="E412" s="405"/>
      <c r="F412" s="404"/>
      <c r="G412" s="405"/>
      <c r="H412" s="405"/>
      <c r="I412" s="392"/>
      <c r="J412" s="392"/>
      <c r="K412" s="392"/>
      <c r="L412" s="392"/>
      <c r="M412" s="392"/>
      <c r="N412" s="279"/>
    </row>
    <row r="413" spans="1:14">
      <c r="A413" s="279"/>
      <c r="B413" s="403"/>
      <c r="C413" s="397"/>
      <c r="D413" s="404"/>
      <c r="E413" s="405"/>
      <c r="F413" s="404"/>
      <c r="G413" s="405"/>
      <c r="H413" s="405"/>
      <c r="I413" s="392"/>
      <c r="J413" s="392"/>
      <c r="K413" s="392"/>
      <c r="L413" s="392"/>
      <c r="M413" s="392"/>
      <c r="N413" s="279"/>
    </row>
    <row r="414" spans="1:14">
      <c r="A414" s="279"/>
      <c r="B414" s="403"/>
      <c r="C414" s="397"/>
      <c r="D414" s="404"/>
      <c r="E414" s="405"/>
      <c r="F414" s="404"/>
      <c r="G414" s="405"/>
      <c r="H414" s="405"/>
      <c r="I414" s="392"/>
      <c r="J414" s="392"/>
      <c r="K414" s="392"/>
      <c r="L414" s="392"/>
      <c r="M414" s="392"/>
      <c r="N414" s="279"/>
    </row>
    <row r="415" spans="1:14">
      <c r="A415" s="279"/>
      <c r="B415" s="403"/>
      <c r="C415" s="397"/>
      <c r="D415" s="404"/>
      <c r="E415" s="405"/>
      <c r="F415" s="404"/>
      <c r="G415" s="405"/>
      <c r="H415" s="405"/>
      <c r="I415" s="392"/>
      <c r="J415" s="392"/>
      <c r="K415" s="392"/>
      <c r="L415" s="392"/>
      <c r="M415" s="392"/>
      <c r="N415" s="279"/>
    </row>
    <row r="416" spans="1:14">
      <c r="A416" s="279"/>
      <c r="B416" s="403"/>
      <c r="C416" s="397"/>
      <c r="D416" s="404"/>
      <c r="E416" s="405"/>
      <c r="F416" s="404"/>
      <c r="G416" s="405"/>
      <c r="H416" s="405"/>
      <c r="I416" s="392"/>
      <c r="J416" s="392"/>
      <c r="K416" s="392"/>
      <c r="L416" s="392"/>
      <c r="M416" s="392"/>
      <c r="N416" s="279"/>
    </row>
    <row r="417" spans="1:14">
      <c r="A417" s="279"/>
      <c r="B417" s="403"/>
      <c r="C417" s="397"/>
      <c r="D417" s="404"/>
      <c r="E417" s="405"/>
      <c r="F417" s="404"/>
      <c r="G417" s="405"/>
      <c r="H417" s="405"/>
      <c r="I417" s="392"/>
      <c r="J417" s="392"/>
      <c r="K417" s="392"/>
      <c r="L417" s="392"/>
      <c r="M417" s="392"/>
      <c r="N417" s="279"/>
    </row>
    <row r="418" spans="1:14">
      <c r="A418" s="279"/>
      <c r="B418" s="403"/>
      <c r="C418" s="397"/>
      <c r="D418" s="404"/>
      <c r="E418" s="405"/>
      <c r="F418" s="404"/>
      <c r="G418" s="405"/>
      <c r="H418" s="405"/>
      <c r="I418" s="392"/>
      <c r="J418" s="392"/>
      <c r="K418" s="392"/>
      <c r="L418" s="392"/>
      <c r="M418" s="392"/>
      <c r="N418" s="279"/>
    </row>
    <row r="419" spans="1:14">
      <c r="A419" s="279"/>
      <c r="B419" s="403"/>
      <c r="C419" s="397"/>
      <c r="D419" s="404"/>
      <c r="E419" s="405"/>
      <c r="F419" s="404"/>
      <c r="G419" s="405"/>
      <c r="H419" s="405"/>
      <c r="I419" s="392"/>
      <c r="J419" s="392"/>
      <c r="K419" s="392"/>
      <c r="L419" s="392"/>
      <c r="M419" s="392"/>
      <c r="N419" s="279"/>
    </row>
    <row r="420" spans="1:14">
      <c r="A420" s="279"/>
      <c r="B420" s="403"/>
      <c r="C420" s="397"/>
      <c r="D420" s="404"/>
      <c r="E420" s="405"/>
      <c r="F420" s="404"/>
      <c r="G420" s="405"/>
      <c r="H420" s="405"/>
      <c r="I420" s="392"/>
      <c r="J420" s="392"/>
      <c r="K420" s="392"/>
      <c r="L420" s="392"/>
      <c r="M420" s="392"/>
      <c r="N420" s="279"/>
    </row>
    <row r="421" spans="1:14">
      <c r="A421" s="279"/>
      <c r="B421" s="403"/>
      <c r="C421" s="397"/>
      <c r="D421" s="404"/>
      <c r="E421" s="405"/>
      <c r="F421" s="404"/>
      <c r="G421" s="405"/>
      <c r="H421" s="405"/>
      <c r="I421" s="392"/>
      <c r="J421" s="392"/>
      <c r="K421" s="392"/>
      <c r="L421" s="392"/>
      <c r="M421" s="392"/>
      <c r="N421" s="279"/>
    </row>
    <row r="422" spans="1:14">
      <c r="A422" s="279"/>
      <c r="B422" s="403"/>
      <c r="C422" s="397"/>
      <c r="D422" s="404"/>
      <c r="E422" s="405"/>
      <c r="F422" s="404"/>
      <c r="G422" s="405"/>
      <c r="H422" s="405"/>
      <c r="I422" s="392"/>
      <c r="J422" s="392"/>
      <c r="K422" s="392"/>
      <c r="L422" s="392"/>
      <c r="M422" s="392"/>
      <c r="N422" s="279"/>
    </row>
    <row r="423" spans="1:14">
      <c r="A423" s="279"/>
      <c r="B423" s="403"/>
      <c r="C423" s="397"/>
      <c r="D423" s="404"/>
      <c r="E423" s="405"/>
      <c r="F423" s="404"/>
      <c r="G423" s="405"/>
      <c r="H423" s="405"/>
      <c r="I423" s="392"/>
      <c r="J423" s="392"/>
      <c r="K423" s="392"/>
      <c r="L423" s="392"/>
      <c r="M423" s="392"/>
      <c r="N423" s="279"/>
    </row>
    <row r="424" spans="1:14">
      <c r="A424" s="279"/>
      <c r="B424" s="403"/>
      <c r="C424" s="397"/>
      <c r="D424" s="404"/>
      <c r="E424" s="405"/>
      <c r="F424" s="404"/>
      <c r="G424" s="405"/>
      <c r="H424" s="405"/>
      <c r="I424" s="392"/>
      <c r="J424" s="392"/>
      <c r="K424" s="392"/>
      <c r="L424" s="392"/>
      <c r="M424" s="392"/>
      <c r="N424" s="279"/>
    </row>
    <row r="425" spans="1:14">
      <c r="A425" s="279"/>
      <c r="B425" s="403"/>
      <c r="C425" s="397"/>
      <c r="D425" s="404"/>
      <c r="E425" s="405"/>
      <c r="F425" s="404"/>
      <c r="G425" s="405"/>
      <c r="H425" s="405"/>
      <c r="I425" s="392"/>
      <c r="J425" s="392"/>
      <c r="K425" s="392"/>
      <c r="L425" s="392"/>
      <c r="M425" s="392"/>
      <c r="N425" s="279"/>
    </row>
    <row r="426" spans="1:14">
      <c r="A426" s="279"/>
      <c r="B426" s="403"/>
      <c r="C426" s="397"/>
      <c r="D426" s="404"/>
      <c r="E426" s="405"/>
      <c r="F426" s="404"/>
      <c r="G426" s="405"/>
      <c r="H426" s="405"/>
      <c r="I426" s="392"/>
      <c r="J426" s="392"/>
      <c r="K426" s="392"/>
      <c r="L426" s="392"/>
      <c r="M426" s="392"/>
      <c r="N426" s="279"/>
    </row>
    <row r="427" spans="1:14">
      <c r="A427" s="279"/>
      <c r="B427" s="403"/>
      <c r="C427" s="397"/>
      <c r="D427" s="404"/>
      <c r="E427" s="405"/>
      <c r="F427" s="404"/>
      <c r="G427" s="405"/>
      <c r="H427" s="405"/>
      <c r="I427" s="392"/>
      <c r="J427" s="392"/>
      <c r="K427" s="392"/>
      <c r="L427" s="392"/>
      <c r="M427" s="392"/>
      <c r="N427" s="279"/>
    </row>
    <row r="428" spans="1:14">
      <c r="A428" s="279"/>
      <c r="B428" s="403"/>
      <c r="C428" s="397"/>
      <c r="D428" s="404"/>
      <c r="E428" s="405"/>
      <c r="F428" s="404"/>
      <c r="G428" s="405"/>
      <c r="H428" s="405"/>
      <c r="I428" s="392"/>
      <c r="J428" s="392"/>
      <c r="K428" s="392"/>
      <c r="L428" s="392"/>
      <c r="M428" s="392"/>
      <c r="N428" s="279"/>
    </row>
    <row r="429" spans="1:14">
      <c r="A429" s="279"/>
      <c r="B429" s="403"/>
      <c r="C429" s="397"/>
      <c r="D429" s="404"/>
      <c r="E429" s="405"/>
      <c r="F429" s="404"/>
      <c r="G429" s="405"/>
      <c r="H429" s="405"/>
      <c r="I429" s="392"/>
      <c r="J429" s="392"/>
      <c r="K429" s="392"/>
      <c r="L429" s="392"/>
      <c r="M429" s="392"/>
      <c r="N429" s="279"/>
    </row>
    <row r="430" spans="1:14">
      <c r="A430" s="279"/>
      <c r="B430" s="403"/>
      <c r="C430" s="397"/>
      <c r="D430" s="404"/>
      <c r="E430" s="405"/>
      <c r="F430" s="404"/>
      <c r="G430" s="405"/>
      <c r="H430" s="405"/>
      <c r="I430" s="392"/>
      <c r="J430" s="392"/>
      <c r="K430" s="392"/>
      <c r="L430" s="392"/>
      <c r="M430" s="392"/>
      <c r="N430" s="279"/>
    </row>
    <row r="431" spans="1:14">
      <c r="A431" s="279"/>
      <c r="B431" s="403"/>
      <c r="C431" s="397"/>
      <c r="D431" s="404"/>
      <c r="E431" s="405"/>
      <c r="F431" s="404"/>
      <c r="G431" s="405"/>
      <c r="H431" s="405"/>
      <c r="I431" s="392"/>
      <c r="J431" s="392"/>
      <c r="K431" s="392"/>
      <c r="L431" s="392"/>
      <c r="M431" s="392"/>
      <c r="N431" s="279"/>
    </row>
    <row r="432" spans="1:14">
      <c r="A432" s="279"/>
      <c r="B432" s="403"/>
      <c r="C432" s="397"/>
      <c r="D432" s="404"/>
      <c r="E432" s="405"/>
      <c r="F432" s="404"/>
      <c r="G432" s="405"/>
      <c r="H432" s="405"/>
      <c r="I432" s="392"/>
      <c r="J432" s="392"/>
      <c r="K432" s="392"/>
      <c r="L432" s="392"/>
      <c r="M432" s="392"/>
      <c r="N432" s="279"/>
    </row>
    <row r="433" spans="1:14">
      <c r="A433" s="279"/>
      <c r="B433" s="403"/>
      <c r="C433" s="397"/>
      <c r="D433" s="404"/>
      <c r="E433" s="405"/>
      <c r="F433" s="404"/>
      <c r="G433" s="405"/>
      <c r="H433" s="405"/>
      <c r="I433" s="392"/>
      <c r="J433" s="392"/>
      <c r="K433" s="392"/>
      <c r="L433" s="392"/>
      <c r="M433" s="392"/>
      <c r="N433" s="279"/>
    </row>
    <row r="434" spans="1:14">
      <c r="A434" s="279"/>
      <c r="B434" s="403"/>
      <c r="C434" s="397"/>
      <c r="D434" s="404"/>
      <c r="E434" s="405"/>
      <c r="F434" s="404"/>
      <c r="G434" s="405"/>
      <c r="H434" s="405"/>
      <c r="I434" s="392"/>
      <c r="J434" s="392"/>
      <c r="K434" s="392"/>
      <c r="L434" s="392"/>
      <c r="M434" s="392"/>
      <c r="N434" s="279"/>
    </row>
    <row r="435" spans="1:14">
      <c r="A435" s="279"/>
      <c r="B435" s="403"/>
      <c r="C435" s="397"/>
      <c r="D435" s="404"/>
      <c r="E435" s="405"/>
      <c r="F435" s="404"/>
      <c r="G435" s="405"/>
      <c r="H435" s="405"/>
      <c r="I435" s="392"/>
      <c r="J435" s="392"/>
      <c r="K435" s="392"/>
      <c r="L435" s="392"/>
      <c r="M435" s="392"/>
      <c r="N435" s="279"/>
    </row>
    <row r="436" spans="1:14">
      <c r="A436" s="279"/>
      <c r="B436" s="403"/>
      <c r="C436" s="397"/>
      <c r="D436" s="404"/>
      <c r="E436" s="405"/>
      <c r="F436" s="404"/>
      <c r="G436" s="405"/>
      <c r="H436" s="405"/>
      <c r="I436" s="392"/>
      <c r="J436" s="392"/>
      <c r="K436" s="392"/>
      <c r="L436" s="392"/>
      <c r="M436" s="392"/>
      <c r="N436" s="279"/>
    </row>
    <row r="437" spans="1:14">
      <c r="A437" s="279"/>
      <c r="B437" s="403"/>
      <c r="C437" s="397"/>
      <c r="D437" s="404"/>
      <c r="E437" s="405"/>
      <c r="F437" s="404"/>
      <c r="G437" s="405"/>
      <c r="H437" s="405"/>
      <c r="I437" s="392"/>
      <c r="J437" s="392"/>
      <c r="K437" s="392"/>
      <c r="L437" s="392"/>
      <c r="M437" s="392"/>
      <c r="N437" s="279"/>
    </row>
    <row r="438" spans="1:14">
      <c r="A438" s="279"/>
      <c r="B438" s="403"/>
      <c r="C438" s="397"/>
      <c r="D438" s="404"/>
      <c r="E438" s="405"/>
      <c r="F438" s="404"/>
      <c r="G438" s="405"/>
      <c r="H438" s="405"/>
      <c r="I438" s="392"/>
      <c r="J438" s="392"/>
      <c r="K438" s="392"/>
      <c r="L438" s="392"/>
      <c r="M438" s="392"/>
      <c r="N438" s="279"/>
    </row>
    <row r="439" spans="1:14">
      <c r="A439" s="279"/>
      <c r="B439" s="403"/>
      <c r="C439" s="397"/>
      <c r="D439" s="404"/>
      <c r="E439" s="405"/>
      <c r="F439" s="404"/>
      <c r="G439" s="405"/>
      <c r="H439" s="405"/>
      <c r="I439" s="392"/>
      <c r="J439" s="392"/>
      <c r="K439" s="392"/>
      <c r="L439" s="392"/>
      <c r="M439" s="392"/>
      <c r="N439" s="279"/>
    </row>
    <row r="440" spans="1:14">
      <c r="A440" s="279"/>
      <c r="B440" s="403"/>
      <c r="C440" s="397"/>
      <c r="D440" s="404"/>
      <c r="E440" s="405"/>
      <c r="F440" s="404"/>
      <c r="G440" s="405"/>
      <c r="H440" s="405"/>
      <c r="I440" s="392"/>
      <c r="J440" s="392"/>
      <c r="K440" s="392"/>
      <c r="L440" s="392"/>
      <c r="M440" s="392"/>
      <c r="N440" s="279"/>
    </row>
    <row r="441" spans="1:14">
      <c r="A441" s="279"/>
      <c r="B441" s="403"/>
      <c r="C441" s="397"/>
      <c r="D441" s="404"/>
      <c r="E441" s="405"/>
      <c r="F441" s="404"/>
      <c r="G441" s="405"/>
      <c r="H441" s="405"/>
      <c r="I441" s="392"/>
      <c r="J441" s="392"/>
      <c r="K441" s="392"/>
      <c r="L441" s="392"/>
      <c r="M441" s="392"/>
      <c r="N441" s="279"/>
    </row>
    <row r="442" spans="1:14">
      <c r="A442" s="279"/>
      <c r="B442" s="403"/>
      <c r="C442" s="397"/>
      <c r="D442" s="404"/>
      <c r="E442" s="405"/>
      <c r="F442" s="404"/>
      <c r="G442" s="405"/>
      <c r="H442" s="405"/>
      <c r="I442" s="392"/>
      <c r="J442" s="392"/>
      <c r="K442" s="392"/>
      <c r="L442" s="392"/>
      <c r="M442" s="392"/>
      <c r="N442" s="279"/>
    </row>
    <row r="443" spans="1:14">
      <c r="A443" s="279"/>
      <c r="B443" s="403"/>
      <c r="C443" s="397"/>
      <c r="D443" s="404"/>
      <c r="E443" s="405"/>
      <c r="F443" s="404"/>
      <c r="G443" s="405"/>
      <c r="H443" s="405"/>
      <c r="I443" s="392"/>
      <c r="J443" s="392"/>
      <c r="K443" s="392"/>
      <c r="L443" s="392"/>
      <c r="M443" s="392"/>
      <c r="N443" s="279"/>
    </row>
    <row r="444" spans="1:14">
      <c r="A444" s="279"/>
      <c r="B444" s="403"/>
      <c r="C444" s="397"/>
      <c r="D444" s="404"/>
      <c r="E444" s="405"/>
      <c r="F444" s="404"/>
      <c r="G444" s="405"/>
      <c r="H444" s="405"/>
      <c r="I444" s="392"/>
      <c r="J444" s="392"/>
      <c r="K444" s="392"/>
      <c r="L444" s="392"/>
      <c r="M444" s="392"/>
      <c r="N444" s="279"/>
    </row>
    <row r="445" spans="1:14">
      <c r="A445" s="279"/>
      <c r="B445" s="403"/>
      <c r="C445" s="397"/>
      <c r="D445" s="404"/>
      <c r="E445" s="405"/>
      <c r="F445" s="404"/>
      <c r="G445" s="405"/>
      <c r="H445" s="405"/>
      <c r="I445" s="392"/>
      <c r="J445" s="392"/>
      <c r="K445" s="392"/>
      <c r="L445" s="392"/>
      <c r="M445" s="392"/>
      <c r="N445" s="279"/>
    </row>
    <row r="446" spans="1:14">
      <c r="A446" s="279"/>
      <c r="B446" s="403"/>
      <c r="C446" s="397"/>
      <c r="D446" s="404"/>
      <c r="E446" s="405"/>
      <c r="F446" s="404"/>
      <c r="G446" s="405"/>
      <c r="H446" s="405"/>
      <c r="I446" s="392"/>
      <c r="J446" s="392"/>
      <c r="K446" s="392"/>
      <c r="L446" s="392"/>
      <c r="M446" s="392"/>
      <c r="N446" s="279"/>
    </row>
    <row r="447" spans="1:14">
      <c r="A447" s="279"/>
      <c r="B447" s="403"/>
      <c r="C447" s="397"/>
      <c r="D447" s="404"/>
      <c r="E447" s="405"/>
      <c r="F447" s="404"/>
      <c r="G447" s="405"/>
      <c r="H447" s="405"/>
      <c r="I447" s="392"/>
      <c r="J447" s="392"/>
      <c r="K447" s="392"/>
      <c r="L447" s="392"/>
      <c r="M447" s="392"/>
      <c r="N447" s="279"/>
    </row>
    <row r="448" spans="1:14">
      <c r="A448" s="279"/>
      <c r="B448" s="403"/>
      <c r="C448" s="397"/>
      <c r="D448" s="404"/>
      <c r="E448" s="405"/>
      <c r="F448" s="404"/>
      <c r="G448" s="405"/>
      <c r="H448" s="405"/>
      <c r="I448" s="392"/>
      <c r="J448" s="392"/>
      <c r="K448" s="392"/>
      <c r="L448" s="392"/>
      <c r="M448" s="392"/>
      <c r="N448" s="279"/>
    </row>
    <row r="449" spans="1:14">
      <c r="A449" s="279"/>
      <c r="B449" s="403"/>
      <c r="C449" s="397"/>
      <c r="D449" s="404"/>
      <c r="E449" s="405"/>
      <c r="F449" s="404"/>
      <c r="G449" s="405"/>
      <c r="H449" s="405"/>
      <c r="I449" s="392"/>
      <c r="J449" s="392"/>
      <c r="K449" s="392"/>
      <c r="L449" s="392"/>
      <c r="M449" s="392"/>
      <c r="N449" s="279"/>
    </row>
    <row r="450" spans="1:14">
      <c r="A450" s="279"/>
      <c r="B450" s="403"/>
      <c r="C450" s="397"/>
      <c r="D450" s="404"/>
      <c r="E450" s="405"/>
      <c r="F450" s="404"/>
      <c r="G450" s="405"/>
      <c r="H450" s="405"/>
      <c r="I450" s="392"/>
      <c r="J450" s="392"/>
      <c r="K450" s="392"/>
      <c r="L450" s="392"/>
      <c r="M450" s="392"/>
      <c r="N450" s="279"/>
    </row>
    <row r="451" spans="1:14">
      <c r="A451" s="279"/>
      <c r="B451" s="403"/>
      <c r="C451" s="397"/>
      <c r="D451" s="404"/>
      <c r="E451" s="405"/>
      <c r="F451" s="404"/>
      <c r="G451" s="405"/>
      <c r="H451" s="405"/>
      <c r="I451" s="392"/>
      <c r="J451" s="392"/>
      <c r="K451" s="392"/>
      <c r="L451" s="392"/>
      <c r="M451" s="392"/>
      <c r="N451" s="279"/>
    </row>
    <row r="452" spans="1:14">
      <c r="A452" s="279"/>
      <c r="B452" s="403"/>
      <c r="C452" s="397"/>
      <c r="D452" s="404"/>
      <c r="E452" s="405"/>
      <c r="F452" s="404"/>
      <c r="G452" s="405"/>
      <c r="H452" s="405"/>
      <c r="I452" s="392"/>
      <c r="J452" s="392"/>
      <c r="K452" s="392"/>
      <c r="L452" s="392"/>
      <c r="M452" s="392"/>
      <c r="N452" s="279"/>
    </row>
    <row r="453" spans="1:14">
      <c r="A453" s="279"/>
      <c r="B453" s="403"/>
      <c r="C453" s="397"/>
      <c r="D453" s="404"/>
      <c r="E453" s="405"/>
      <c r="F453" s="404"/>
      <c r="G453" s="405"/>
      <c r="H453" s="405"/>
      <c r="I453" s="392"/>
      <c r="J453" s="392"/>
      <c r="K453" s="392"/>
      <c r="L453" s="392"/>
      <c r="M453" s="392"/>
      <c r="N453" s="279"/>
    </row>
    <row r="454" spans="1:14">
      <c r="A454" s="279"/>
      <c r="B454" s="403"/>
      <c r="C454" s="397"/>
      <c r="D454" s="404"/>
      <c r="E454" s="405"/>
      <c r="F454" s="404"/>
      <c r="G454" s="405"/>
      <c r="H454" s="405"/>
      <c r="I454" s="392"/>
      <c r="J454" s="392"/>
      <c r="K454" s="392"/>
      <c r="L454" s="392"/>
      <c r="M454" s="392"/>
      <c r="N454" s="279"/>
    </row>
    <row r="455" spans="1:14">
      <c r="A455" s="279"/>
      <c r="B455" s="403"/>
      <c r="C455" s="397"/>
      <c r="D455" s="404"/>
      <c r="E455" s="405"/>
      <c r="F455" s="404"/>
      <c r="G455" s="405"/>
      <c r="H455" s="405"/>
      <c r="I455" s="392"/>
      <c r="J455" s="392"/>
      <c r="K455" s="392"/>
      <c r="L455" s="392"/>
      <c r="M455" s="392"/>
      <c r="N455" s="279"/>
    </row>
    <row r="456" spans="1:14">
      <c r="A456" s="279"/>
      <c r="B456" s="403"/>
      <c r="C456" s="397"/>
      <c r="D456" s="404"/>
      <c r="E456" s="405"/>
      <c r="F456" s="404"/>
      <c r="G456" s="405"/>
      <c r="H456" s="405"/>
      <c r="I456" s="392"/>
      <c r="J456" s="392"/>
      <c r="K456" s="392"/>
      <c r="L456" s="392"/>
      <c r="M456" s="392"/>
      <c r="N456" s="279"/>
    </row>
    <row r="457" spans="1:14">
      <c r="A457" s="279"/>
      <c r="B457" s="403"/>
      <c r="C457" s="397"/>
      <c r="D457" s="404"/>
      <c r="E457" s="405"/>
      <c r="F457" s="404"/>
      <c r="G457" s="405"/>
      <c r="H457" s="405"/>
      <c r="I457" s="392"/>
      <c r="J457" s="392"/>
      <c r="K457" s="392"/>
      <c r="L457" s="392"/>
      <c r="M457" s="392"/>
      <c r="N457" s="279"/>
    </row>
    <row r="458" spans="1:14">
      <c r="A458" s="279"/>
      <c r="B458" s="403"/>
      <c r="C458" s="397"/>
      <c r="D458" s="404"/>
      <c r="E458" s="405"/>
      <c r="F458" s="404"/>
      <c r="G458" s="405"/>
      <c r="H458" s="405"/>
      <c r="I458" s="392"/>
      <c r="J458" s="392"/>
      <c r="K458" s="392"/>
      <c r="L458" s="392"/>
      <c r="M458" s="392"/>
      <c r="N458" s="279"/>
    </row>
    <row r="459" spans="1:14">
      <c r="A459" s="279"/>
      <c r="B459" s="403"/>
      <c r="C459" s="397"/>
      <c r="D459" s="404"/>
      <c r="E459" s="405"/>
      <c r="F459" s="404"/>
      <c r="G459" s="405"/>
      <c r="H459" s="405"/>
      <c r="I459" s="392"/>
      <c r="J459" s="392"/>
      <c r="K459" s="392"/>
      <c r="L459" s="392"/>
      <c r="M459" s="392"/>
      <c r="N459" s="279"/>
    </row>
    <row r="460" spans="1:14">
      <c r="A460" s="279"/>
      <c r="B460" s="403"/>
      <c r="C460" s="397"/>
      <c r="D460" s="404"/>
      <c r="E460" s="405"/>
      <c r="F460" s="404"/>
      <c r="G460" s="405"/>
      <c r="H460" s="405"/>
      <c r="I460" s="392"/>
      <c r="J460" s="392"/>
      <c r="K460" s="392"/>
      <c r="L460" s="392"/>
      <c r="M460" s="392"/>
      <c r="N460" s="279"/>
    </row>
    <row r="461" spans="1:14">
      <c r="A461" s="279"/>
      <c r="B461" s="403"/>
      <c r="C461" s="397"/>
      <c r="D461" s="404"/>
      <c r="E461" s="405"/>
      <c r="F461" s="404"/>
      <c r="G461" s="405"/>
      <c r="H461" s="405"/>
      <c r="I461" s="392"/>
      <c r="J461" s="392"/>
      <c r="K461" s="392"/>
      <c r="L461" s="392"/>
      <c r="M461" s="392"/>
      <c r="N461" s="279"/>
    </row>
    <row r="462" spans="1:14">
      <c r="A462" s="279"/>
      <c r="B462" s="403"/>
      <c r="C462" s="397"/>
      <c r="D462" s="404"/>
      <c r="E462" s="405"/>
      <c r="F462" s="404"/>
      <c r="G462" s="405"/>
      <c r="H462" s="405"/>
      <c r="I462" s="392"/>
      <c r="J462" s="392"/>
      <c r="K462" s="392"/>
      <c r="L462" s="392"/>
      <c r="M462" s="392"/>
      <c r="N462" s="279"/>
    </row>
    <row r="463" spans="1:14">
      <c r="A463" s="279"/>
      <c r="B463" s="403"/>
      <c r="C463" s="397"/>
      <c r="D463" s="404"/>
      <c r="E463" s="405"/>
      <c r="F463" s="404"/>
      <c r="G463" s="405"/>
      <c r="H463" s="405"/>
      <c r="I463" s="392"/>
      <c r="J463" s="392"/>
      <c r="K463" s="392"/>
      <c r="L463" s="392"/>
      <c r="M463" s="392"/>
      <c r="N463" s="279"/>
    </row>
    <row r="464" spans="1:14">
      <c r="A464" s="279"/>
      <c r="B464" s="403"/>
      <c r="C464" s="397"/>
      <c r="D464" s="404"/>
      <c r="E464" s="405"/>
      <c r="F464" s="404"/>
      <c r="G464" s="405"/>
      <c r="H464" s="405"/>
      <c r="I464" s="392"/>
      <c r="J464" s="392"/>
      <c r="K464" s="392"/>
      <c r="L464" s="392"/>
      <c r="M464" s="392"/>
      <c r="N464" s="279"/>
    </row>
    <row r="465" spans="1:14">
      <c r="A465" s="279"/>
      <c r="B465" s="403"/>
      <c r="C465" s="397"/>
      <c r="D465" s="404"/>
      <c r="E465" s="405"/>
      <c r="F465" s="404"/>
      <c r="G465" s="405"/>
      <c r="H465" s="405"/>
      <c r="I465" s="392"/>
      <c r="J465" s="392"/>
      <c r="K465" s="392"/>
      <c r="L465" s="392"/>
      <c r="M465" s="392"/>
      <c r="N465" s="279"/>
    </row>
    <row r="466" spans="1:14">
      <c r="A466" s="279"/>
      <c r="B466" s="403"/>
      <c r="C466" s="397"/>
      <c r="D466" s="404"/>
      <c r="E466" s="405"/>
      <c r="F466" s="404"/>
      <c r="G466" s="405"/>
      <c r="H466" s="405"/>
      <c r="I466" s="392"/>
      <c r="J466" s="392"/>
      <c r="K466" s="392"/>
      <c r="L466" s="392"/>
      <c r="M466" s="392"/>
      <c r="N466" s="279"/>
    </row>
    <row r="467" spans="1:14">
      <c r="A467" s="279"/>
      <c r="B467" s="403"/>
      <c r="C467" s="397"/>
      <c r="D467" s="404"/>
      <c r="E467" s="405"/>
      <c r="F467" s="404"/>
      <c r="G467" s="405"/>
      <c r="H467" s="405"/>
      <c r="I467" s="392"/>
      <c r="J467" s="392"/>
      <c r="K467" s="392"/>
      <c r="L467" s="392"/>
      <c r="M467" s="392"/>
      <c r="N467" s="279"/>
    </row>
    <row r="468" spans="1:14">
      <c r="A468" s="279"/>
      <c r="B468" s="403"/>
      <c r="C468" s="397"/>
      <c r="D468" s="404"/>
      <c r="E468" s="405"/>
      <c r="F468" s="404"/>
      <c r="G468" s="405"/>
      <c r="H468" s="405"/>
      <c r="I468" s="392"/>
      <c r="J468" s="392"/>
      <c r="K468" s="392"/>
      <c r="L468" s="392"/>
      <c r="M468" s="392"/>
      <c r="N468" s="279"/>
    </row>
    <row r="469" spans="1:14">
      <c r="A469" s="279"/>
      <c r="B469" s="403"/>
      <c r="C469" s="397"/>
      <c r="D469" s="404"/>
      <c r="E469" s="405"/>
      <c r="F469" s="404"/>
      <c r="G469" s="405"/>
      <c r="H469" s="405"/>
      <c r="I469" s="392"/>
      <c r="J469" s="392"/>
      <c r="K469" s="392"/>
      <c r="L469" s="392"/>
      <c r="M469" s="392"/>
      <c r="N469" s="279"/>
    </row>
    <row r="470" spans="1:14">
      <c r="A470" s="279"/>
      <c r="B470" s="403"/>
      <c r="C470" s="397"/>
      <c r="D470" s="404"/>
      <c r="E470" s="405"/>
      <c r="F470" s="404"/>
      <c r="G470" s="405"/>
      <c r="H470" s="405"/>
      <c r="I470" s="392"/>
      <c r="J470" s="392"/>
      <c r="K470" s="392"/>
      <c r="L470" s="392"/>
      <c r="M470" s="392"/>
      <c r="N470" s="279"/>
    </row>
    <row r="471" spans="1:14">
      <c r="A471" s="279"/>
      <c r="B471" s="403"/>
      <c r="C471" s="397"/>
      <c r="D471" s="404"/>
      <c r="E471" s="405"/>
      <c r="F471" s="404"/>
      <c r="G471" s="405"/>
      <c r="H471" s="405"/>
      <c r="I471" s="392"/>
      <c r="J471" s="392"/>
      <c r="K471" s="392"/>
      <c r="L471" s="392"/>
      <c r="M471" s="392"/>
      <c r="N471" s="279"/>
    </row>
    <row r="472" spans="1:14">
      <c r="A472" s="279"/>
      <c r="B472" s="403"/>
      <c r="C472" s="397"/>
      <c r="D472" s="404"/>
      <c r="E472" s="405"/>
      <c r="F472" s="404"/>
      <c r="G472" s="405"/>
      <c r="H472" s="405"/>
      <c r="I472" s="392"/>
      <c r="J472" s="392"/>
      <c r="K472" s="392"/>
      <c r="L472" s="392"/>
      <c r="M472" s="392"/>
      <c r="N472" s="279"/>
    </row>
    <row r="473" spans="1:14">
      <c r="A473" s="279"/>
      <c r="B473" s="403"/>
      <c r="C473" s="397"/>
      <c r="D473" s="404"/>
      <c r="E473" s="405"/>
      <c r="F473" s="404"/>
      <c r="G473" s="405"/>
      <c r="H473" s="405"/>
      <c r="I473" s="392"/>
      <c r="J473" s="392"/>
      <c r="K473" s="392"/>
      <c r="L473" s="392"/>
      <c r="M473" s="392"/>
      <c r="N473" s="279"/>
    </row>
    <row r="474" spans="1:14">
      <c r="A474" s="279"/>
      <c r="B474" s="403"/>
      <c r="C474" s="397"/>
      <c r="D474" s="404"/>
      <c r="E474" s="405"/>
      <c r="F474" s="404"/>
      <c r="G474" s="405"/>
      <c r="H474" s="405"/>
      <c r="I474" s="392"/>
      <c r="J474" s="392"/>
      <c r="K474" s="392"/>
      <c r="L474" s="392"/>
      <c r="M474" s="392"/>
      <c r="N474" s="279"/>
    </row>
    <row r="475" spans="1:14">
      <c r="A475" s="279"/>
      <c r="B475" s="403"/>
      <c r="C475" s="397"/>
      <c r="D475" s="404"/>
      <c r="E475" s="405"/>
      <c r="F475" s="404"/>
      <c r="G475" s="405"/>
      <c r="H475" s="405"/>
      <c r="I475" s="392"/>
      <c r="J475" s="392"/>
      <c r="K475" s="392"/>
      <c r="L475" s="392"/>
      <c r="M475" s="392"/>
      <c r="N475" s="279"/>
    </row>
    <row r="476" spans="1:14">
      <c r="A476" s="279"/>
      <c r="B476" s="403"/>
      <c r="C476" s="397"/>
      <c r="D476" s="404"/>
      <c r="E476" s="405"/>
      <c r="F476" s="404"/>
      <c r="G476" s="405"/>
      <c r="H476" s="405"/>
      <c r="I476" s="392"/>
      <c r="J476" s="392"/>
      <c r="K476" s="392"/>
      <c r="L476" s="392"/>
      <c r="M476" s="392"/>
      <c r="N476" s="279"/>
    </row>
    <row r="477" spans="1:14">
      <c r="A477" s="279"/>
      <c r="B477" s="403"/>
      <c r="C477" s="397"/>
      <c r="D477" s="404"/>
      <c r="E477" s="405"/>
      <c r="F477" s="404"/>
      <c r="G477" s="405"/>
      <c r="H477" s="405"/>
      <c r="I477" s="392"/>
      <c r="J477" s="392"/>
      <c r="K477" s="392"/>
      <c r="L477" s="392"/>
      <c r="M477" s="392"/>
      <c r="N477" s="279"/>
    </row>
    <row r="478" spans="1:14">
      <c r="A478" s="279"/>
      <c r="B478" s="403"/>
      <c r="C478" s="397"/>
      <c r="D478" s="404"/>
      <c r="E478" s="405"/>
      <c r="F478" s="404"/>
      <c r="G478" s="405"/>
      <c r="H478" s="405"/>
      <c r="I478" s="392"/>
      <c r="J478" s="392"/>
      <c r="K478" s="392"/>
      <c r="L478" s="392"/>
      <c r="M478" s="392"/>
      <c r="N478" s="279"/>
    </row>
    <row r="479" spans="1:14">
      <c r="A479" s="279"/>
      <c r="B479" s="403"/>
      <c r="C479" s="397"/>
      <c r="D479" s="404"/>
      <c r="E479" s="405"/>
      <c r="F479" s="404"/>
      <c r="G479" s="405"/>
      <c r="H479" s="405"/>
      <c r="I479" s="392"/>
      <c r="J479" s="392"/>
      <c r="K479" s="392"/>
      <c r="L479" s="392"/>
      <c r="M479" s="392"/>
      <c r="N479" s="279"/>
    </row>
    <row r="480" spans="1:14">
      <c r="A480" s="279"/>
      <c r="B480" s="403"/>
      <c r="C480" s="397"/>
      <c r="D480" s="404"/>
      <c r="E480" s="405"/>
      <c r="F480" s="404"/>
      <c r="G480" s="405"/>
      <c r="H480" s="405"/>
      <c r="I480" s="392"/>
      <c r="J480" s="392"/>
      <c r="K480" s="392"/>
      <c r="L480" s="392"/>
      <c r="M480" s="392"/>
      <c r="N480" s="279"/>
    </row>
    <row r="481" spans="1:14">
      <c r="A481" s="279"/>
      <c r="B481" s="403"/>
      <c r="C481" s="397"/>
      <c r="D481" s="404"/>
      <c r="E481" s="405"/>
      <c r="F481" s="404"/>
      <c r="G481" s="405"/>
      <c r="H481" s="405"/>
      <c r="I481" s="392"/>
      <c r="J481" s="392"/>
      <c r="K481" s="392"/>
      <c r="L481" s="392"/>
      <c r="M481" s="392"/>
      <c r="N481" s="279"/>
    </row>
    <row r="482" spans="1:14">
      <c r="A482" s="279"/>
      <c r="B482" s="403"/>
      <c r="C482" s="397"/>
      <c r="D482" s="404"/>
      <c r="E482" s="405"/>
      <c r="F482" s="404"/>
      <c r="G482" s="405"/>
      <c r="H482" s="405"/>
      <c r="I482" s="392"/>
      <c r="J482" s="392"/>
      <c r="K482" s="392"/>
      <c r="L482" s="392"/>
      <c r="M482" s="392"/>
      <c r="N482" s="279"/>
    </row>
    <row r="483" spans="1:14">
      <c r="A483" s="279"/>
      <c r="B483" s="403"/>
      <c r="C483" s="397"/>
      <c r="D483" s="404"/>
      <c r="E483" s="405"/>
      <c r="F483" s="404"/>
      <c r="G483" s="405"/>
      <c r="H483" s="405"/>
      <c r="I483" s="392"/>
      <c r="J483" s="392"/>
      <c r="K483" s="392"/>
      <c r="L483" s="392"/>
      <c r="M483" s="392"/>
      <c r="N483" s="279"/>
    </row>
    <row r="484" spans="1:14">
      <c r="A484" s="279"/>
      <c r="B484" s="403"/>
      <c r="C484" s="397"/>
      <c r="D484" s="404"/>
      <c r="E484" s="405"/>
      <c r="F484" s="404"/>
      <c r="G484" s="405"/>
      <c r="H484" s="405"/>
      <c r="I484" s="392"/>
      <c r="J484" s="392"/>
      <c r="K484" s="392"/>
      <c r="L484" s="392"/>
      <c r="M484" s="392"/>
      <c r="N484" s="279"/>
    </row>
    <row r="485" spans="1:14">
      <c r="A485" s="279"/>
      <c r="B485" s="403"/>
      <c r="C485" s="397"/>
      <c r="D485" s="404"/>
      <c r="E485" s="405"/>
      <c r="F485" s="404"/>
      <c r="G485" s="405"/>
      <c r="H485" s="405"/>
      <c r="I485" s="392"/>
      <c r="J485" s="392"/>
      <c r="K485" s="392"/>
      <c r="L485" s="392"/>
      <c r="M485" s="392"/>
      <c r="N485" s="279"/>
    </row>
    <row r="486" spans="1:14">
      <c r="A486" s="279"/>
      <c r="B486" s="403"/>
      <c r="C486" s="397"/>
      <c r="D486" s="404"/>
      <c r="E486" s="405"/>
      <c r="F486" s="404"/>
      <c r="G486" s="405"/>
      <c r="H486" s="405"/>
      <c r="I486" s="392"/>
      <c r="J486" s="392"/>
      <c r="K486" s="392"/>
      <c r="L486" s="392"/>
      <c r="M486" s="392"/>
      <c r="N486" s="279"/>
    </row>
    <row r="487" spans="1:14">
      <c r="A487" s="279"/>
      <c r="B487" s="403"/>
      <c r="C487" s="397"/>
      <c r="D487" s="404"/>
      <c r="E487" s="405"/>
      <c r="F487" s="404"/>
      <c r="G487" s="405"/>
      <c r="H487" s="405"/>
      <c r="I487" s="392"/>
      <c r="J487" s="392"/>
      <c r="K487" s="392"/>
      <c r="L487" s="392"/>
      <c r="M487" s="392"/>
      <c r="N487" s="279"/>
    </row>
    <row r="488" spans="1:14">
      <c r="A488" s="279"/>
      <c r="B488" s="403"/>
      <c r="C488" s="397"/>
      <c r="D488" s="404"/>
      <c r="E488" s="405"/>
      <c r="F488" s="404"/>
      <c r="G488" s="405"/>
      <c r="H488" s="405"/>
      <c r="I488" s="392"/>
      <c r="J488" s="392"/>
      <c r="K488" s="392"/>
      <c r="L488" s="392"/>
      <c r="M488" s="392"/>
      <c r="N488" s="279"/>
    </row>
    <row r="489" spans="1:14">
      <c r="A489" s="279"/>
      <c r="B489" s="403"/>
      <c r="C489" s="397"/>
      <c r="D489" s="404"/>
      <c r="E489" s="405"/>
      <c r="F489" s="404"/>
      <c r="G489" s="405"/>
      <c r="H489" s="405"/>
      <c r="I489" s="392"/>
      <c r="J489" s="392"/>
      <c r="K489" s="392"/>
      <c r="L489" s="392"/>
      <c r="M489" s="392"/>
      <c r="N489" s="279"/>
    </row>
    <row r="490" spans="1:14">
      <c r="A490" s="279"/>
      <c r="B490" s="403"/>
      <c r="C490" s="397"/>
      <c r="D490" s="404"/>
      <c r="E490" s="405"/>
      <c r="F490" s="404"/>
      <c r="G490" s="405"/>
      <c r="H490" s="405"/>
      <c r="I490" s="392"/>
      <c r="J490" s="392"/>
      <c r="K490" s="392"/>
      <c r="L490" s="392"/>
      <c r="M490" s="392"/>
      <c r="N490" s="279"/>
    </row>
    <row r="491" spans="1:14">
      <c r="A491" s="279"/>
      <c r="B491" s="403"/>
      <c r="C491" s="397"/>
      <c r="D491" s="404"/>
      <c r="E491" s="405"/>
      <c r="F491" s="404"/>
      <c r="G491" s="405"/>
      <c r="H491" s="405"/>
      <c r="I491" s="392"/>
      <c r="J491" s="392"/>
      <c r="K491" s="392"/>
      <c r="L491" s="392"/>
      <c r="M491" s="392"/>
      <c r="N491" s="279"/>
    </row>
    <row r="492" spans="1:14">
      <c r="A492" s="279"/>
      <c r="B492" s="403"/>
      <c r="C492" s="397"/>
      <c r="D492" s="404"/>
      <c r="E492" s="405"/>
      <c r="F492" s="404"/>
      <c r="G492" s="405"/>
      <c r="H492" s="405"/>
      <c r="I492" s="392"/>
      <c r="J492" s="392"/>
      <c r="K492" s="392"/>
      <c r="L492" s="392"/>
      <c r="M492" s="392"/>
      <c r="N492" s="279"/>
    </row>
    <row r="493" spans="1:14">
      <c r="A493" s="279"/>
      <c r="B493" s="403"/>
      <c r="C493" s="397"/>
      <c r="D493" s="404"/>
      <c r="E493" s="405"/>
      <c r="F493" s="404"/>
      <c r="G493" s="405"/>
      <c r="H493" s="405"/>
      <c r="I493" s="392"/>
      <c r="J493" s="392"/>
      <c r="K493" s="392"/>
      <c r="L493" s="392"/>
      <c r="M493" s="392"/>
      <c r="N493" s="279"/>
    </row>
    <row r="494" spans="1:14">
      <c r="A494" s="279"/>
      <c r="B494" s="403"/>
      <c r="C494" s="397"/>
      <c r="D494" s="404"/>
      <c r="E494" s="405"/>
      <c r="F494" s="404"/>
      <c r="G494" s="405"/>
      <c r="H494" s="405"/>
      <c r="I494" s="392"/>
      <c r="J494" s="392"/>
      <c r="K494" s="392"/>
      <c r="L494" s="392"/>
      <c r="M494" s="392"/>
      <c r="N494" s="279"/>
    </row>
    <row r="495" spans="1:14">
      <c r="A495" s="279"/>
      <c r="B495" s="403"/>
      <c r="C495" s="397"/>
      <c r="D495" s="404"/>
      <c r="E495" s="405"/>
      <c r="F495" s="404"/>
      <c r="G495" s="405"/>
      <c r="H495" s="405"/>
      <c r="I495" s="392"/>
      <c r="J495" s="392"/>
      <c r="K495" s="392"/>
      <c r="L495" s="392"/>
      <c r="M495" s="392"/>
      <c r="N495" s="279"/>
    </row>
    <row r="496" spans="1:14">
      <c r="A496" s="279"/>
      <c r="B496" s="403"/>
      <c r="C496" s="397"/>
      <c r="D496" s="404"/>
      <c r="E496" s="405"/>
      <c r="F496" s="404"/>
      <c r="G496" s="405"/>
      <c r="H496" s="405"/>
      <c r="I496" s="392"/>
      <c r="J496" s="392"/>
      <c r="K496" s="392"/>
      <c r="L496" s="392"/>
      <c r="M496" s="392"/>
      <c r="N496" s="279"/>
    </row>
    <row r="497" spans="1:14">
      <c r="A497" s="279"/>
      <c r="B497" s="403"/>
      <c r="C497" s="397"/>
      <c r="D497" s="404"/>
      <c r="E497" s="405"/>
      <c r="F497" s="404"/>
      <c r="G497" s="405"/>
      <c r="H497" s="405"/>
      <c r="I497" s="392"/>
      <c r="J497" s="392"/>
      <c r="K497" s="392"/>
      <c r="L497" s="392"/>
      <c r="M497" s="392"/>
      <c r="N497" s="279"/>
    </row>
    <row r="498" spans="1:14">
      <c r="A498" s="279"/>
      <c r="B498" s="403"/>
      <c r="C498" s="397"/>
      <c r="D498" s="404"/>
      <c r="E498" s="405"/>
      <c r="F498" s="404"/>
      <c r="G498" s="405"/>
      <c r="H498" s="405"/>
      <c r="I498" s="392"/>
      <c r="J498" s="392"/>
      <c r="K498" s="392"/>
      <c r="L498" s="392"/>
      <c r="M498" s="392"/>
      <c r="N498" s="279"/>
    </row>
    <row r="499" spans="1:14">
      <c r="A499" s="279"/>
      <c r="B499" s="403"/>
      <c r="C499" s="397"/>
      <c r="D499" s="404"/>
      <c r="E499" s="405"/>
      <c r="F499" s="404"/>
      <c r="G499" s="405"/>
      <c r="H499" s="405"/>
      <c r="I499" s="392"/>
      <c r="J499" s="392"/>
      <c r="K499" s="392"/>
      <c r="L499" s="392"/>
      <c r="M499" s="392"/>
      <c r="N499" s="279"/>
    </row>
    <row r="500" spans="1:14">
      <c r="A500" s="279"/>
      <c r="B500" s="403"/>
      <c r="C500" s="397"/>
      <c r="D500" s="404"/>
      <c r="E500" s="405"/>
      <c r="F500" s="404"/>
      <c r="G500" s="405"/>
      <c r="H500" s="405"/>
      <c r="I500" s="392"/>
      <c r="J500" s="392"/>
      <c r="K500" s="392"/>
      <c r="L500" s="392"/>
      <c r="M500" s="392"/>
      <c r="N500" s="279"/>
    </row>
    <row r="501" spans="1:14">
      <c r="A501" s="279"/>
      <c r="B501" s="403"/>
      <c r="C501" s="397"/>
      <c r="D501" s="404"/>
      <c r="E501" s="405"/>
      <c r="F501" s="404"/>
      <c r="G501" s="405"/>
      <c r="H501" s="405"/>
      <c r="I501" s="392"/>
      <c r="J501" s="392"/>
      <c r="K501" s="392"/>
      <c r="L501" s="392"/>
      <c r="M501" s="392"/>
      <c r="N501" s="279"/>
    </row>
    <row r="502" spans="1:14">
      <c r="A502" s="279"/>
      <c r="B502" s="403"/>
      <c r="C502" s="397"/>
      <c r="D502" s="404"/>
      <c r="E502" s="405"/>
      <c r="F502" s="404"/>
      <c r="G502" s="405"/>
      <c r="H502" s="405"/>
      <c r="I502" s="392"/>
      <c r="J502" s="392"/>
      <c r="K502" s="392"/>
      <c r="L502" s="392"/>
      <c r="M502" s="392"/>
      <c r="N502" s="279"/>
    </row>
    <row r="503" spans="1:14">
      <c r="A503" s="279"/>
      <c r="B503" s="403"/>
      <c r="C503" s="397"/>
      <c r="D503" s="404"/>
      <c r="E503" s="405"/>
      <c r="F503" s="404"/>
      <c r="G503" s="405"/>
      <c r="H503" s="405"/>
      <c r="I503" s="392"/>
      <c r="J503" s="392"/>
      <c r="K503" s="392"/>
      <c r="L503" s="392"/>
      <c r="M503" s="392"/>
      <c r="N503" s="279"/>
    </row>
    <row r="504" spans="1:14">
      <c r="A504" s="279"/>
      <c r="B504" s="403"/>
      <c r="C504" s="397"/>
      <c r="D504" s="404"/>
      <c r="E504" s="405"/>
      <c r="F504" s="404"/>
      <c r="G504" s="405"/>
      <c r="H504" s="405"/>
      <c r="I504" s="392"/>
      <c r="J504" s="392"/>
      <c r="K504" s="392"/>
      <c r="L504" s="392"/>
      <c r="M504" s="392"/>
      <c r="N504" s="279"/>
    </row>
    <row r="505" spans="1:14">
      <c r="A505" s="279"/>
      <c r="B505" s="403"/>
      <c r="C505" s="397"/>
      <c r="D505" s="404"/>
      <c r="E505" s="405"/>
      <c r="F505" s="404"/>
      <c r="G505" s="405"/>
      <c r="H505" s="405"/>
      <c r="I505" s="392"/>
      <c r="J505" s="392"/>
      <c r="K505" s="392"/>
      <c r="L505" s="392"/>
      <c r="M505" s="392"/>
      <c r="N505" s="279"/>
    </row>
    <row r="506" spans="1:14">
      <c r="A506" s="279"/>
      <c r="B506" s="403"/>
      <c r="C506" s="397"/>
      <c r="D506" s="404"/>
      <c r="E506" s="405"/>
      <c r="F506" s="404"/>
      <c r="G506" s="405"/>
      <c r="H506" s="405"/>
      <c r="I506" s="392"/>
      <c r="J506" s="392"/>
      <c r="K506" s="392"/>
      <c r="L506" s="392"/>
      <c r="M506" s="392"/>
      <c r="N506" s="279"/>
    </row>
    <row r="507" spans="1:14">
      <c r="A507" s="279"/>
      <c r="B507" s="403"/>
      <c r="C507" s="397"/>
      <c r="D507" s="404"/>
      <c r="E507" s="405"/>
      <c r="F507" s="404"/>
      <c r="G507" s="405"/>
      <c r="H507" s="405"/>
      <c r="I507" s="392"/>
      <c r="J507" s="392"/>
      <c r="K507" s="392"/>
      <c r="L507" s="392"/>
      <c r="M507" s="392"/>
      <c r="N507" s="279"/>
    </row>
    <row r="508" spans="1:14">
      <c r="A508" s="279"/>
      <c r="B508" s="403"/>
      <c r="C508" s="397"/>
      <c r="D508" s="404"/>
      <c r="E508" s="405"/>
      <c r="F508" s="404"/>
      <c r="G508" s="405"/>
      <c r="H508" s="405"/>
      <c r="I508" s="392"/>
      <c r="J508" s="392"/>
      <c r="K508" s="392"/>
      <c r="L508" s="392"/>
      <c r="M508" s="392"/>
      <c r="N508" s="279"/>
    </row>
    <row r="509" spans="1:14">
      <c r="A509" s="279"/>
      <c r="B509" s="403"/>
      <c r="C509" s="397"/>
      <c r="D509" s="404"/>
      <c r="E509" s="405"/>
      <c r="F509" s="404"/>
      <c r="G509" s="405"/>
      <c r="H509" s="405"/>
      <c r="I509" s="392"/>
      <c r="J509" s="392"/>
      <c r="K509" s="392"/>
      <c r="L509" s="392"/>
      <c r="M509" s="392"/>
      <c r="N509" s="279"/>
    </row>
    <row r="510" spans="1:14">
      <c r="A510" s="279"/>
      <c r="B510" s="403"/>
      <c r="C510" s="397"/>
      <c r="D510" s="404"/>
      <c r="E510" s="405"/>
      <c r="F510" s="404"/>
      <c r="G510" s="405"/>
      <c r="H510" s="405"/>
      <c r="I510" s="392"/>
      <c r="J510" s="392"/>
      <c r="K510" s="392"/>
      <c r="L510" s="392"/>
      <c r="M510" s="392"/>
      <c r="N510" s="279"/>
    </row>
    <row r="511" spans="1:14">
      <c r="A511" s="279"/>
      <c r="B511" s="403"/>
      <c r="C511" s="397"/>
      <c r="D511" s="404"/>
      <c r="E511" s="405"/>
      <c r="F511" s="404"/>
      <c r="G511" s="405"/>
      <c r="H511" s="405"/>
      <c r="I511" s="392"/>
      <c r="J511" s="392"/>
      <c r="K511" s="392"/>
      <c r="L511" s="392"/>
      <c r="M511" s="392"/>
      <c r="N511" s="279"/>
    </row>
    <row r="512" spans="1:14">
      <c r="A512" s="279"/>
      <c r="B512" s="403"/>
      <c r="C512" s="397"/>
      <c r="D512" s="404"/>
      <c r="E512" s="405"/>
      <c r="F512" s="404"/>
      <c r="G512" s="405"/>
      <c r="H512" s="405"/>
      <c r="I512" s="392"/>
      <c r="J512" s="392"/>
      <c r="K512" s="392"/>
      <c r="L512" s="392"/>
      <c r="M512" s="392"/>
      <c r="N512" s="279"/>
    </row>
    <row r="513" spans="1:14">
      <c r="A513" s="279"/>
      <c r="B513" s="403"/>
      <c r="C513" s="397"/>
      <c r="D513" s="404"/>
      <c r="E513" s="405"/>
      <c r="F513" s="404"/>
      <c r="G513" s="405"/>
      <c r="H513" s="405"/>
      <c r="I513" s="392"/>
      <c r="J513" s="392"/>
      <c r="K513" s="392"/>
      <c r="L513" s="392"/>
      <c r="M513" s="392"/>
      <c r="N513" s="279"/>
    </row>
    <row r="514" spans="1:14">
      <c r="A514" s="279"/>
      <c r="B514" s="403"/>
      <c r="C514" s="397"/>
      <c r="D514" s="404"/>
      <c r="E514" s="405"/>
      <c r="F514" s="404"/>
      <c r="G514" s="405"/>
      <c r="H514" s="405"/>
      <c r="I514" s="392"/>
      <c r="J514" s="392"/>
      <c r="K514" s="392"/>
      <c r="L514" s="392"/>
      <c r="M514" s="392"/>
      <c r="N514" s="279"/>
    </row>
    <row r="515" spans="1:14">
      <c r="A515" s="279"/>
      <c r="B515" s="403"/>
      <c r="C515" s="397"/>
      <c r="D515" s="404"/>
      <c r="E515" s="405"/>
      <c r="F515" s="404"/>
      <c r="G515" s="405"/>
      <c r="H515" s="405"/>
      <c r="I515" s="392"/>
      <c r="J515" s="392"/>
      <c r="K515" s="392"/>
      <c r="L515" s="392"/>
      <c r="M515" s="392"/>
      <c r="N515" s="279"/>
    </row>
    <row r="516" spans="1:14">
      <c r="A516" s="279"/>
      <c r="B516" s="403"/>
      <c r="C516" s="397"/>
      <c r="D516" s="404"/>
      <c r="E516" s="405"/>
      <c r="F516" s="404"/>
      <c r="G516" s="405"/>
      <c r="H516" s="405"/>
      <c r="I516" s="392"/>
      <c r="J516" s="392"/>
      <c r="K516" s="392"/>
      <c r="L516" s="392"/>
      <c r="M516" s="392"/>
      <c r="N516" s="279"/>
    </row>
    <row r="517" spans="1:14">
      <c r="A517" s="279"/>
      <c r="B517" s="403"/>
      <c r="C517" s="397"/>
      <c r="D517" s="404"/>
      <c r="E517" s="405"/>
      <c r="F517" s="404"/>
      <c r="G517" s="405"/>
      <c r="H517" s="405"/>
      <c r="I517" s="392"/>
      <c r="J517" s="392"/>
      <c r="K517" s="392"/>
      <c r="L517" s="392"/>
      <c r="M517" s="392"/>
      <c r="N517" s="279"/>
    </row>
    <row r="518" spans="1:14">
      <c r="A518" s="279"/>
      <c r="B518" s="403"/>
      <c r="C518" s="397"/>
      <c r="D518" s="404"/>
      <c r="E518" s="405"/>
      <c r="F518" s="404"/>
      <c r="G518" s="405"/>
      <c r="H518" s="405"/>
      <c r="I518" s="392"/>
      <c r="J518" s="392"/>
      <c r="K518" s="392"/>
      <c r="L518" s="392"/>
      <c r="M518" s="392"/>
      <c r="N518" s="279"/>
    </row>
    <row r="519" spans="1:14">
      <c r="A519" s="279"/>
      <c r="B519" s="403"/>
      <c r="C519" s="397"/>
      <c r="D519" s="404"/>
      <c r="E519" s="405"/>
      <c r="F519" s="404"/>
      <c r="G519" s="405"/>
      <c r="H519" s="405"/>
      <c r="I519" s="392"/>
      <c r="J519" s="392"/>
      <c r="K519" s="392"/>
      <c r="L519" s="392"/>
      <c r="M519" s="392"/>
      <c r="N519" s="279"/>
    </row>
    <row r="520" spans="1:14">
      <c r="A520" s="279"/>
      <c r="B520" s="403"/>
      <c r="C520" s="397"/>
      <c r="D520" s="404"/>
      <c r="E520" s="405"/>
      <c r="F520" s="404"/>
      <c r="G520" s="405"/>
      <c r="H520" s="405"/>
      <c r="I520" s="392"/>
      <c r="J520" s="392"/>
      <c r="K520" s="392"/>
      <c r="L520" s="392"/>
      <c r="M520" s="392"/>
      <c r="N520" s="279"/>
    </row>
    <row r="521" spans="1:14">
      <c r="A521" s="279"/>
      <c r="B521" s="403"/>
      <c r="C521" s="397"/>
      <c r="D521" s="404"/>
      <c r="E521" s="405"/>
      <c r="F521" s="404"/>
      <c r="G521" s="405"/>
      <c r="H521" s="405"/>
      <c r="I521" s="392"/>
      <c r="J521" s="392"/>
      <c r="K521" s="392"/>
      <c r="L521" s="392"/>
      <c r="M521" s="392"/>
      <c r="N521" s="279"/>
    </row>
    <row r="522" spans="1:14">
      <c r="A522" s="279"/>
      <c r="B522" s="403"/>
      <c r="C522" s="397"/>
      <c r="D522" s="404"/>
      <c r="E522" s="405"/>
      <c r="F522" s="404"/>
      <c r="G522" s="405"/>
      <c r="H522" s="405"/>
      <c r="I522" s="392"/>
      <c r="J522" s="392"/>
      <c r="K522" s="392"/>
      <c r="L522" s="392"/>
      <c r="M522" s="392"/>
      <c r="N522" s="279"/>
    </row>
    <row r="523" spans="1:14">
      <c r="A523" s="279"/>
      <c r="B523" s="403"/>
      <c r="C523" s="397"/>
      <c r="D523" s="404"/>
      <c r="E523" s="405"/>
      <c r="F523" s="404"/>
      <c r="G523" s="405"/>
      <c r="H523" s="405"/>
      <c r="I523" s="392"/>
      <c r="J523" s="392"/>
      <c r="K523" s="392"/>
      <c r="L523" s="392"/>
      <c r="M523" s="392"/>
      <c r="N523" s="279"/>
    </row>
    <row r="524" spans="1:14">
      <c r="A524" s="279"/>
      <c r="B524" s="403"/>
      <c r="C524" s="397"/>
      <c r="D524" s="404"/>
      <c r="E524" s="405"/>
      <c r="F524" s="404"/>
      <c r="G524" s="405"/>
      <c r="H524" s="405"/>
      <c r="I524" s="392"/>
      <c r="J524" s="392"/>
      <c r="K524" s="392"/>
      <c r="L524" s="392"/>
      <c r="M524" s="392"/>
      <c r="N524" s="279"/>
    </row>
    <row r="525" spans="1:14">
      <c r="A525" s="279"/>
      <c r="B525" s="403"/>
      <c r="C525" s="397"/>
      <c r="D525" s="404"/>
      <c r="E525" s="405"/>
      <c r="F525" s="404"/>
      <c r="G525" s="405"/>
      <c r="H525" s="405"/>
      <c r="I525" s="392"/>
      <c r="J525" s="392"/>
      <c r="K525" s="392"/>
      <c r="L525" s="392"/>
      <c r="M525" s="392"/>
      <c r="N525" s="279"/>
    </row>
    <row r="526" spans="1:14">
      <c r="A526" s="279"/>
      <c r="B526" s="403"/>
      <c r="C526" s="397"/>
      <c r="D526" s="404"/>
      <c r="E526" s="405"/>
      <c r="F526" s="404"/>
      <c r="G526" s="405"/>
      <c r="H526" s="405"/>
      <c r="I526" s="392"/>
      <c r="J526" s="392"/>
      <c r="K526" s="392"/>
      <c r="L526" s="392"/>
      <c r="M526" s="392"/>
      <c r="N526" s="279"/>
    </row>
    <row r="527" spans="1:14">
      <c r="A527" s="279"/>
      <c r="B527" s="403"/>
      <c r="C527" s="397"/>
      <c r="D527" s="404"/>
      <c r="E527" s="405"/>
      <c r="F527" s="404"/>
      <c r="G527" s="405"/>
      <c r="H527" s="405"/>
      <c r="I527" s="392"/>
      <c r="J527" s="392"/>
      <c r="K527" s="392"/>
      <c r="L527" s="392"/>
      <c r="M527" s="392"/>
      <c r="N527" s="279"/>
    </row>
    <row r="528" spans="1:14">
      <c r="A528" s="279"/>
      <c r="B528" s="403"/>
      <c r="C528" s="397"/>
      <c r="D528" s="404"/>
      <c r="E528" s="405"/>
      <c r="F528" s="404"/>
      <c r="G528" s="405"/>
      <c r="H528" s="405"/>
      <c r="I528" s="392"/>
      <c r="J528" s="392"/>
      <c r="K528" s="392"/>
      <c r="L528" s="392"/>
      <c r="M528" s="392"/>
      <c r="N528" s="279"/>
    </row>
    <row r="529" spans="1:14">
      <c r="A529" s="279"/>
      <c r="B529" s="403"/>
      <c r="C529" s="397"/>
      <c r="D529" s="404"/>
      <c r="E529" s="405"/>
      <c r="F529" s="404"/>
      <c r="G529" s="405"/>
      <c r="H529" s="405"/>
      <c r="I529" s="392"/>
      <c r="J529" s="392"/>
      <c r="K529" s="392"/>
      <c r="L529" s="392"/>
      <c r="M529" s="392"/>
      <c r="N529" s="279"/>
    </row>
    <row r="530" spans="1:14">
      <c r="A530" s="279"/>
      <c r="B530" s="403"/>
      <c r="C530" s="397"/>
      <c r="D530" s="404"/>
      <c r="E530" s="405"/>
      <c r="F530" s="404"/>
      <c r="G530" s="405"/>
      <c r="H530" s="405"/>
      <c r="I530" s="392"/>
      <c r="J530" s="392"/>
      <c r="K530" s="392"/>
      <c r="L530" s="392"/>
      <c r="M530" s="392"/>
      <c r="N530" s="279"/>
    </row>
    <row r="531" spans="1:14">
      <c r="A531" s="279"/>
      <c r="B531" s="403"/>
      <c r="C531" s="397"/>
      <c r="D531" s="404"/>
      <c r="E531" s="405"/>
      <c r="F531" s="404"/>
      <c r="G531" s="405"/>
      <c r="H531" s="405"/>
      <c r="I531" s="392"/>
      <c r="J531" s="392"/>
      <c r="K531" s="392"/>
      <c r="L531" s="392"/>
      <c r="M531" s="392"/>
      <c r="N531" s="279"/>
    </row>
    <row r="532" spans="1:14">
      <c r="A532" s="279"/>
      <c r="B532" s="403"/>
      <c r="C532" s="397"/>
      <c r="D532" s="404"/>
      <c r="E532" s="405"/>
      <c r="F532" s="404"/>
      <c r="G532" s="405"/>
      <c r="H532" s="405"/>
      <c r="I532" s="392"/>
      <c r="J532" s="392"/>
      <c r="K532" s="392"/>
      <c r="L532" s="392"/>
      <c r="M532" s="392"/>
      <c r="N532" s="279"/>
    </row>
    <row r="533" spans="1:14">
      <c r="A533" s="279"/>
      <c r="B533" s="403"/>
      <c r="C533" s="397"/>
      <c r="D533" s="404"/>
      <c r="E533" s="405"/>
      <c r="F533" s="404"/>
      <c r="G533" s="405"/>
      <c r="H533" s="405"/>
      <c r="I533" s="392"/>
      <c r="J533" s="392"/>
      <c r="K533" s="392"/>
      <c r="L533" s="392"/>
      <c r="M533" s="392"/>
      <c r="N533" s="279"/>
    </row>
    <row r="534" spans="1:14">
      <c r="A534" s="279"/>
      <c r="B534" s="403"/>
      <c r="C534" s="397"/>
      <c r="D534" s="404"/>
      <c r="E534" s="405"/>
      <c r="F534" s="404"/>
      <c r="G534" s="405"/>
      <c r="H534" s="405"/>
      <c r="I534" s="392"/>
      <c r="J534" s="392"/>
      <c r="K534" s="392"/>
      <c r="L534" s="392"/>
      <c r="M534" s="392"/>
      <c r="N534" s="279"/>
    </row>
    <row r="535" spans="1:14">
      <c r="A535" s="279"/>
      <c r="B535" s="403"/>
      <c r="C535" s="397"/>
      <c r="D535" s="404"/>
      <c r="E535" s="405"/>
      <c r="F535" s="404"/>
      <c r="G535" s="405"/>
      <c r="H535" s="405"/>
      <c r="I535" s="392"/>
      <c r="J535" s="392"/>
      <c r="K535" s="392"/>
      <c r="L535" s="392"/>
      <c r="M535" s="392"/>
      <c r="N535" s="279"/>
    </row>
    <row r="536" spans="1:14">
      <c r="A536" s="279"/>
      <c r="B536" s="403"/>
      <c r="C536" s="397"/>
      <c r="D536" s="404"/>
      <c r="E536" s="405"/>
      <c r="F536" s="404"/>
      <c r="G536" s="405"/>
      <c r="H536" s="405"/>
      <c r="I536" s="392"/>
      <c r="J536" s="392"/>
      <c r="K536" s="392"/>
      <c r="L536" s="392"/>
      <c r="M536" s="392"/>
      <c r="N536" s="279"/>
    </row>
    <row r="537" spans="1:14">
      <c r="A537" s="279"/>
      <c r="B537" s="403"/>
      <c r="C537" s="397"/>
      <c r="D537" s="404"/>
      <c r="E537" s="405"/>
      <c r="F537" s="404"/>
      <c r="G537" s="405"/>
      <c r="H537" s="405"/>
      <c r="I537" s="392"/>
      <c r="J537" s="392"/>
      <c r="K537" s="392"/>
      <c r="L537" s="392"/>
      <c r="M537" s="392"/>
      <c r="N537" s="279"/>
    </row>
    <row r="538" spans="1:14">
      <c r="A538" s="279"/>
      <c r="B538" s="403"/>
      <c r="C538" s="397"/>
      <c r="D538" s="404"/>
      <c r="E538" s="405"/>
      <c r="F538" s="404"/>
      <c r="G538" s="405"/>
      <c r="H538" s="405"/>
      <c r="I538" s="392"/>
      <c r="J538" s="392"/>
      <c r="K538" s="392"/>
      <c r="L538" s="392"/>
      <c r="M538" s="392"/>
      <c r="N538" s="279"/>
    </row>
    <row r="539" spans="1:14">
      <c r="A539" s="279"/>
      <c r="B539" s="403"/>
      <c r="C539" s="397"/>
      <c r="D539" s="404"/>
      <c r="E539" s="405"/>
      <c r="F539" s="404"/>
      <c r="G539" s="405"/>
      <c r="H539" s="405"/>
      <c r="I539" s="392"/>
      <c r="J539" s="392"/>
      <c r="K539" s="392"/>
      <c r="L539" s="392"/>
      <c r="M539" s="392"/>
      <c r="N539" s="279"/>
    </row>
    <row r="540" spans="1:14">
      <c r="A540" s="279"/>
      <c r="B540" s="403"/>
      <c r="C540" s="397"/>
      <c r="D540" s="404"/>
      <c r="E540" s="405"/>
      <c r="F540" s="404"/>
      <c r="G540" s="405"/>
      <c r="H540" s="405"/>
      <c r="I540" s="392"/>
      <c r="J540" s="392"/>
      <c r="K540" s="392"/>
      <c r="L540" s="392"/>
      <c r="M540" s="392"/>
      <c r="N540" s="279"/>
    </row>
    <row r="541" spans="1:14">
      <c r="A541" s="279"/>
      <c r="B541" s="403"/>
      <c r="C541" s="397"/>
      <c r="D541" s="404"/>
      <c r="E541" s="405"/>
      <c r="F541" s="404"/>
      <c r="G541" s="405"/>
      <c r="H541" s="405"/>
      <c r="I541" s="392"/>
      <c r="J541" s="392"/>
      <c r="K541" s="392"/>
      <c r="L541" s="392"/>
      <c r="M541" s="392"/>
      <c r="N541" s="279"/>
    </row>
    <row r="542" spans="1:14">
      <c r="A542" s="279"/>
      <c r="B542" s="403"/>
      <c r="C542" s="397"/>
      <c r="D542" s="404"/>
      <c r="E542" s="405"/>
      <c r="F542" s="404"/>
      <c r="G542" s="405"/>
      <c r="H542" s="405"/>
      <c r="I542" s="392"/>
      <c r="J542" s="392"/>
      <c r="K542" s="392"/>
      <c r="L542" s="392"/>
      <c r="M542" s="392"/>
      <c r="N542" s="279"/>
    </row>
    <row r="543" spans="1:14">
      <c r="A543" s="279"/>
      <c r="B543" s="403"/>
      <c r="C543" s="397"/>
      <c r="D543" s="404"/>
      <c r="E543" s="405"/>
      <c r="F543" s="404"/>
      <c r="G543" s="405"/>
      <c r="H543" s="405"/>
      <c r="I543" s="392"/>
      <c r="J543" s="392"/>
      <c r="K543" s="392"/>
      <c r="L543" s="392"/>
      <c r="M543" s="392"/>
      <c r="N543" s="279"/>
    </row>
    <row r="544" spans="1:14">
      <c r="A544" s="279"/>
      <c r="B544" s="403"/>
      <c r="C544" s="397"/>
      <c r="D544" s="404"/>
      <c r="E544" s="405"/>
      <c r="F544" s="404"/>
      <c r="G544" s="405"/>
      <c r="H544" s="405"/>
      <c r="I544" s="392"/>
      <c r="J544" s="392"/>
      <c r="K544" s="392"/>
      <c r="L544" s="392"/>
      <c r="M544" s="392"/>
      <c r="N544" s="279"/>
    </row>
    <row r="545" spans="1:14">
      <c r="A545" s="279"/>
      <c r="B545" s="403"/>
      <c r="C545" s="397"/>
      <c r="D545" s="404"/>
      <c r="E545" s="405"/>
      <c r="F545" s="404"/>
      <c r="G545" s="405"/>
      <c r="H545" s="405"/>
      <c r="I545" s="392"/>
      <c r="J545" s="392"/>
      <c r="K545" s="392"/>
      <c r="L545" s="392"/>
      <c r="M545" s="392"/>
      <c r="N545" s="279"/>
    </row>
    <row r="546" spans="1:14">
      <c r="A546" s="279"/>
      <c r="B546" s="403"/>
      <c r="C546" s="397"/>
      <c r="D546" s="404"/>
      <c r="E546" s="405"/>
      <c r="F546" s="404"/>
      <c r="G546" s="405"/>
      <c r="H546" s="405"/>
      <c r="I546" s="392"/>
      <c r="J546" s="392"/>
      <c r="K546" s="392"/>
      <c r="L546" s="392"/>
      <c r="M546" s="392"/>
      <c r="N546" s="279"/>
    </row>
    <row r="547" spans="1:14">
      <c r="A547" s="279"/>
      <c r="B547" s="403"/>
      <c r="C547" s="397"/>
      <c r="D547" s="404"/>
      <c r="E547" s="405"/>
      <c r="F547" s="404"/>
      <c r="G547" s="405"/>
      <c r="H547" s="405"/>
      <c r="I547" s="392"/>
      <c r="J547" s="392"/>
      <c r="K547" s="392"/>
      <c r="L547" s="392"/>
      <c r="M547" s="392"/>
      <c r="N547" s="279"/>
    </row>
    <row r="548" spans="1:14">
      <c r="A548" s="279"/>
      <c r="B548" s="403"/>
      <c r="C548" s="397"/>
      <c r="D548" s="404"/>
      <c r="E548" s="405"/>
      <c r="F548" s="404"/>
      <c r="G548" s="405"/>
      <c r="H548" s="405"/>
      <c r="I548" s="392"/>
      <c r="J548" s="392"/>
      <c r="K548" s="392"/>
      <c r="L548" s="392"/>
      <c r="M548" s="392"/>
      <c r="N548" s="279"/>
    </row>
    <row r="549" spans="1:14">
      <c r="A549" s="279"/>
      <c r="B549" s="403"/>
      <c r="C549" s="397"/>
      <c r="D549" s="404"/>
      <c r="E549" s="405"/>
      <c r="F549" s="404"/>
      <c r="G549" s="405"/>
      <c r="H549" s="405"/>
      <c r="I549" s="392"/>
      <c r="J549" s="392"/>
      <c r="K549" s="392"/>
      <c r="L549" s="392"/>
      <c r="M549" s="392"/>
      <c r="N549" s="279"/>
    </row>
    <row r="550" spans="1:14">
      <c r="A550" s="279"/>
      <c r="B550" s="403"/>
      <c r="C550" s="397"/>
      <c r="D550" s="404"/>
      <c r="E550" s="405"/>
      <c r="F550" s="404"/>
      <c r="G550" s="405"/>
      <c r="H550" s="405"/>
      <c r="I550" s="392"/>
      <c r="J550" s="392"/>
      <c r="K550" s="392"/>
      <c r="L550" s="392"/>
      <c r="M550" s="392"/>
      <c r="N550" s="279"/>
    </row>
    <row r="551" spans="1:14">
      <c r="A551" s="279"/>
      <c r="B551" s="403"/>
      <c r="C551" s="397"/>
      <c r="D551" s="404"/>
      <c r="E551" s="405"/>
      <c r="F551" s="404"/>
      <c r="G551" s="405"/>
      <c r="H551" s="405"/>
      <c r="I551" s="392"/>
      <c r="J551" s="392"/>
      <c r="K551" s="392"/>
      <c r="L551" s="392"/>
      <c r="M551" s="392"/>
      <c r="N551" s="279"/>
    </row>
    <row r="552" spans="1:14">
      <c r="A552" s="279"/>
      <c r="B552" s="403"/>
      <c r="C552" s="397"/>
      <c r="D552" s="404"/>
      <c r="E552" s="405"/>
      <c r="F552" s="404"/>
      <c r="G552" s="405"/>
      <c r="H552" s="405"/>
      <c r="I552" s="392"/>
      <c r="J552" s="392"/>
      <c r="K552" s="392"/>
      <c r="L552" s="392"/>
      <c r="M552" s="392"/>
      <c r="N552" s="279"/>
    </row>
    <row r="553" spans="1:14">
      <c r="A553" s="279"/>
      <c r="B553" s="403"/>
      <c r="C553" s="397"/>
      <c r="D553" s="404"/>
      <c r="E553" s="405"/>
      <c r="F553" s="404"/>
      <c r="G553" s="405"/>
      <c r="H553" s="405"/>
      <c r="I553" s="392"/>
      <c r="J553" s="392"/>
      <c r="K553" s="392"/>
      <c r="L553" s="392"/>
      <c r="M553" s="392"/>
      <c r="N553" s="279"/>
    </row>
    <row r="554" spans="1:14">
      <c r="A554" s="279"/>
      <c r="B554" s="403"/>
      <c r="C554" s="397"/>
      <c r="D554" s="404"/>
      <c r="E554" s="405"/>
      <c r="F554" s="404"/>
      <c r="G554" s="405"/>
      <c r="H554" s="405"/>
      <c r="I554" s="392"/>
      <c r="J554" s="392"/>
      <c r="K554" s="392"/>
      <c r="L554" s="392"/>
      <c r="M554" s="392"/>
      <c r="N554" s="279"/>
    </row>
    <row r="555" spans="1:14">
      <c r="A555" s="279"/>
      <c r="B555" s="403"/>
      <c r="C555" s="397"/>
      <c r="D555" s="404"/>
      <c r="E555" s="405"/>
      <c r="F555" s="404"/>
      <c r="G555" s="405"/>
      <c r="H555" s="405"/>
      <c r="I555" s="392"/>
      <c r="J555" s="392"/>
      <c r="K555" s="392"/>
      <c r="L555" s="392"/>
      <c r="M555" s="392"/>
      <c r="N555" s="279"/>
    </row>
    <row r="556" spans="1:14">
      <c r="A556" s="279"/>
      <c r="B556" s="403"/>
      <c r="C556" s="397"/>
      <c r="D556" s="404"/>
      <c r="E556" s="405"/>
      <c r="F556" s="404"/>
      <c r="G556" s="405"/>
      <c r="H556" s="405"/>
      <c r="I556" s="392"/>
      <c r="J556" s="392"/>
      <c r="K556" s="392"/>
      <c r="L556" s="392"/>
      <c r="M556" s="392"/>
      <c r="N556" s="279"/>
    </row>
    <row r="557" spans="1:14">
      <c r="A557" s="279"/>
      <c r="B557" s="403"/>
      <c r="C557" s="397"/>
      <c r="D557" s="404"/>
      <c r="E557" s="405"/>
      <c r="F557" s="404"/>
      <c r="G557" s="405"/>
      <c r="H557" s="405"/>
      <c r="I557" s="392"/>
      <c r="J557" s="392"/>
      <c r="K557" s="392"/>
      <c r="L557" s="392"/>
      <c r="M557" s="392"/>
      <c r="N557" s="279"/>
    </row>
    <row r="558" spans="1:14">
      <c r="A558" s="279"/>
      <c r="B558" s="403"/>
      <c r="C558" s="397"/>
      <c r="D558" s="404"/>
      <c r="E558" s="405"/>
      <c r="F558" s="404"/>
      <c r="G558" s="405"/>
      <c r="H558" s="405"/>
      <c r="I558" s="392"/>
      <c r="J558" s="392"/>
      <c r="K558" s="392"/>
      <c r="L558" s="392"/>
      <c r="M558" s="392"/>
      <c r="N558" s="279"/>
    </row>
    <row r="559" spans="1:14">
      <c r="A559" s="279"/>
      <c r="B559" s="403"/>
      <c r="C559" s="397"/>
      <c r="D559" s="404"/>
      <c r="E559" s="405"/>
      <c r="F559" s="404"/>
      <c r="G559" s="405"/>
      <c r="H559" s="405"/>
      <c r="I559" s="392"/>
      <c r="J559" s="392"/>
      <c r="K559" s="392"/>
      <c r="L559" s="392"/>
      <c r="M559" s="392"/>
      <c r="N559" s="279"/>
    </row>
    <row r="560" spans="1:14">
      <c r="A560" s="279"/>
      <c r="B560" s="403"/>
      <c r="C560" s="397"/>
      <c r="D560" s="404"/>
      <c r="E560" s="405"/>
      <c r="F560" s="404"/>
      <c r="G560" s="405"/>
      <c r="H560" s="405"/>
      <c r="I560" s="392"/>
      <c r="J560" s="392"/>
      <c r="K560" s="392"/>
      <c r="L560" s="392"/>
      <c r="M560" s="392"/>
      <c r="N560" s="279"/>
    </row>
    <row r="561" spans="1:14">
      <c r="A561" s="279"/>
      <c r="B561" s="403"/>
      <c r="C561" s="397"/>
      <c r="D561" s="404"/>
      <c r="E561" s="405"/>
      <c r="F561" s="404"/>
      <c r="G561" s="405"/>
      <c r="H561" s="405"/>
      <c r="I561" s="392"/>
      <c r="J561" s="392"/>
      <c r="K561" s="392"/>
      <c r="L561" s="392"/>
      <c r="M561" s="392"/>
      <c r="N561" s="279"/>
    </row>
    <row r="562" spans="1:14">
      <c r="A562" s="279"/>
      <c r="B562" s="403"/>
      <c r="C562" s="397"/>
      <c r="D562" s="404"/>
      <c r="E562" s="405"/>
      <c r="F562" s="404"/>
      <c r="G562" s="405"/>
      <c r="H562" s="405"/>
      <c r="I562" s="392"/>
      <c r="J562" s="392"/>
      <c r="K562" s="392"/>
      <c r="L562" s="392"/>
      <c r="M562" s="392"/>
      <c r="N562" s="279"/>
    </row>
    <row r="563" spans="1:14">
      <c r="A563" s="279"/>
      <c r="B563" s="403"/>
      <c r="C563" s="397"/>
      <c r="D563" s="404"/>
      <c r="E563" s="405"/>
      <c r="F563" s="404"/>
      <c r="G563" s="405"/>
      <c r="H563" s="405"/>
      <c r="I563" s="392"/>
      <c r="J563" s="392"/>
      <c r="K563" s="392"/>
      <c r="L563" s="392"/>
      <c r="M563" s="392"/>
      <c r="N563" s="279"/>
    </row>
    <row r="564" spans="1:14">
      <c r="A564" s="279"/>
      <c r="B564" s="403"/>
      <c r="C564" s="397"/>
      <c r="D564" s="404"/>
      <c r="E564" s="405"/>
      <c r="F564" s="404"/>
      <c r="G564" s="405"/>
      <c r="H564" s="405"/>
      <c r="I564" s="392"/>
      <c r="J564" s="392"/>
      <c r="K564" s="392"/>
      <c r="L564" s="392"/>
      <c r="M564" s="392"/>
      <c r="N564" s="279"/>
    </row>
    <row r="565" spans="1:14">
      <c r="A565" s="279"/>
      <c r="B565" s="403"/>
      <c r="C565" s="397"/>
      <c r="D565" s="404"/>
      <c r="E565" s="405"/>
      <c r="F565" s="404"/>
      <c r="G565" s="405"/>
      <c r="H565" s="405"/>
      <c r="I565" s="392"/>
      <c r="J565" s="392"/>
      <c r="K565" s="392"/>
      <c r="L565" s="392"/>
      <c r="M565" s="392"/>
      <c r="N565" s="279"/>
    </row>
    <row r="566" spans="1:14">
      <c r="A566" s="279"/>
      <c r="B566" s="403"/>
      <c r="C566" s="397"/>
      <c r="D566" s="404"/>
      <c r="E566" s="405"/>
      <c r="F566" s="404"/>
      <c r="G566" s="405"/>
      <c r="H566" s="405"/>
      <c r="I566" s="392"/>
      <c r="J566" s="392"/>
      <c r="K566" s="392"/>
      <c r="L566" s="392"/>
      <c r="M566" s="392"/>
      <c r="N566" s="279"/>
    </row>
    <row r="567" spans="1:14">
      <c r="A567" s="279"/>
      <c r="B567" s="403"/>
      <c r="C567" s="397"/>
      <c r="D567" s="404"/>
      <c r="E567" s="405"/>
      <c r="F567" s="404"/>
      <c r="G567" s="405"/>
      <c r="H567" s="405"/>
      <c r="I567" s="392"/>
      <c r="J567" s="392"/>
      <c r="K567" s="392"/>
      <c r="L567" s="392"/>
      <c r="M567" s="392"/>
      <c r="N567" s="279"/>
    </row>
    <row r="568" spans="1:14">
      <c r="A568" s="279"/>
      <c r="B568" s="403"/>
      <c r="C568" s="397"/>
      <c r="D568" s="404"/>
      <c r="E568" s="405"/>
      <c r="F568" s="404"/>
      <c r="G568" s="405"/>
      <c r="H568" s="405"/>
      <c r="I568" s="392"/>
      <c r="J568" s="392"/>
      <c r="K568" s="392"/>
      <c r="L568" s="392"/>
      <c r="M568" s="392"/>
      <c r="N568" s="279"/>
    </row>
    <row r="569" spans="1:14">
      <c r="A569" s="279"/>
      <c r="B569" s="403"/>
      <c r="C569" s="397"/>
      <c r="D569" s="404"/>
      <c r="E569" s="405"/>
      <c r="F569" s="404"/>
      <c r="G569" s="405"/>
      <c r="H569" s="405"/>
      <c r="I569" s="392"/>
      <c r="J569" s="392"/>
      <c r="K569" s="392"/>
      <c r="L569" s="392"/>
      <c r="M569" s="392"/>
      <c r="N569" s="279"/>
    </row>
    <row r="570" spans="1:14">
      <c r="A570" s="279"/>
      <c r="B570" s="403"/>
      <c r="C570" s="397"/>
      <c r="D570" s="404"/>
      <c r="E570" s="405"/>
      <c r="F570" s="404"/>
      <c r="G570" s="405"/>
      <c r="H570" s="405"/>
      <c r="I570" s="392"/>
      <c r="J570" s="392"/>
      <c r="K570" s="392"/>
      <c r="L570" s="392"/>
      <c r="M570" s="392"/>
      <c r="N570" s="279"/>
    </row>
    <row r="571" spans="1:14">
      <c r="A571" s="279"/>
      <c r="B571" s="403"/>
      <c r="C571" s="397"/>
      <c r="D571" s="404"/>
      <c r="E571" s="405"/>
      <c r="F571" s="404"/>
      <c r="G571" s="405"/>
      <c r="H571" s="405"/>
      <c r="I571" s="392"/>
      <c r="J571" s="392"/>
      <c r="K571" s="392"/>
      <c r="L571" s="392"/>
      <c r="M571" s="392"/>
      <c r="N571" s="279"/>
    </row>
    <row r="572" spans="1:14">
      <c r="A572" s="279"/>
      <c r="B572" s="403"/>
      <c r="C572" s="397"/>
      <c r="D572" s="404"/>
      <c r="E572" s="405"/>
      <c r="F572" s="404"/>
      <c r="G572" s="405"/>
      <c r="H572" s="405"/>
      <c r="I572" s="392"/>
      <c r="J572" s="392"/>
      <c r="K572" s="392"/>
      <c r="L572" s="392"/>
      <c r="M572" s="392"/>
      <c r="N572" s="279"/>
    </row>
    <row r="573" spans="1:14">
      <c r="A573" s="279"/>
      <c r="B573" s="403"/>
      <c r="C573" s="397"/>
      <c r="D573" s="404"/>
      <c r="E573" s="405"/>
      <c r="F573" s="404"/>
      <c r="G573" s="405"/>
      <c r="H573" s="405"/>
      <c r="I573" s="392"/>
      <c r="J573" s="392"/>
      <c r="K573" s="392"/>
      <c r="L573" s="392"/>
      <c r="M573" s="392"/>
      <c r="N573" s="279"/>
    </row>
    <row r="574" spans="1:14">
      <c r="A574" s="279"/>
      <c r="B574" s="403"/>
      <c r="C574" s="397"/>
      <c r="D574" s="404"/>
      <c r="E574" s="405"/>
      <c r="F574" s="404"/>
      <c r="G574" s="405"/>
      <c r="H574" s="405"/>
      <c r="I574" s="392"/>
      <c r="J574" s="392"/>
      <c r="K574" s="392"/>
      <c r="L574" s="392"/>
      <c r="M574" s="392"/>
      <c r="N574" s="279"/>
    </row>
    <row r="575" spans="1:14">
      <c r="A575" s="279"/>
      <c r="B575" s="403"/>
      <c r="C575" s="397"/>
      <c r="D575" s="404"/>
      <c r="E575" s="405"/>
      <c r="F575" s="404"/>
      <c r="G575" s="405"/>
      <c r="H575" s="405"/>
      <c r="I575" s="392"/>
      <c r="J575" s="392"/>
      <c r="K575" s="392"/>
      <c r="L575" s="392"/>
      <c r="M575" s="392"/>
      <c r="N575" s="279"/>
    </row>
    <row r="576" spans="1:14">
      <c r="A576" s="279"/>
      <c r="B576" s="403"/>
      <c r="C576" s="397"/>
      <c r="D576" s="404"/>
      <c r="E576" s="405"/>
      <c r="F576" s="404"/>
      <c r="G576" s="405"/>
      <c r="H576" s="405"/>
      <c r="I576" s="392"/>
      <c r="J576" s="392"/>
      <c r="K576" s="392"/>
      <c r="L576" s="392"/>
      <c r="M576" s="392"/>
      <c r="N576" s="279"/>
    </row>
    <row r="577" spans="1:14">
      <c r="A577" s="279"/>
      <c r="B577" s="403"/>
      <c r="C577" s="397"/>
      <c r="D577" s="404"/>
      <c r="E577" s="405"/>
      <c r="F577" s="404"/>
      <c r="G577" s="405"/>
      <c r="H577" s="405"/>
      <c r="I577" s="392"/>
      <c r="J577" s="392"/>
      <c r="K577" s="392"/>
      <c r="L577" s="392"/>
      <c r="M577" s="392"/>
      <c r="N577" s="279"/>
    </row>
    <row r="578" spans="1:14">
      <c r="A578" s="279"/>
      <c r="B578" s="403"/>
      <c r="C578" s="397"/>
      <c r="D578" s="404"/>
      <c r="E578" s="405"/>
      <c r="F578" s="404"/>
      <c r="G578" s="405"/>
      <c r="H578" s="405"/>
      <c r="I578" s="392"/>
      <c r="J578" s="392"/>
      <c r="K578" s="392"/>
      <c r="L578" s="392"/>
      <c r="M578" s="392"/>
      <c r="N578" s="279"/>
    </row>
    <row r="579" spans="1:14">
      <c r="A579" s="279"/>
      <c r="B579" s="403"/>
      <c r="C579" s="397"/>
      <c r="D579" s="404"/>
      <c r="E579" s="405"/>
      <c r="F579" s="404"/>
      <c r="G579" s="405"/>
      <c r="H579" s="405"/>
      <c r="I579" s="392"/>
      <c r="J579" s="392"/>
      <c r="K579" s="392"/>
      <c r="L579" s="392"/>
      <c r="M579" s="392"/>
      <c r="N579" s="279"/>
    </row>
    <row r="580" spans="1:14">
      <c r="A580" s="279"/>
      <c r="B580" s="403"/>
      <c r="C580" s="397"/>
      <c r="D580" s="404"/>
      <c r="E580" s="405"/>
      <c r="F580" s="404"/>
      <c r="G580" s="405"/>
      <c r="H580" s="405"/>
      <c r="I580" s="392"/>
      <c r="J580" s="392"/>
      <c r="K580" s="392"/>
      <c r="L580" s="392"/>
      <c r="M580" s="392"/>
      <c r="N580" s="279"/>
    </row>
    <row r="581" spans="1:14">
      <c r="A581" s="279"/>
      <c r="B581" s="403"/>
      <c r="C581" s="397"/>
      <c r="D581" s="404"/>
      <c r="E581" s="405"/>
      <c r="F581" s="404"/>
      <c r="G581" s="405"/>
      <c r="H581" s="405"/>
      <c r="I581" s="392"/>
      <c r="J581" s="392"/>
      <c r="K581" s="392"/>
      <c r="L581" s="392"/>
      <c r="M581" s="392"/>
      <c r="N581" s="279"/>
    </row>
    <row r="582" spans="1:14">
      <c r="A582" s="279"/>
      <c r="B582" s="403"/>
      <c r="C582" s="397"/>
      <c r="D582" s="404"/>
      <c r="E582" s="405"/>
      <c r="F582" s="404"/>
      <c r="G582" s="405"/>
      <c r="H582" s="405"/>
      <c r="I582" s="392"/>
      <c r="J582" s="392"/>
      <c r="K582" s="392"/>
      <c r="L582" s="392"/>
      <c r="M582" s="392"/>
      <c r="N582" s="279"/>
    </row>
    <row r="583" spans="1:14">
      <c r="A583" s="279"/>
      <c r="B583" s="403"/>
      <c r="C583" s="397"/>
      <c r="D583" s="404"/>
      <c r="E583" s="405"/>
      <c r="F583" s="404"/>
      <c r="G583" s="405"/>
      <c r="H583" s="405"/>
      <c r="I583" s="392"/>
      <c r="J583" s="392"/>
      <c r="K583" s="392"/>
      <c r="L583" s="392"/>
      <c r="M583" s="392"/>
      <c r="N583" s="279"/>
    </row>
    <row r="584" spans="1:14">
      <c r="A584" s="279"/>
      <c r="B584" s="403"/>
      <c r="C584" s="397"/>
      <c r="D584" s="404"/>
      <c r="E584" s="405"/>
      <c r="F584" s="404"/>
      <c r="G584" s="405"/>
      <c r="H584" s="405"/>
      <c r="I584" s="392"/>
      <c r="J584" s="392"/>
      <c r="K584" s="392"/>
      <c r="L584" s="392"/>
      <c r="M584" s="392"/>
      <c r="N584" s="279"/>
    </row>
    <row r="585" spans="1:14">
      <c r="A585" s="279"/>
      <c r="B585" s="403"/>
      <c r="C585" s="397"/>
      <c r="D585" s="404"/>
      <c r="E585" s="405"/>
      <c r="F585" s="404"/>
      <c r="G585" s="405"/>
      <c r="H585" s="405"/>
      <c r="I585" s="392"/>
      <c r="J585" s="392"/>
      <c r="K585" s="392"/>
      <c r="L585" s="392"/>
      <c r="M585" s="392"/>
      <c r="N585" s="279"/>
    </row>
    <row r="586" spans="1:14">
      <c r="A586" s="279"/>
      <c r="B586" s="403"/>
      <c r="C586" s="397"/>
      <c r="D586" s="404"/>
      <c r="E586" s="405"/>
      <c r="F586" s="404"/>
      <c r="G586" s="405"/>
      <c r="H586" s="405"/>
      <c r="I586" s="392"/>
      <c r="J586" s="392"/>
      <c r="K586" s="392"/>
      <c r="L586" s="392"/>
      <c r="M586" s="392"/>
      <c r="N586" s="279"/>
    </row>
    <row r="587" spans="1:14">
      <c r="A587" s="279"/>
      <c r="B587" s="403"/>
      <c r="C587" s="397"/>
      <c r="D587" s="404"/>
      <c r="E587" s="405"/>
      <c r="F587" s="404"/>
      <c r="G587" s="405"/>
      <c r="H587" s="405"/>
      <c r="I587" s="392"/>
      <c r="J587" s="392"/>
      <c r="K587" s="392"/>
      <c r="L587" s="392"/>
      <c r="M587" s="392"/>
      <c r="N587" s="279"/>
    </row>
    <row r="588" spans="1:14">
      <c r="A588" s="279"/>
      <c r="B588" s="403"/>
      <c r="C588" s="397"/>
      <c r="D588" s="404"/>
      <c r="E588" s="405"/>
      <c r="F588" s="404"/>
      <c r="G588" s="405"/>
      <c r="H588" s="405"/>
      <c r="I588" s="392"/>
      <c r="J588" s="392"/>
      <c r="K588" s="392"/>
      <c r="L588" s="392"/>
      <c r="M588" s="392"/>
      <c r="N588" s="279"/>
    </row>
    <row r="589" spans="1:14">
      <c r="A589" s="279"/>
      <c r="B589" s="403"/>
      <c r="C589" s="397"/>
      <c r="D589" s="404"/>
      <c r="E589" s="405"/>
      <c r="F589" s="404"/>
      <c r="G589" s="405"/>
      <c r="H589" s="405"/>
      <c r="I589" s="392"/>
      <c r="J589" s="392"/>
      <c r="K589" s="392"/>
      <c r="L589" s="392"/>
      <c r="M589" s="392"/>
      <c r="N589" s="279"/>
    </row>
    <row r="590" spans="1:14">
      <c r="A590" s="279"/>
      <c r="B590" s="403"/>
      <c r="C590" s="397"/>
      <c r="D590" s="404"/>
      <c r="E590" s="405"/>
      <c r="F590" s="404"/>
      <c r="G590" s="405"/>
      <c r="H590" s="405"/>
      <c r="I590" s="392"/>
      <c r="J590" s="392"/>
      <c r="K590" s="392"/>
      <c r="L590" s="392"/>
      <c r="M590" s="392"/>
      <c r="N590" s="279"/>
    </row>
    <row r="591" spans="1:14">
      <c r="A591" s="279"/>
      <c r="B591" s="403"/>
      <c r="C591" s="397"/>
      <c r="D591" s="404"/>
      <c r="E591" s="405"/>
      <c r="F591" s="404"/>
      <c r="G591" s="405"/>
      <c r="H591" s="405"/>
      <c r="I591" s="392"/>
      <c r="J591" s="392"/>
      <c r="K591" s="392"/>
      <c r="L591" s="392"/>
      <c r="M591" s="392"/>
      <c r="N591" s="279"/>
    </row>
    <row r="592" spans="1:14">
      <c r="A592" s="279"/>
      <c r="B592" s="403"/>
      <c r="C592" s="397"/>
      <c r="D592" s="404"/>
      <c r="E592" s="405"/>
      <c r="F592" s="404"/>
      <c r="G592" s="405"/>
      <c r="H592" s="405"/>
      <c r="I592" s="392"/>
      <c r="J592" s="392"/>
      <c r="K592" s="392"/>
      <c r="L592" s="392"/>
      <c r="M592" s="392"/>
      <c r="N592" s="279"/>
    </row>
    <row r="593" spans="1:14">
      <c r="A593" s="279"/>
      <c r="B593" s="403"/>
      <c r="C593" s="397"/>
      <c r="D593" s="404"/>
      <c r="E593" s="405"/>
      <c r="F593" s="404"/>
      <c r="G593" s="405"/>
      <c r="H593" s="405"/>
      <c r="I593" s="392"/>
      <c r="J593" s="392"/>
      <c r="K593" s="392"/>
      <c r="L593" s="392"/>
      <c r="M593" s="392"/>
      <c r="N593" s="279"/>
    </row>
    <row r="594" spans="1:14">
      <c r="A594" s="279"/>
      <c r="B594" s="403"/>
      <c r="C594" s="397"/>
      <c r="D594" s="404"/>
      <c r="E594" s="405"/>
      <c r="F594" s="404"/>
      <c r="G594" s="405"/>
      <c r="H594" s="405"/>
      <c r="I594" s="392"/>
      <c r="J594" s="392"/>
      <c r="K594" s="392"/>
      <c r="L594" s="392"/>
      <c r="M594" s="392"/>
      <c r="N594" s="279"/>
    </row>
    <row r="595" spans="1:14">
      <c r="A595" s="279"/>
      <c r="B595" s="403"/>
      <c r="C595" s="397"/>
      <c r="D595" s="404"/>
      <c r="E595" s="405"/>
      <c r="F595" s="404"/>
      <c r="G595" s="405"/>
      <c r="H595" s="405"/>
      <c r="I595" s="392"/>
      <c r="J595" s="392"/>
      <c r="K595" s="392"/>
      <c r="L595" s="392"/>
      <c r="M595" s="392"/>
      <c r="N595" s="279"/>
    </row>
    <row r="596" spans="1:14">
      <c r="A596" s="279"/>
      <c r="B596" s="403"/>
      <c r="C596" s="397"/>
      <c r="D596" s="404"/>
      <c r="E596" s="405"/>
      <c r="F596" s="404"/>
      <c r="G596" s="405"/>
      <c r="H596" s="405"/>
      <c r="I596" s="392"/>
      <c r="J596" s="392"/>
      <c r="K596" s="392"/>
      <c r="L596" s="392"/>
      <c r="M596" s="392"/>
      <c r="N596" s="279"/>
    </row>
    <row r="597" spans="1:14">
      <c r="A597" s="279"/>
      <c r="B597" s="403"/>
      <c r="C597" s="397"/>
      <c r="D597" s="404"/>
      <c r="E597" s="405"/>
      <c r="F597" s="404"/>
      <c r="G597" s="405"/>
      <c r="H597" s="405"/>
      <c r="I597" s="392"/>
      <c r="J597" s="392"/>
      <c r="K597" s="392"/>
      <c r="L597" s="392"/>
      <c r="M597" s="392"/>
      <c r="N597" s="279"/>
    </row>
    <row r="598" spans="1:14">
      <c r="A598" s="279"/>
      <c r="B598" s="403"/>
      <c r="C598" s="397"/>
      <c r="D598" s="404"/>
      <c r="E598" s="405"/>
      <c r="F598" s="404"/>
      <c r="G598" s="405"/>
      <c r="H598" s="405"/>
      <c r="I598" s="392"/>
      <c r="J598" s="392"/>
      <c r="K598" s="392"/>
      <c r="L598" s="392"/>
      <c r="M598" s="392"/>
      <c r="N598" s="279"/>
    </row>
    <row r="599" spans="1:14">
      <c r="A599" s="279"/>
      <c r="B599" s="403"/>
      <c r="C599" s="397"/>
      <c r="D599" s="404"/>
      <c r="E599" s="405"/>
      <c r="F599" s="404"/>
      <c r="G599" s="405"/>
      <c r="H599" s="405"/>
      <c r="I599" s="392"/>
      <c r="J599" s="392"/>
      <c r="K599" s="392"/>
      <c r="L599" s="392"/>
      <c r="M599" s="392"/>
      <c r="N599" s="279"/>
    </row>
    <row r="600" spans="1:14">
      <c r="A600" s="279"/>
      <c r="B600" s="403"/>
      <c r="C600" s="397"/>
      <c r="D600" s="404"/>
      <c r="E600" s="405"/>
      <c r="F600" s="404"/>
      <c r="G600" s="405"/>
      <c r="H600" s="405"/>
      <c r="I600" s="392"/>
      <c r="J600" s="392"/>
      <c r="K600" s="392"/>
      <c r="L600" s="392"/>
      <c r="M600" s="392"/>
      <c r="N600" s="279"/>
    </row>
    <row r="601" spans="1:14">
      <c r="A601" s="279"/>
      <c r="B601" s="403"/>
      <c r="C601" s="397"/>
      <c r="D601" s="404"/>
      <c r="E601" s="405"/>
      <c r="F601" s="404"/>
      <c r="G601" s="405"/>
      <c r="H601" s="405"/>
      <c r="I601" s="392"/>
      <c r="J601" s="392"/>
      <c r="K601" s="392"/>
      <c r="L601" s="392"/>
      <c r="M601" s="392"/>
      <c r="N601" s="279"/>
    </row>
    <row r="602" spans="1:14">
      <c r="A602" s="279"/>
      <c r="B602" s="403"/>
      <c r="C602" s="397"/>
      <c r="D602" s="404"/>
      <c r="E602" s="405"/>
      <c r="F602" s="404"/>
      <c r="G602" s="405"/>
      <c r="H602" s="405"/>
      <c r="I602" s="392"/>
      <c r="J602" s="392"/>
      <c r="K602" s="392"/>
      <c r="L602" s="392"/>
      <c r="M602" s="392"/>
      <c r="N602" s="279"/>
    </row>
    <row r="603" spans="1:14">
      <c r="A603" s="279"/>
      <c r="B603" s="403"/>
      <c r="C603" s="397"/>
      <c r="D603" s="404"/>
      <c r="E603" s="405"/>
      <c r="F603" s="404"/>
      <c r="G603" s="405"/>
      <c r="H603" s="405"/>
      <c r="I603" s="392"/>
      <c r="J603" s="392"/>
      <c r="K603" s="392"/>
      <c r="L603" s="392"/>
      <c r="M603" s="392"/>
      <c r="N603" s="279"/>
    </row>
    <row r="604" spans="1:14">
      <c r="A604" s="279"/>
      <c r="B604" s="403"/>
      <c r="C604" s="397"/>
      <c r="D604" s="404"/>
      <c r="E604" s="405"/>
      <c r="F604" s="404"/>
      <c r="G604" s="405"/>
      <c r="H604" s="405"/>
      <c r="I604" s="392"/>
      <c r="J604" s="392"/>
      <c r="K604" s="392"/>
      <c r="L604" s="392"/>
      <c r="M604" s="392"/>
      <c r="N604" s="279"/>
    </row>
    <row r="605" spans="1:14">
      <c r="A605" s="279"/>
      <c r="B605" s="403"/>
      <c r="C605" s="397"/>
      <c r="D605" s="404"/>
      <c r="E605" s="405"/>
      <c r="F605" s="404"/>
      <c r="G605" s="405"/>
      <c r="H605" s="405"/>
      <c r="I605" s="392"/>
      <c r="J605" s="392"/>
      <c r="K605" s="392"/>
      <c r="L605" s="392"/>
      <c r="M605" s="392"/>
      <c r="N605" s="279"/>
    </row>
    <row r="606" spans="1:14">
      <c r="A606" s="279"/>
      <c r="B606" s="403"/>
      <c r="C606" s="397"/>
      <c r="D606" s="404"/>
      <c r="E606" s="405"/>
      <c r="F606" s="404"/>
      <c r="G606" s="405"/>
      <c r="H606" s="405"/>
      <c r="I606" s="392"/>
      <c r="J606" s="392"/>
      <c r="K606" s="392"/>
      <c r="L606" s="392"/>
      <c r="M606" s="392"/>
      <c r="N606" s="279"/>
    </row>
    <row r="607" spans="1:14">
      <c r="A607" s="279"/>
      <c r="B607" s="403"/>
      <c r="C607" s="397"/>
      <c r="D607" s="404"/>
      <c r="E607" s="405"/>
      <c r="F607" s="404"/>
      <c r="G607" s="405"/>
      <c r="H607" s="405"/>
      <c r="I607" s="392"/>
      <c r="J607" s="392"/>
      <c r="K607" s="392"/>
      <c r="L607" s="392"/>
      <c r="M607" s="392"/>
      <c r="N607" s="279"/>
    </row>
    <row r="608" spans="1:14">
      <c r="A608" s="279"/>
      <c r="B608" s="403"/>
      <c r="C608" s="397"/>
      <c r="D608" s="404"/>
      <c r="E608" s="405"/>
      <c r="F608" s="404"/>
      <c r="G608" s="405"/>
      <c r="H608" s="405"/>
      <c r="I608" s="392"/>
      <c r="J608" s="392"/>
      <c r="K608" s="392"/>
      <c r="L608" s="392"/>
      <c r="M608" s="392"/>
      <c r="N608" s="279"/>
    </row>
    <row r="609" spans="1:14">
      <c r="A609" s="279"/>
      <c r="B609" s="403"/>
      <c r="C609" s="397"/>
      <c r="D609" s="404"/>
      <c r="E609" s="405"/>
      <c r="F609" s="404"/>
      <c r="G609" s="405"/>
      <c r="H609" s="405"/>
      <c r="I609" s="392"/>
      <c r="J609" s="392"/>
      <c r="K609" s="392"/>
      <c r="L609" s="392"/>
      <c r="M609" s="392"/>
      <c r="N609" s="279"/>
    </row>
    <row r="610" spans="1:14">
      <c r="A610" s="279"/>
      <c r="B610" s="403"/>
      <c r="C610" s="397"/>
      <c r="D610" s="404"/>
      <c r="E610" s="405"/>
      <c r="F610" s="404"/>
      <c r="G610" s="405"/>
      <c r="H610" s="405"/>
      <c r="I610" s="392"/>
      <c r="J610" s="392"/>
      <c r="K610" s="392"/>
      <c r="L610" s="392"/>
      <c r="M610" s="392"/>
      <c r="N610" s="279"/>
    </row>
    <row r="611" spans="1:14">
      <c r="A611" s="279"/>
      <c r="B611" s="403"/>
      <c r="C611" s="397"/>
      <c r="D611" s="404"/>
      <c r="E611" s="405"/>
      <c r="F611" s="404"/>
      <c r="G611" s="405"/>
      <c r="H611" s="405"/>
      <c r="I611" s="392"/>
      <c r="J611" s="392"/>
      <c r="K611" s="392"/>
      <c r="L611" s="392"/>
      <c r="M611" s="392"/>
      <c r="N611" s="279"/>
    </row>
    <row r="612" spans="1:14">
      <c r="A612" s="279"/>
      <c r="B612" s="403"/>
      <c r="C612" s="397"/>
      <c r="D612" s="404"/>
      <c r="E612" s="405"/>
      <c r="F612" s="404"/>
      <c r="G612" s="405"/>
      <c r="H612" s="405"/>
      <c r="I612" s="392"/>
      <c r="J612" s="392"/>
      <c r="K612" s="392"/>
      <c r="L612" s="392"/>
      <c r="M612" s="392"/>
      <c r="N612" s="279"/>
    </row>
    <row r="613" spans="1:14">
      <c r="A613" s="279"/>
      <c r="B613" s="403"/>
      <c r="C613" s="397"/>
      <c r="D613" s="404"/>
      <c r="E613" s="405"/>
      <c r="F613" s="404"/>
      <c r="G613" s="405"/>
      <c r="H613" s="405"/>
      <c r="I613" s="392"/>
      <c r="J613" s="392"/>
      <c r="K613" s="392"/>
      <c r="L613" s="392"/>
      <c r="M613" s="392"/>
      <c r="N613" s="279"/>
    </row>
    <row r="614" spans="1:14">
      <c r="A614" s="279"/>
      <c r="B614" s="403"/>
      <c r="C614" s="397"/>
      <c r="D614" s="404"/>
      <c r="E614" s="405"/>
      <c r="F614" s="404"/>
      <c r="G614" s="405"/>
      <c r="H614" s="405"/>
      <c r="I614" s="392"/>
      <c r="J614" s="392"/>
      <c r="K614" s="392"/>
      <c r="L614" s="392"/>
      <c r="M614" s="392"/>
      <c r="N614" s="279"/>
    </row>
    <row r="615" spans="1:14">
      <c r="A615" s="279"/>
      <c r="B615" s="403"/>
      <c r="C615" s="397"/>
      <c r="D615" s="404"/>
      <c r="E615" s="405"/>
      <c r="F615" s="404"/>
      <c r="G615" s="405"/>
      <c r="H615" s="405"/>
      <c r="I615" s="392"/>
      <c r="J615" s="392"/>
      <c r="K615" s="392"/>
      <c r="L615" s="392"/>
      <c r="M615" s="392"/>
      <c r="N615" s="279"/>
    </row>
    <row r="616" spans="1:14">
      <c r="A616" s="279"/>
      <c r="B616" s="403"/>
      <c r="C616" s="397"/>
      <c r="D616" s="404"/>
      <c r="E616" s="405"/>
      <c r="F616" s="404"/>
      <c r="G616" s="405"/>
      <c r="H616" s="405"/>
      <c r="I616" s="392"/>
      <c r="J616" s="392"/>
      <c r="K616" s="392"/>
      <c r="L616" s="392"/>
      <c r="M616" s="392"/>
      <c r="N616" s="279"/>
    </row>
    <row r="617" spans="1:14">
      <c r="A617" s="279"/>
      <c r="B617" s="403"/>
      <c r="C617" s="397"/>
      <c r="D617" s="404"/>
      <c r="E617" s="405"/>
      <c r="F617" s="404"/>
      <c r="G617" s="405"/>
      <c r="H617" s="405"/>
      <c r="I617" s="392"/>
      <c r="J617" s="392"/>
      <c r="K617" s="392"/>
      <c r="L617" s="392"/>
      <c r="M617" s="392"/>
      <c r="N617" s="279"/>
    </row>
    <row r="618" spans="1:14">
      <c r="A618" s="279"/>
      <c r="B618" s="403"/>
      <c r="C618" s="397"/>
      <c r="D618" s="404"/>
      <c r="E618" s="405"/>
      <c r="F618" s="404"/>
      <c r="G618" s="405"/>
      <c r="H618" s="405"/>
      <c r="I618" s="392"/>
      <c r="J618" s="392"/>
      <c r="K618" s="392"/>
      <c r="L618" s="392"/>
      <c r="M618" s="392"/>
      <c r="N618" s="279"/>
    </row>
    <row r="619" spans="1:14">
      <c r="A619" s="279"/>
      <c r="B619" s="403"/>
      <c r="C619" s="397"/>
      <c r="D619" s="404"/>
      <c r="E619" s="405"/>
      <c r="F619" s="404"/>
      <c r="G619" s="405"/>
      <c r="H619" s="405"/>
      <c r="I619" s="392"/>
      <c r="J619" s="392"/>
      <c r="K619" s="392"/>
      <c r="L619" s="392"/>
      <c r="M619" s="392"/>
      <c r="N619" s="279"/>
    </row>
    <row r="620" spans="1:14">
      <c r="A620" s="279"/>
      <c r="B620" s="403"/>
      <c r="C620" s="397"/>
      <c r="D620" s="404"/>
      <c r="E620" s="405"/>
      <c r="F620" s="404"/>
      <c r="G620" s="405"/>
      <c r="H620" s="405"/>
      <c r="I620" s="392"/>
      <c r="J620" s="392"/>
      <c r="K620" s="392"/>
      <c r="L620" s="392"/>
      <c r="M620" s="392"/>
      <c r="N620" s="279"/>
    </row>
    <row r="621" spans="1:14">
      <c r="A621" s="279"/>
      <c r="B621" s="403"/>
      <c r="C621" s="397"/>
      <c r="D621" s="404"/>
      <c r="E621" s="405"/>
      <c r="F621" s="404"/>
      <c r="G621" s="405"/>
      <c r="H621" s="405"/>
      <c r="I621" s="392"/>
      <c r="J621" s="392"/>
      <c r="K621" s="392"/>
      <c r="L621" s="392"/>
      <c r="M621" s="392"/>
      <c r="N621" s="279"/>
    </row>
    <row r="622" spans="1:14">
      <c r="A622" s="279"/>
      <c r="B622" s="403"/>
      <c r="C622" s="397"/>
      <c r="D622" s="404"/>
      <c r="E622" s="405"/>
      <c r="F622" s="404"/>
      <c r="G622" s="405"/>
      <c r="H622" s="405"/>
      <c r="I622" s="392"/>
      <c r="J622" s="392"/>
      <c r="K622" s="392"/>
      <c r="L622" s="392"/>
      <c r="M622" s="392"/>
      <c r="N622" s="279"/>
    </row>
    <row r="623" spans="1:14">
      <c r="A623" s="279"/>
      <c r="B623" s="403"/>
      <c r="C623" s="397"/>
      <c r="D623" s="404"/>
      <c r="E623" s="405"/>
      <c r="F623" s="404"/>
      <c r="G623" s="405"/>
      <c r="H623" s="405"/>
      <c r="I623" s="392"/>
      <c r="J623" s="392"/>
      <c r="K623" s="392"/>
      <c r="L623" s="392"/>
      <c r="M623" s="392"/>
      <c r="N623" s="279"/>
    </row>
    <row r="624" spans="1:14">
      <c r="A624" s="279"/>
      <c r="B624" s="403"/>
      <c r="C624" s="397"/>
      <c r="D624" s="404"/>
      <c r="E624" s="405"/>
      <c r="F624" s="404"/>
      <c r="G624" s="405"/>
      <c r="H624" s="405"/>
      <c r="I624" s="392"/>
      <c r="J624" s="392"/>
      <c r="K624" s="392"/>
      <c r="L624" s="392"/>
      <c r="M624" s="392"/>
      <c r="N624" s="279"/>
    </row>
    <row r="625" spans="1:14">
      <c r="A625" s="279"/>
      <c r="B625" s="403"/>
      <c r="C625" s="397"/>
      <c r="D625" s="404"/>
      <c r="E625" s="405"/>
      <c r="F625" s="404"/>
      <c r="G625" s="405"/>
      <c r="H625" s="405"/>
      <c r="I625" s="392"/>
      <c r="J625" s="392"/>
      <c r="K625" s="392"/>
      <c r="L625" s="392"/>
      <c r="M625" s="392"/>
      <c r="N625" s="279"/>
    </row>
    <row r="626" spans="1:14">
      <c r="A626" s="279"/>
      <c r="B626" s="403"/>
      <c r="C626" s="397"/>
      <c r="D626" s="404"/>
      <c r="E626" s="405"/>
      <c r="F626" s="404"/>
      <c r="G626" s="405"/>
      <c r="H626" s="405"/>
      <c r="I626" s="392"/>
      <c r="J626" s="392"/>
      <c r="K626" s="392"/>
      <c r="L626" s="392"/>
      <c r="M626" s="392"/>
      <c r="N626" s="279"/>
    </row>
    <row r="627" spans="1:14">
      <c r="A627" s="279"/>
      <c r="B627" s="403"/>
      <c r="C627" s="397"/>
      <c r="D627" s="404"/>
      <c r="E627" s="405"/>
      <c r="F627" s="404"/>
      <c r="G627" s="405"/>
      <c r="H627" s="405"/>
      <c r="I627" s="392"/>
      <c r="J627" s="392"/>
      <c r="K627" s="392"/>
      <c r="L627" s="392"/>
      <c r="M627" s="392"/>
      <c r="N627" s="279"/>
    </row>
    <row r="628" spans="1:14">
      <c r="A628" s="279"/>
      <c r="B628" s="403"/>
      <c r="C628" s="397"/>
      <c r="D628" s="404"/>
      <c r="E628" s="405"/>
      <c r="F628" s="404"/>
      <c r="G628" s="405"/>
      <c r="H628" s="405"/>
      <c r="I628" s="392"/>
      <c r="J628" s="392"/>
      <c r="K628" s="392"/>
      <c r="L628" s="392"/>
      <c r="M628" s="392"/>
      <c r="N628" s="279"/>
    </row>
    <row r="629" spans="1:14">
      <c r="A629" s="279"/>
      <c r="B629" s="403"/>
      <c r="C629" s="397"/>
      <c r="D629" s="404"/>
      <c r="E629" s="405"/>
      <c r="F629" s="404"/>
      <c r="G629" s="405"/>
      <c r="H629" s="405"/>
      <c r="I629" s="392"/>
      <c r="J629" s="392"/>
      <c r="K629" s="392"/>
      <c r="L629" s="392"/>
      <c r="M629" s="392"/>
      <c r="N629" s="279"/>
    </row>
    <row r="630" spans="1:14">
      <c r="A630" s="279"/>
      <c r="B630" s="403"/>
      <c r="C630" s="397"/>
      <c r="D630" s="404"/>
      <c r="E630" s="405"/>
      <c r="F630" s="404"/>
      <c r="G630" s="405"/>
      <c r="H630" s="405"/>
      <c r="I630" s="392"/>
      <c r="J630" s="392"/>
      <c r="K630" s="392"/>
      <c r="L630" s="392"/>
      <c r="M630" s="392"/>
      <c r="N630" s="279"/>
    </row>
    <row r="631" spans="1:14">
      <c r="A631" s="279"/>
      <c r="B631" s="403"/>
      <c r="C631" s="397"/>
      <c r="D631" s="404"/>
      <c r="E631" s="405"/>
      <c r="F631" s="404"/>
      <c r="G631" s="405"/>
      <c r="H631" s="405"/>
      <c r="I631" s="392"/>
      <c r="J631" s="392"/>
      <c r="K631" s="392"/>
      <c r="L631" s="392"/>
      <c r="M631" s="392"/>
      <c r="N631" s="279"/>
    </row>
    <row r="632" spans="1:14">
      <c r="A632" s="279"/>
      <c r="B632" s="403"/>
      <c r="C632" s="397"/>
      <c r="D632" s="404"/>
      <c r="E632" s="405"/>
      <c r="F632" s="404"/>
      <c r="G632" s="405"/>
      <c r="H632" s="405"/>
      <c r="I632" s="392"/>
      <c r="J632" s="392"/>
      <c r="K632" s="392"/>
      <c r="L632" s="392"/>
      <c r="M632" s="392"/>
      <c r="N632" s="279"/>
    </row>
    <row r="633" spans="1:14">
      <c r="A633" s="279"/>
      <c r="B633" s="403"/>
      <c r="C633" s="397"/>
      <c r="D633" s="404"/>
      <c r="E633" s="405"/>
      <c r="F633" s="404"/>
      <c r="G633" s="405"/>
      <c r="H633" s="405"/>
      <c r="I633" s="392"/>
      <c r="J633" s="392"/>
      <c r="K633" s="392"/>
      <c r="L633" s="392"/>
      <c r="M633" s="392"/>
      <c r="N633" s="279"/>
    </row>
    <row r="634" spans="1:14">
      <c r="A634" s="279"/>
      <c r="B634" s="403"/>
      <c r="C634" s="397"/>
      <c r="D634" s="404"/>
      <c r="E634" s="405"/>
      <c r="F634" s="404"/>
      <c r="G634" s="405"/>
      <c r="H634" s="405"/>
      <c r="I634" s="392"/>
      <c r="J634" s="392"/>
      <c r="K634" s="392"/>
      <c r="L634" s="392"/>
      <c r="M634" s="392"/>
      <c r="N634" s="279"/>
    </row>
    <row r="635" spans="1:14">
      <c r="A635" s="279"/>
      <c r="B635" s="403"/>
      <c r="C635" s="397"/>
      <c r="D635" s="404"/>
      <c r="E635" s="405"/>
      <c r="F635" s="404"/>
      <c r="G635" s="405"/>
      <c r="H635" s="405"/>
      <c r="I635" s="392"/>
      <c r="J635" s="392"/>
      <c r="K635" s="392"/>
      <c r="L635" s="392"/>
      <c r="M635" s="392"/>
      <c r="N635" s="279"/>
    </row>
    <row r="636" spans="1:14">
      <c r="A636" s="279"/>
      <c r="B636" s="403"/>
      <c r="C636" s="397"/>
      <c r="D636" s="404"/>
      <c r="E636" s="405"/>
      <c r="F636" s="404"/>
      <c r="G636" s="405"/>
      <c r="H636" s="405"/>
      <c r="I636" s="392"/>
      <c r="J636" s="392"/>
      <c r="K636" s="392"/>
      <c r="L636" s="392"/>
      <c r="M636" s="392"/>
      <c r="N636" s="279"/>
    </row>
    <row r="637" spans="1:14">
      <c r="A637" s="279"/>
      <c r="B637" s="403"/>
      <c r="C637" s="397"/>
      <c r="D637" s="404"/>
      <c r="E637" s="405"/>
      <c r="F637" s="404"/>
      <c r="G637" s="405"/>
      <c r="H637" s="405"/>
      <c r="I637" s="392"/>
      <c r="J637" s="392"/>
      <c r="K637" s="392"/>
      <c r="L637" s="392"/>
      <c r="M637" s="392"/>
      <c r="N637" s="279"/>
    </row>
    <row r="638" spans="1:14">
      <c r="A638" s="279"/>
      <c r="B638" s="403"/>
      <c r="C638" s="397"/>
      <c r="D638" s="404"/>
      <c r="E638" s="405"/>
      <c r="F638" s="404"/>
      <c r="G638" s="405"/>
      <c r="H638" s="405"/>
      <c r="I638" s="392"/>
      <c r="J638" s="392"/>
      <c r="K638" s="392"/>
      <c r="L638" s="392"/>
      <c r="M638" s="392"/>
      <c r="N638" s="279"/>
    </row>
    <row r="639" spans="1:14">
      <c r="A639" s="279"/>
      <c r="B639" s="403"/>
      <c r="C639" s="397"/>
      <c r="D639" s="404"/>
      <c r="E639" s="405"/>
      <c r="F639" s="404"/>
      <c r="G639" s="405"/>
      <c r="H639" s="405"/>
      <c r="I639" s="392"/>
      <c r="J639" s="392"/>
      <c r="K639" s="392"/>
      <c r="L639" s="392"/>
      <c r="M639" s="392"/>
      <c r="N639" s="279"/>
    </row>
    <row r="640" spans="1:14">
      <c r="A640" s="279"/>
      <c r="B640" s="403"/>
      <c r="C640" s="397"/>
      <c r="D640" s="404"/>
      <c r="E640" s="405"/>
      <c r="F640" s="404"/>
      <c r="G640" s="405"/>
      <c r="H640" s="405"/>
      <c r="I640" s="392"/>
      <c r="J640" s="392"/>
      <c r="K640" s="392"/>
      <c r="L640" s="392"/>
      <c r="M640" s="392"/>
      <c r="N640" s="279"/>
    </row>
    <row r="641" spans="1:14">
      <c r="A641" s="279"/>
      <c r="B641" s="403"/>
      <c r="C641" s="397"/>
      <c r="D641" s="404"/>
      <c r="E641" s="405"/>
      <c r="F641" s="404"/>
      <c r="G641" s="405"/>
      <c r="H641" s="405"/>
      <c r="I641" s="392"/>
      <c r="J641" s="392"/>
      <c r="K641" s="392"/>
      <c r="L641" s="392"/>
      <c r="M641" s="392"/>
      <c r="N641" s="279"/>
    </row>
    <row r="642" spans="1:14">
      <c r="A642" s="279"/>
      <c r="B642" s="403"/>
      <c r="C642" s="397"/>
      <c r="D642" s="404"/>
      <c r="E642" s="405"/>
      <c r="F642" s="404"/>
      <c r="G642" s="405"/>
      <c r="H642" s="405"/>
      <c r="I642" s="392"/>
      <c r="J642" s="392"/>
      <c r="K642" s="392"/>
      <c r="L642" s="392"/>
      <c r="M642" s="392"/>
      <c r="N642" s="279"/>
    </row>
    <row r="643" spans="1:14">
      <c r="A643" s="279"/>
      <c r="B643" s="403"/>
      <c r="C643" s="397"/>
      <c r="D643" s="404"/>
      <c r="E643" s="405"/>
      <c r="F643" s="404"/>
      <c r="G643" s="405"/>
      <c r="H643" s="405"/>
      <c r="I643" s="392"/>
      <c r="J643" s="392"/>
      <c r="K643" s="392"/>
      <c r="L643" s="392"/>
      <c r="M643" s="392"/>
      <c r="N643" s="279"/>
    </row>
    <row r="644" spans="1:14">
      <c r="A644" s="279"/>
      <c r="B644" s="403"/>
      <c r="C644" s="397"/>
      <c r="D644" s="404"/>
      <c r="E644" s="405"/>
      <c r="F644" s="404"/>
      <c r="G644" s="405"/>
      <c r="H644" s="405"/>
      <c r="I644" s="392"/>
      <c r="J644" s="392"/>
      <c r="K644" s="392"/>
      <c r="L644" s="392"/>
      <c r="M644" s="392"/>
      <c r="N644" s="279"/>
    </row>
    <row r="645" spans="1:14">
      <c r="A645" s="279"/>
      <c r="B645" s="403"/>
      <c r="C645" s="397"/>
      <c r="D645" s="404"/>
      <c r="E645" s="405"/>
      <c r="F645" s="404"/>
      <c r="G645" s="405"/>
      <c r="H645" s="405"/>
      <c r="I645" s="392"/>
      <c r="J645" s="392"/>
      <c r="K645" s="392"/>
      <c r="L645" s="392"/>
      <c r="M645" s="392"/>
      <c r="N645" s="279"/>
    </row>
    <row r="646" spans="1:14">
      <c r="A646" s="279"/>
      <c r="B646" s="403"/>
      <c r="C646" s="397"/>
      <c r="D646" s="404"/>
      <c r="E646" s="405"/>
      <c r="F646" s="404"/>
      <c r="G646" s="405"/>
      <c r="H646" s="405"/>
      <c r="I646" s="392"/>
      <c r="J646" s="392"/>
      <c r="K646" s="392"/>
      <c r="L646" s="392"/>
      <c r="M646" s="392"/>
      <c r="N646" s="279"/>
    </row>
    <row r="647" spans="1:14">
      <c r="A647" s="279"/>
      <c r="B647" s="403"/>
      <c r="C647" s="397"/>
      <c r="D647" s="404"/>
      <c r="E647" s="405"/>
      <c r="F647" s="404"/>
      <c r="G647" s="405"/>
      <c r="H647" s="405"/>
      <c r="I647" s="392"/>
      <c r="J647" s="392"/>
      <c r="K647" s="392"/>
      <c r="L647" s="392"/>
      <c r="M647" s="392"/>
      <c r="N647" s="279"/>
    </row>
    <row r="648" spans="1:14">
      <c r="A648" s="279"/>
      <c r="B648" s="403"/>
      <c r="C648" s="397"/>
      <c r="D648" s="404"/>
      <c r="E648" s="405"/>
      <c r="F648" s="404"/>
      <c r="G648" s="405"/>
      <c r="H648" s="405"/>
      <c r="I648" s="392"/>
      <c r="J648" s="392"/>
      <c r="K648" s="392"/>
      <c r="L648" s="392"/>
      <c r="M648" s="392"/>
      <c r="N648" s="279"/>
    </row>
    <row r="649" spans="1:14">
      <c r="A649" s="279"/>
      <c r="B649" s="403"/>
      <c r="C649" s="397"/>
      <c r="D649" s="404"/>
      <c r="E649" s="405"/>
      <c r="F649" s="404"/>
      <c r="G649" s="405"/>
      <c r="H649" s="405"/>
      <c r="I649" s="392"/>
      <c r="J649" s="392"/>
      <c r="K649" s="392"/>
      <c r="L649" s="392"/>
      <c r="M649" s="392"/>
      <c r="N649" s="279"/>
    </row>
    <row r="650" spans="1:14">
      <c r="A650" s="279"/>
      <c r="B650" s="403"/>
      <c r="C650" s="397"/>
      <c r="D650" s="404"/>
      <c r="E650" s="405"/>
      <c r="F650" s="404"/>
      <c r="G650" s="405"/>
      <c r="H650" s="405"/>
      <c r="I650" s="392"/>
      <c r="J650" s="392"/>
      <c r="K650" s="392"/>
      <c r="L650" s="392"/>
      <c r="M650" s="392"/>
      <c r="N650" s="279"/>
    </row>
    <row r="651" spans="1:14">
      <c r="A651" s="279"/>
      <c r="B651" s="403"/>
      <c r="C651" s="397"/>
      <c r="D651" s="404"/>
      <c r="E651" s="405"/>
      <c r="F651" s="404"/>
      <c r="G651" s="405"/>
      <c r="H651" s="405"/>
      <c r="I651" s="392"/>
      <c r="J651" s="392"/>
      <c r="K651" s="392"/>
      <c r="L651" s="392"/>
      <c r="M651" s="392"/>
      <c r="N651" s="279"/>
    </row>
    <row r="652" spans="1:14">
      <c r="A652" s="279"/>
      <c r="B652" s="403"/>
      <c r="C652" s="397"/>
      <c r="D652" s="404"/>
      <c r="E652" s="405"/>
      <c r="F652" s="404"/>
      <c r="G652" s="405"/>
      <c r="H652" s="405"/>
      <c r="I652" s="392"/>
      <c r="J652" s="392"/>
      <c r="K652" s="392"/>
      <c r="L652" s="392"/>
      <c r="M652" s="392"/>
      <c r="N652" s="279"/>
    </row>
    <row r="653" spans="1:14">
      <c r="A653" s="279"/>
      <c r="B653" s="403"/>
      <c r="C653" s="397"/>
      <c r="D653" s="404"/>
      <c r="E653" s="405"/>
      <c r="F653" s="404"/>
      <c r="G653" s="405"/>
      <c r="H653" s="405"/>
      <c r="I653" s="392"/>
      <c r="J653" s="392"/>
      <c r="K653" s="392"/>
      <c r="L653" s="392"/>
      <c r="M653" s="392"/>
      <c r="N653" s="279"/>
    </row>
    <row r="654" spans="1:14">
      <c r="A654" s="279"/>
      <c r="B654" s="403"/>
      <c r="C654" s="397"/>
      <c r="D654" s="404"/>
      <c r="E654" s="405"/>
      <c r="F654" s="404"/>
      <c r="G654" s="405"/>
      <c r="H654" s="405"/>
      <c r="I654" s="392"/>
      <c r="J654" s="392"/>
      <c r="K654" s="392"/>
      <c r="L654" s="392"/>
      <c r="M654" s="392"/>
      <c r="N654" s="279"/>
    </row>
    <row r="655" spans="1:14">
      <c r="A655" s="279"/>
      <c r="B655" s="403"/>
      <c r="C655" s="397"/>
      <c r="D655" s="404"/>
      <c r="E655" s="405"/>
      <c r="F655" s="404"/>
      <c r="G655" s="405"/>
      <c r="H655" s="405"/>
      <c r="I655" s="392"/>
      <c r="J655" s="392"/>
      <c r="K655" s="392"/>
      <c r="L655" s="392"/>
      <c r="M655" s="392"/>
      <c r="N655" s="279"/>
    </row>
    <row r="656" spans="1:14">
      <c r="A656" s="279"/>
      <c r="B656" s="403"/>
      <c r="C656" s="397"/>
      <c r="D656" s="404"/>
      <c r="E656" s="405"/>
      <c r="F656" s="404"/>
      <c r="G656" s="405"/>
      <c r="H656" s="405"/>
      <c r="I656" s="392"/>
      <c r="J656" s="392"/>
      <c r="K656" s="392"/>
      <c r="L656" s="392"/>
      <c r="M656" s="392"/>
      <c r="N656" s="279"/>
    </row>
    <row r="657" spans="1:14">
      <c r="A657" s="279"/>
      <c r="B657" s="403"/>
      <c r="C657" s="397"/>
      <c r="D657" s="404"/>
      <c r="E657" s="405"/>
      <c r="F657" s="404"/>
      <c r="G657" s="405"/>
      <c r="H657" s="405"/>
      <c r="I657" s="392"/>
      <c r="J657" s="392"/>
      <c r="K657" s="392"/>
      <c r="L657" s="392"/>
      <c r="M657" s="392"/>
      <c r="N657" s="279"/>
    </row>
    <row r="658" spans="1:14">
      <c r="A658" s="279"/>
      <c r="B658" s="403"/>
      <c r="C658" s="397"/>
      <c r="D658" s="404"/>
      <c r="E658" s="405"/>
      <c r="F658" s="404"/>
      <c r="G658" s="405"/>
      <c r="H658" s="405"/>
      <c r="I658" s="392"/>
      <c r="J658" s="392"/>
      <c r="K658" s="392"/>
      <c r="L658" s="392"/>
      <c r="M658" s="392"/>
      <c r="N658" s="279"/>
    </row>
    <row r="659" spans="1:14">
      <c r="A659" s="279"/>
      <c r="B659" s="403"/>
      <c r="C659" s="397"/>
      <c r="D659" s="404"/>
      <c r="E659" s="405"/>
      <c r="F659" s="404"/>
      <c r="G659" s="405"/>
      <c r="H659" s="405"/>
      <c r="I659" s="392"/>
      <c r="J659" s="392"/>
      <c r="K659" s="392"/>
      <c r="L659" s="392"/>
      <c r="M659" s="392"/>
      <c r="N659" s="279"/>
    </row>
    <row r="660" spans="1:14">
      <c r="A660" s="279"/>
      <c r="B660" s="403"/>
      <c r="C660" s="397"/>
      <c r="D660" s="404"/>
      <c r="E660" s="405"/>
      <c r="F660" s="404"/>
      <c r="G660" s="405"/>
      <c r="H660" s="405"/>
      <c r="I660" s="392"/>
      <c r="J660" s="392"/>
      <c r="K660" s="392"/>
      <c r="L660" s="392"/>
      <c r="M660" s="392"/>
      <c r="N660" s="279"/>
    </row>
    <row r="661" spans="1:14">
      <c r="A661" s="279"/>
      <c r="B661" s="403"/>
      <c r="C661" s="397"/>
      <c r="D661" s="404"/>
      <c r="E661" s="405"/>
      <c r="F661" s="404"/>
      <c r="G661" s="405"/>
      <c r="H661" s="405"/>
      <c r="I661" s="392"/>
      <c r="J661" s="392"/>
      <c r="K661" s="392"/>
      <c r="L661" s="392"/>
      <c r="M661" s="392"/>
      <c r="N661" s="279"/>
    </row>
    <row r="662" spans="1:14">
      <c r="A662" s="279"/>
      <c r="B662" s="403"/>
      <c r="C662" s="397"/>
      <c r="D662" s="404"/>
      <c r="E662" s="405"/>
      <c r="F662" s="404"/>
      <c r="G662" s="405"/>
      <c r="H662" s="405"/>
      <c r="I662" s="392"/>
      <c r="J662" s="392"/>
      <c r="K662" s="392"/>
      <c r="L662" s="392"/>
      <c r="M662" s="392"/>
      <c r="N662" s="279"/>
    </row>
    <row r="663" spans="1:14">
      <c r="A663" s="279"/>
      <c r="B663" s="403"/>
      <c r="C663" s="397"/>
      <c r="D663" s="404"/>
      <c r="E663" s="405"/>
      <c r="F663" s="404"/>
      <c r="G663" s="405"/>
      <c r="H663" s="405"/>
      <c r="I663" s="392"/>
      <c r="J663" s="392"/>
      <c r="K663" s="392"/>
      <c r="L663" s="392"/>
      <c r="M663" s="392"/>
      <c r="N663" s="279"/>
    </row>
    <row r="664" spans="1:14">
      <c r="A664" s="279"/>
      <c r="B664" s="403"/>
      <c r="C664" s="397"/>
      <c r="D664" s="404"/>
      <c r="E664" s="405"/>
      <c r="F664" s="404"/>
      <c r="G664" s="405"/>
      <c r="H664" s="405"/>
      <c r="I664" s="392"/>
      <c r="J664" s="392"/>
      <c r="K664" s="392"/>
      <c r="L664" s="392"/>
      <c r="M664" s="392"/>
      <c r="N664" s="279"/>
    </row>
    <row r="665" spans="1:14">
      <c r="A665" s="279"/>
      <c r="B665" s="403"/>
      <c r="C665" s="397"/>
      <c r="D665" s="404"/>
      <c r="E665" s="405"/>
      <c r="F665" s="404"/>
      <c r="G665" s="405"/>
      <c r="H665" s="405"/>
      <c r="I665" s="392"/>
      <c r="J665" s="392"/>
      <c r="K665" s="392"/>
      <c r="L665" s="392"/>
      <c r="M665" s="392"/>
      <c r="N665" s="279"/>
    </row>
    <row r="666" spans="1:14">
      <c r="A666" s="279"/>
      <c r="B666" s="403"/>
      <c r="C666" s="397"/>
      <c r="D666" s="404"/>
      <c r="E666" s="405"/>
      <c r="F666" s="404"/>
      <c r="G666" s="405"/>
      <c r="H666" s="405"/>
      <c r="I666" s="392"/>
      <c r="J666" s="392"/>
      <c r="K666" s="392"/>
      <c r="L666" s="392"/>
      <c r="M666" s="392"/>
      <c r="N666" s="279"/>
    </row>
    <row r="667" spans="1:14">
      <c r="A667" s="279"/>
      <c r="B667" s="403"/>
      <c r="C667" s="397"/>
      <c r="D667" s="404"/>
      <c r="E667" s="405"/>
      <c r="F667" s="404"/>
      <c r="G667" s="405"/>
      <c r="H667" s="405"/>
      <c r="I667" s="392"/>
      <c r="J667" s="392"/>
      <c r="K667" s="392"/>
      <c r="L667" s="392"/>
      <c r="M667" s="392"/>
      <c r="N667" s="279"/>
    </row>
    <row r="668" spans="1:14">
      <c r="A668" s="279"/>
      <c r="B668" s="403"/>
      <c r="C668" s="397"/>
      <c r="D668" s="404"/>
      <c r="E668" s="405"/>
      <c r="F668" s="404"/>
      <c r="G668" s="405"/>
      <c r="H668" s="405"/>
      <c r="I668" s="392"/>
      <c r="J668" s="392"/>
      <c r="K668" s="392"/>
      <c r="L668" s="392"/>
      <c r="M668" s="392"/>
      <c r="N668" s="279"/>
    </row>
    <row r="669" spans="1:14">
      <c r="A669" s="279"/>
      <c r="B669" s="403"/>
      <c r="C669" s="397"/>
      <c r="D669" s="404"/>
      <c r="E669" s="405"/>
      <c r="F669" s="404"/>
      <c r="G669" s="405"/>
      <c r="H669" s="405"/>
      <c r="I669" s="392"/>
      <c r="J669" s="392"/>
      <c r="K669" s="392"/>
      <c r="L669" s="392"/>
      <c r="M669" s="392"/>
      <c r="N669" s="279"/>
    </row>
    <row r="670" spans="1:14">
      <c r="A670" s="279"/>
      <c r="B670" s="403"/>
      <c r="C670" s="397"/>
      <c r="D670" s="404"/>
      <c r="E670" s="405"/>
      <c r="F670" s="404"/>
      <c r="G670" s="405"/>
      <c r="H670" s="405"/>
      <c r="I670" s="392"/>
      <c r="J670" s="392"/>
      <c r="K670" s="392"/>
      <c r="L670" s="392"/>
      <c r="M670" s="392"/>
      <c r="N670" s="279"/>
    </row>
    <row r="671" spans="1:14">
      <c r="A671" s="279"/>
      <c r="B671" s="403"/>
      <c r="C671" s="397"/>
      <c r="D671" s="404"/>
      <c r="E671" s="405"/>
      <c r="F671" s="404"/>
      <c r="G671" s="405"/>
      <c r="H671" s="405"/>
      <c r="I671" s="392"/>
      <c r="J671" s="392"/>
      <c r="K671" s="392"/>
      <c r="L671" s="392"/>
      <c r="M671" s="392"/>
      <c r="N671" s="279"/>
    </row>
    <row r="672" spans="1:14">
      <c r="A672" s="279"/>
      <c r="B672" s="403"/>
      <c r="C672" s="397"/>
      <c r="D672" s="404"/>
      <c r="E672" s="405"/>
      <c r="F672" s="404"/>
      <c r="G672" s="405"/>
      <c r="H672" s="405"/>
      <c r="I672" s="392"/>
      <c r="J672" s="392"/>
      <c r="K672" s="392"/>
      <c r="L672" s="392"/>
      <c r="M672" s="392"/>
      <c r="N672" s="279"/>
    </row>
    <row r="673" spans="1:14">
      <c r="A673" s="279"/>
      <c r="B673" s="403"/>
      <c r="C673" s="397"/>
      <c r="D673" s="404"/>
      <c r="E673" s="405"/>
      <c r="F673" s="404"/>
      <c r="G673" s="405"/>
      <c r="H673" s="405"/>
      <c r="I673" s="392"/>
      <c r="J673" s="392"/>
      <c r="K673" s="392"/>
      <c r="L673" s="392"/>
      <c r="M673" s="392"/>
      <c r="N673" s="279"/>
    </row>
    <row r="674" spans="1:14">
      <c r="A674" s="279"/>
      <c r="B674" s="403"/>
      <c r="C674" s="397"/>
      <c r="D674" s="404"/>
      <c r="E674" s="405"/>
      <c r="F674" s="404"/>
      <c r="G674" s="405"/>
      <c r="H674" s="405"/>
      <c r="I674" s="392"/>
      <c r="J674" s="392"/>
      <c r="K674" s="392"/>
      <c r="L674" s="392"/>
      <c r="M674" s="392"/>
      <c r="N674" s="279"/>
    </row>
    <row r="675" spans="1:14">
      <c r="A675" s="279"/>
      <c r="B675" s="403"/>
      <c r="C675" s="397"/>
      <c r="D675" s="404"/>
      <c r="E675" s="405"/>
      <c r="F675" s="404"/>
      <c r="G675" s="405"/>
      <c r="H675" s="405"/>
      <c r="I675" s="392"/>
      <c r="J675" s="392"/>
      <c r="K675" s="392"/>
      <c r="L675" s="392"/>
      <c r="M675" s="392"/>
      <c r="N675" s="279"/>
    </row>
    <row r="676" spans="1:14">
      <c r="A676" s="279"/>
      <c r="B676" s="403"/>
      <c r="C676" s="397"/>
      <c r="D676" s="404"/>
      <c r="E676" s="405"/>
      <c r="F676" s="404"/>
      <c r="G676" s="405"/>
      <c r="H676" s="405"/>
      <c r="I676" s="392"/>
      <c r="J676" s="392"/>
      <c r="K676" s="392"/>
      <c r="L676" s="392"/>
      <c r="M676" s="392"/>
      <c r="N676" s="279"/>
    </row>
    <row r="677" spans="1:14">
      <c r="A677" s="279"/>
      <c r="B677" s="403"/>
      <c r="C677" s="397"/>
      <c r="D677" s="404"/>
      <c r="E677" s="405"/>
      <c r="F677" s="404"/>
      <c r="G677" s="405"/>
      <c r="H677" s="405"/>
      <c r="I677" s="392"/>
      <c r="J677" s="392"/>
      <c r="K677" s="392"/>
      <c r="L677" s="392"/>
      <c r="M677" s="392"/>
      <c r="N677" s="279"/>
    </row>
    <row r="678" spans="1:14">
      <c r="A678" s="279"/>
      <c r="B678" s="403"/>
      <c r="C678" s="397"/>
      <c r="D678" s="404"/>
      <c r="E678" s="405"/>
      <c r="F678" s="404"/>
      <c r="G678" s="405"/>
      <c r="H678" s="405"/>
      <c r="I678" s="392"/>
      <c r="J678" s="392"/>
      <c r="K678" s="392"/>
      <c r="L678" s="392"/>
      <c r="M678" s="392"/>
      <c r="N678" s="279"/>
    </row>
    <row r="679" spans="1:14">
      <c r="A679" s="279"/>
      <c r="B679" s="403"/>
      <c r="C679" s="397"/>
      <c r="D679" s="404"/>
      <c r="E679" s="405"/>
      <c r="F679" s="404"/>
      <c r="G679" s="405"/>
      <c r="H679" s="405"/>
      <c r="I679" s="392"/>
      <c r="J679" s="392"/>
      <c r="K679" s="392"/>
      <c r="L679" s="392"/>
      <c r="M679" s="392"/>
      <c r="N679" s="279"/>
    </row>
    <row r="680" spans="1:14">
      <c r="A680" s="279"/>
      <c r="B680" s="403"/>
      <c r="C680" s="397"/>
      <c r="D680" s="404"/>
      <c r="E680" s="405"/>
      <c r="F680" s="404"/>
      <c r="G680" s="405"/>
      <c r="H680" s="405"/>
      <c r="I680" s="392"/>
      <c r="J680" s="392"/>
      <c r="K680" s="392"/>
      <c r="L680" s="392"/>
      <c r="M680" s="392"/>
      <c r="N680" s="279"/>
    </row>
    <row r="681" spans="1:14">
      <c r="A681" s="279"/>
      <c r="B681" s="403"/>
      <c r="C681" s="397"/>
      <c r="D681" s="404"/>
      <c r="E681" s="405"/>
      <c r="F681" s="404"/>
      <c r="G681" s="405"/>
      <c r="H681" s="405"/>
      <c r="I681" s="392"/>
      <c r="J681" s="392"/>
      <c r="K681" s="392"/>
      <c r="L681" s="392"/>
      <c r="M681" s="392"/>
      <c r="N681" s="279"/>
    </row>
    <row r="682" spans="1:14">
      <c r="A682" s="279"/>
      <c r="B682" s="403"/>
      <c r="C682" s="397"/>
      <c r="D682" s="404"/>
      <c r="E682" s="405"/>
      <c r="F682" s="404"/>
      <c r="G682" s="405"/>
      <c r="H682" s="405"/>
      <c r="I682" s="392"/>
      <c r="J682" s="392"/>
      <c r="K682" s="392"/>
      <c r="L682" s="392"/>
      <c r="M682" s="392"/>
      <c r="N682" s="279"/>
    </row>
    <row r="683" spans="1:14">
      <c r="A683" s="279"/>
      <c r="B683" s="403"/>
      <c r="C683" s="397"/>
      <c r="D683" s="404"/>
      <c r="E683" s="405"/>
      <c r="F683" s="404"/>
      <c r="G683" s="405"/>
      <c r="H683" s="405"/>
      <c r="I683" s="392"/>
      <c r="J683" s="392"/>
      <c r="K683" s="392"/>
      <c r="L683" s="392"/>
      <c r="M683" s="392"/>
      <c r="N683" s="279"/>
    </row>
    <row r="684" spans="1:14">
      <c r="A684" s="279"/>
      <c r="B684" s="403"/>
      <c r="C684" s="397"/>
      <c r="D684" s="404"/>
      <c r="E684" s="405"/>
      <c r="F684" s="404"/>
      <c r="G684" s="405"/>
      <c r="H684" s="405"/>
      <c r="I684" s="392"/>
      <c r="J684" s="392"/>
      <c r="K684" s="392"/>
      <c r="L684" s="392"/>
      <c r="M684" s="392"/>
      <c r="N684" s="279"/>
    </row>
    <row r="685" spans="1:14">
      <c r="A685" s="279"/>
      <c r="B685" s="403"/>
      <c r="C685" s="397"/>
      <c r="D685" s="404"/>
      <c r="E685" s="405"/>
      <c r="F685" s="404"/>
      <c r="G685" s="405"/>
      <c r="H685" s="405"/>
      <c r="I685" s="392"/>
      <c r="J685" s="392"/>
      <c r="K685" s="392"/>
      <c r="L685" s="392"/>
      <c r="M685" s="392"/>
      <c r="N685" s="279"/>
    </row>
    <row r="686" spans="1:14">
      <c r="A686" s="279"/>
      <c r="B686" s="403"/>
      <c r="C686" s="397"/>
      <c r="D686" s="404"/>
      <c r="E686" s="405"/>
      <c r="F686" s="404"/>
      <c r="G686" s="405"/>
      <c r="H686" s="405"/>
      <c r="I686" s="392"/>
      <c r="J686" s="392"/>
      <c r="K686" s="392"/>
      <c r="L686" s="392"/>
      <c r="M686" s="392"/>
      <c r="N686" s="279"/>
    </row>
    <row r="687" spans="1:14">
      <c r="A687" s="279"/>
      <c r="B687" s="403"/>
      <c r="C687" s="397"/>
      <c r="D687" s="404"/>
      <c r="E687" s="405"/>
      <c r="F687" s="404"/>
      <c r="G687" s="405"/>
      <c r="H687" s="405"/>
      <c r="I687" s="392"/>
      <c r="J687" s="392"/>
      <c r="K687" s="392"/>
      <c r="L687" s="392"/>
      <c r="M687" s="392"/>
      <c r="N687" s="279"/>
    </row>
    <row r="688" spans="1:14">
      <c r="A688" s="279"/>
      <c r="B688" s="403"/>
      <c r="C688" s="397"/>
      <c r="D688" s="404"/>
      <c r="E688" s="405"/>
      <c r="F688" s="404"/>
      <c r="G688" s="405"/>
      <c r="H688" s="405"/>
      <c r="I688" s="392"/>
      <c r="J688" s="392"/>
      <c r="K688" s="392"/>
      <c r="L688" s="392"/>
      <c r="M688" s="392"/>
      <c r="N688" s="279"/>
    </row>
    <row r="689" spans="1:14">
      <c r="A689" s="279"/>
      <c r="B689" s="403"/>
      <c r="C689" s="397"/>
      <c r="D689" s="404"/>
      <c r="E689" s="405"/>
      <c r="F689" s="404"/>
      <c r="G689" s="405"/>
      <c r="H689" s="405"/>
      <c r="I689" s="392"/>
      <c r="J689" s="392"/>
      <c r="K689" s="392"/>
      <c r="L689" s="392"/>
      <c r="M689" s="392"/>
      <c r="N689" s="279"/>
    </row>
    <row r="690" spans="1:14">
      <c r="A690" s="279"/>
      <c r="B690" s="403"/>
      <c r="C690" s="397"/>
      <c r="D690" s="404"/>
      <c r="E690" s="405"/>
      <c r="F690" s="404"/>
      <c r="G690" s="405"/>
      <c r="H690" s="405"/>
      <c r="I690" s="392"/>
      <c r="J690" s="392"/>
      <c r="K690" s="392"/>
      <c r="L690" s="392"/>
      <c r="M690" s="392"/>
      <c r="N690" s="279"/>
    </row>
    <row r="691" spans="1:14">
      <c r="A691" s="279"/>
      <c r="B691" s="403"/>
      <c r="C691" s="397"/>
      <c r="D691" s="404"/>
      <c r="E691" s="405"/>
      <c r="F691" s="404"/>
      <c r="G691" s="405"/>
      <c r="H691" s="405"/>
      <c r="I691" s="392"/>
      <c r="J691" s="392"/>
      <c r="K691" s="392"/>
      <c r="L691" s="392"/>
      <c r="M691" s="392"/>
      <c r="N691" s="279"/>
    </row>
    <row r="692" spans="1:14">
      <c r="A692" s="279"/>
      <c r="B692" s="403"/>
      <c r="C692" s="397"/>
      <c r="D692" s="404"/>
      <c r="E692" s="405"/>
      <c r="F692" s="404"/>
      <c r="G692" s="405"/>
      <c r="H692" s="405"/>
      <c r="I692" s="392"/>
      <c r="J692" s="392"/>
      <c r="K692" s="392"/>
      <c r="L692" s="392"/>
      <c r="M692" s="392"/>
      <c r="N692" s="279"/>
    </row>
    <row r="693" spans="1:14">
      <c r="A693" s="279"/>
      <c r="B693" s="403"/>
      <c r="C693" s="397"/>
      <c r="D693" s="404"/>
      <c r="E693" s="405"/>
      <c r="F693" s="404"/>
      <c r="G693" s="405"/>
      <c r="H693" s="405"/>
      <c r="I693" s="392"/>
      <c r="J693" s="392"/>
      <c r="K693" s="392"/>
      <c r="L693" s="392"/>
      <c r="M693" s="392"/>
      <c r="N693" s="279"/>
    </row>
    <row r="694" spans="1:14">
      <c r="A694" s="279"/>
      <c r="B694" s="403"/>
      <c r="C694" s="397"/>
      <c r="D694" s="404"/>
      <c r="E694" s="405"/>
      <c r="F694" s="404"/>
      <c r="G694" s="405"/>
      <c r="H694" s="405"/>
      <c r="I694" s="392"/>
      <c r="J694" s="392"/>
      <c r="K694" s="392"/>
      <c r="L694" s="392"/>
      <c r="M694" s="392"/>
      <c r="N694" s="279"/>
    </row>
    <row r="695" spans="1:14">
      <c r="A695" s="279"/>
      <c r="B695" s="403"/>
      <c r="C695" s="397"/>
      <c r="D695" s="404"/>
      <c r="E695" s="405"/>
      <c r="F695" s="404"/>
      <c r="G695" s="405"/>
      <c r="H695" s="405"/>
      <c r="I695" s="392"/>
      <c r="J695" s="392"/>
      <c r="K695" s="392"/>
      <c r="L695" s="392"/>
      <c r="M695" s="392"/>
      <c r="N695" s="279"/>
    </row>
    <row r="696" spans="1:14">
      <c r="A696" s="279"/>
      <c r="B696" s="403"/>
      <c r="C696" s="397"/>
      <c r="D696" s="404"/>
      <c r="E696" s="405"/>
      <c r="F696" s="404"/>
      <c r="G696" s="405"/>
      <c r="H696" s="405"/>
      <c r="I696" s="392"/>
      <c r="J696" s="392"/>
      <c r="K696" s="392"/>
      <c r="L696" s="392"/>
      <c r="M696" s="392"/>
      <c r="N696" s="279"/>
    </row>
    <row r="697" spans="1:14">
      <c r="A697" s="279"/>
      <c r="B697" s="403"/>
      <c r="C697" s="397"/>
      <c r="D697" s="404"/>
      <c r="E697" s="405"/>
      <c r="F697" s="404"/>
      <c r="G697" s="405"/>
      <c r="H697" s="405"/>
      <c r="I697" s="392"/>
      <c r="J697" s="392"/>
      <c r="K697" s="392"/>
      <c r="L697" s="392"/>
      <c r="M697" s="392"/>
      <c r="N697" s="279"/>
    </row>
    <row r="698" spans="1:14">
      <c r="A698" s="279"/>
      <c r="B698" s="403"/>
      <c r="C698" s="397"/>
      <c r="D698" s="404"/>
      <c r="E698" s="405"/>
      <c r="F698" s="404"/>
      <c r="G698" s="405"/>
      <c r="H698" s="405"/>
      <c r="I698" s="392"/>
      <c r="J698" s="392"/>
      <c r="K698" s="392"/>
      <c r="L698" s="392"/>
      <c r="M698" s="392"/>
      <c r="N698" s="279"/>
    </row>
    <row r="699" spans="1:14">
      <c r="A699" s="279"/>
      <c r="B699" s="403"/>
      <c r="C699" s="397"/>
      <c r="D699" s="404"/>
      <c r="E699" s="405"/>
      <c r="F699" s="404"/>
      <c r="G699" s="405"/>
      <c r="H699" s="405"/>
      <c r="I699" s="392"/>
      <c r="J699" s="392"/>
      <c r="K699" s="392"/>
      <c r="L699" s="392"/>
      <c r="M699" s="392"/>
      <c r="N699" s="279"/>
    </row>
    <row r="700" spans="1:14">
      <c r="A700" s="279"/>
      <c r="B700" s="403"/>
      <c r="C700" s="397"/>
      <c r="D700" s="404"/>
      <c r="E700" s="405"/>
      <c r="F700" s="404"/>
      <c r="G700" s="405"/>
      <c r="H700" s="405"/>
      <c r="I700" s="392"/>
      <c r="J700" s="392"/>
      <c r="K700" s="392"/>
      <c r="L700" s="392"/>
      <c r="M700" s="392"/>
      <c r="N700" s="279"/>
    </row>
    <row r="701" spans="1:14">
      <c r="A701" s="279"/>
      <c r="B701" s="403"/>
      <c r="C701" s="397"/>
      <c r="D701" s="404"/>
      <c r="E701" s="405"/>
      <c r="F701" s="404"/>
      <c r="G701" s="405"/>
      <c r="H701" s="405"/>
      <c r="I701" s="392"/>
      <c r="J701" s="392"/>
      <c r="K701" s="392"/>
      <c r="L701" s="392"/>
      <c r="M701" s="392"/>
      <c r="N701" s="279"/>
    </row>
    <row r="702" spans="1:14">
      <c r="A702" s="279"/>
      <c r="B702" s="403"/>
      <c r="C702" s="397"/>
      <c r="D702" s="404"/>
      <c r="E702" s="405"/>
      <c r="F702" s="404"/>
      <c r="G702" s="405"/>
      <c r="H702" s="405"/>
      <c r="I702" s="392"/>
      <c r="J702" s="392"/>
      <c r="K702" s="392"/>
      <c r="L702" s="392"/>
      <c r="M702" s="392"/>
      <c r="N702" s="279"/>
    </row>
    <row r="703" spans="1:14">
      <c r="A703" s="279"/>
      <c r="B703" s="403"/>
      <c r="C703" s="397"/>
      <c r="D703" s="404"/>
      <c r="E703" s="405"/>
      <c r="F703" s="404"/>
      <c r="G703" s="405"/>
      <c r="H703" s="405"/>
      <c r="I703" s="392"/>
      <c r="J703" s="392"/>
      <c r="K703" s="392"/>
      <c r="L703" s="392"/>
      <c r="M703" s="392"/>
      <c r="N703" s="279"/>
    </row>
    <row r="704" spans="1:14">
      <c r="A704" s="279"/>
      <c r="B704" s="403"/>
      <c r="C704" s="397"/>
      <c r="D704" s="404"/>
      <c r="E704" s="405"/>
      <c r="F704" s="404"/>
      <c r="G704" s="405"/>
      <c r="H704" s="405"/>
      <c r="I704" s="392"/>
      <c r="J704" s="392"/>
      <c r="K704" s="392"/>
      <c r="L704" s="392"/>
      <c r="M704" s="392"/>
      <c r="N704" s="279"/>
    </row>
    <row r="705" spans="1:14">
      <c r="A705" s="279"/>
      <c r="B705" s="403"/>
      <c r="C705" s="397"/>
      <c r="D705" s="404"/>
      <c r="E705" s="405"/>
      <c r="F705" s="404"/>
      <c r="G705" s="405"/>
      <c r="H705" s="405"/>
      <c r="I705" s="392"/>
      <c r="J705" s="392"/>
      <c r="K705" s="392"/>
      <c r="L705" s="392"/>
      <c r="M705" s="392"/>
      <c r="N705" s="279"/>
    </row>
    <row r="706" spans="1:14">
      <c r="A706" s="279"/>
      <c r="B706" s="403"/>
      <c r="C706" s="397"/>
      <c r="D706" s="404"/>
      <c r="E706" s="405"/>
      <c r="F706" s="404"/>
      <c r="G706" s="405"/>
      <c r="H706" s="405"/>
      <c r="I706" s="392"/>
      <c r="J706" s="392"/>
      <c r="K706" s="392"/>
      <c r="L706" s="392"/>
      <c r="M706" s="392"/>
      <c r="N706" s="279"/>
    </row>
    <row r="707" spans="1:14">
      <c r="A707" s="279"/>
      <c r="B707" s="403"/>
      <c r="C707" s="397"/>
      <c r="D707" s="404"/>
      <c r="E707" s="405"/>
      <c r="F707" s="404"/>
      <c r="G707" s="405"/>
      <c r="H707" s="405"/>
      <c r="I707" s="392"/>
      <c r="J707" s="392"/>
      <c r="K707" s="392"/>
      <c r="L707" s="392"/>
      <c r="M707" s="392"/>
      <c r="N707" s="279"/>
    </row>
    <row r="708" spans="1:14">
      <c r="A708" s="279"/>
      <c r="B708" s="403"/>
      <c r="C708" s="397"/>
      <c r="D708" s="404"/>
      <c r="E708" s="405"/>
      <c r="F708" s="404"/>
      <c r="G708" s="405"/>
      <c r="H708" s="405"/>
      <c r="I708" s="392"/>
      <c r="J708" s="392"/>
      <c r="K708" s="392"/>
      <c r="L708" s="392"/>
      <c r="M708" s="392"/>
      <c r="N708" s="279"/>
    </row>
    <row r="709" spans="1:14">
      <c r="A709" s="279"/>
      <c r="B709" s="403"/>
      <c r="C709" s="397"/>
      <c r="D709" s="404"/>
      <c r="E709" s="405"/>
      <c r="F709" s="404"/>
      <c r="G709" s="405"/>
      <c r="H709" s="405"/>
      <c r="I709" s="392"/>
      <c r="J709" s="392"/>
      <c r="K709" s="392"/>
      <c r="L709" s="392"/>
      <c r="M709" s="392"/>
      <c r="N709" s="279"/>
    </row>
    <row r="710" spans="1:14">
      <c r="A710" s="279"/>
      <c r="B710" s="403"/>
      <c r="C710" s="397"/>
      <c r="D710" s="404"/>
      <c r="E710" s="405"/>
      <c r="F710" s="404"/>
      <c r="G710" s="405"/>
      <c r="H710" s="405"/>
      <c r="I710" s="392"/>
      <c r="J710" s="392"/>
      <c r="K710" s="392"/>
      <c r="L710" s="392"/>
      <c r="M710" s="392"/>
      <c r="N710" s="279"/>
    </row>
    <row r="711" spans="1:14">
      <c r="A711" s="279"/>
      <c r="B711" s="403"/>
      <c r="C711" s="397"/>
      <c r="D711" s="404"/>
      <c r="E711" s="405"/>
      <c r="F711" s="404"/>
      <c r="G711" s="405"/>
      <c r="H711" s="405"/>
      <c r="I711" s="392"/>
      <c r="J711" s="392"/>
      <c r="K711" s="392"/>
      <c r="L711" s="392"/>
      <c r="M711" s="392"/>
      <c r="N711" s="279"/>
    </row>
    <row r="712" spans="1:14">
      <c r="A712" s="279"/>
      <c r="B712" s="403"/>
      <c r="C712" s="397"/>
      <c r="D712" s="404"/>
      <c r="E712" s="405"/>
      <c r="F712" s="404"/>
      <c r="G712" s="405"/>
      <c r="H712" s="405"/>
      <c r="I712" s="392"/>
      <c r="J712" s="392"/>
      <c r="K712" s="392"/>
      <c r="L712" s="392"/>
      <c r="M712" s="392"/>
      <c r="N712" s="279"/>
    </row>
    <row r="713" spans="1:14">
      <c r="A713" s="279"/>
      <c r="B713" s="403"/>
      <c r="C713" s="397"/>
      <c r="D713" s="404"/>
      <c r="E713" s="405"/>
      <c r="F713" s="404"/>
      <c r="G713" s="405"/>
      <c r="H713" s="405"/>
      <c r="I713" s="392"/>
      <c r="J713" s="392"/>
      <c r="K713" s="392"/>
      <c r="L713" s="392"/>
      <c r="M713" s="392"/>
      <c r="N713" s="279"/>
    </row>
    <row r="714" spans="1:14">
      <c r="A714" s="279"/>
      <c r="B714" s="403"/>
      <c r="C714" s="397"/>
      <c r="D714" s="404"/>
      <c r="E714" s="405"/>
      <c r="F714" s="404"/>
      <c r="G714" s="405"/>
      <c r="H714" s="405"/>
      <c r="I714" s="392"/>
      <c r="J714" s="392"/>
      <c r="K714" s="392"/>
      <c r="L714" s="392"/>
      <c r="M714" s="392"/>
      <c r="N714" s="279"/>
    </row>
    <row r="715" spans="1:14">
      <c r="A715" s="279"/>
      <c r="B715" s="403"/>
      <c r="C715" s="397"/>
      <c r="D715" s="404"/>
      <c r="E715" s="405"/>
      <c r="F715" s="404"/>
      <c r="G715" s="405"/>
      <c r="H715" s="405"/>
      <c r="I715" s="392"/>
      <c r="J715" s="392"/>
      <c r="K715" s="392"/>
      <c r="L715" s="392"/>
      <c r="M715" s="392"/>
      <c r="N715" s="279"/>
    </row>
    <row r="716" spans="1:14">
      <c r="A716" s="279"/>
      <c r="B716" s="403"/>
      <c r="C716" s="397"/>
      <c r="D716" s="404"/>
      <c r="E716" s="405"/>
      <c r="F716" s="404"/>
      <c r="G716" s="405"/>
      <c r="H716" s="405"/>
      <c r="I716" s="392"/>
      <c r="J716" s="392"/>
      <c r="K716" s="392"/>
      <c r="L716" s="392"/>
      <c r="M716" s="392"/>
      <c r="N716" s="279"/>
    </row>
    <row r="717" spans="1:14">
      <c r="A717" s="279"/>
      <c r="B717" s="403"/>
      <c r="C717" s="397"/>
      <c r="D717" s="404"/>
      <c r="E717" s="405"/>
      <c r="F717" s="404"/>
      <c r="G717" s="405"/>
      <c r="H717" s="405"/>
      <c r="I717" s="392"/>
      <c r="J717" s="392"/>
      <c r="K717" s="392"/>
      <c r="L717" s="392"/>
      <c r="M717" s="392"/>
      <c r="N717" s="279"/>
    </row>
    <row r="718" spans="1:14">
      <c r="A718" s="279"/>
      <c r="B718" s="403"/>
      <c r="C718" s="397"/>
      <c r="D718" s="404"/>
      <c r="E718" s="405"/>
      <c r="F718" s="404"/>
      <c r="G718" s="405"/>
      <c r="H718" s="405"/>
      <c r="I718" s="392"/>
      <c r="J718" s="392"/>
      <c r="K718" s="392"/>
      <c r="L718" s="392"/>
      <c r="M718" s="392"/>
      <c r="N718" s="279"/>
    </row>
    <row r="719" spans="1:14">
      <c r="A719" s="279"/>
      <c r="B719" s="403"/>
      <c r="C719" s="397"/>
      <c r="D719" s="404"/>
      <c r="E719" s="405"/>
      <c r="F719" s="404"/>
      <c r="G719" s="405"/>
      <c r="H719" s="405"/>
      <c r="I719" s="392"/>
      <c r="J719" s="392"/>
      <c r="K719" s="392"/>
      <c r="L719" s="392"/>
      <c r="M719" s="392"/>
      <c r="N719" s="279"/>
    </row>
    <row r="720" spans="1:14">
      <c r="A720" s="279"/>
      <c r="B720" s="403"/>
      <c r="C720" s="397"/>
      <c r="D720" s="404"/>
      <c r="E720" s="405"/>
      <c r="F720" s="404"/>
      <c r="G720" s="405"/>
      <c r="H720" s="405"/>
      <c r="I720" s="392"/>
      <c r="J720" s="392"/>
      <c r="K720" s="392"/>
      <c r="L720" s="392"/>
      <c r="M720" s="392"/>
      <c r="N720" s="279"/>
    </row>
    <row r="721" spans="1:14">
      <c r="A721" s="279"/>
      <c r="B721" s="403"/>
      <c r="C721" s="397"/>
      <c r="D721" s="404"/>
      <c r="E721" s="405"/>
      <c r="F721" s="404"/>
      <c r="G721" s="405"/>
      <c r="H721" s="405"/>
      <c r="I721" s="392"/>
      <c r="J721" s="392"/>
      <c r="K721" s="392"/>
      <c r="L721" s="392"/>
      <c r="M721" s="392"/>
      <c r="N721" s="279"/>
    </row>
    <row r="722" spans="1:14">
      <c r="A722" s="279"/>
      <c r="B722" s="403"/>
      <c r="C722" s="397"/>
      <c r="D722" s="404"/>
      <c r="E722" s="405"/>
      <c r="F722" s="404"/>
      <c r="G722" s="405"/>
      <c r="H722" s="405"/>
      <c r="I722" s="392"/>
      <c r="J722" s="392"/>
      <c r="K722" s="392"/>
      <c r="L722" s="392"/>
      <c r="M722" s="392"/>
      <c r="N722" s="279"/>
    </row>
    <row r="723" spans="1:14">
      <c r="A723" s="279"/>
      <c r="B723" s="403"/>
      <c r="C723" s="397"/>
      <c r="D723" s="404"/>
      <c r="E723" s="405"/>
      <c r="F723" s="404"/>
      <c r="G723" s="405"/>
      <c r="H723" s="405"/>
      <c r="I723" s="392"/>
      <c r="J723" s="392"/>
      <c r="K723" s="392"/>
      <c r="L723" s="392"/>
      <c r="M723" s="392"/>
      <c r="N723" s="279"/>
    </row>
    <row r="724" spans="1:14">
      <c r="A724" s="279"/>
      <c r="B724" s="403"/>
      <c r="C724" s="397"/>
      <c r="D724" s="404"/>
      <c r="E724" s="405"/>
      <c r="F724" s="404"/>
      <c r="G724" s="405"/>
      <c r="H724" s="405"/>
      <c r="I724" s="392"/>
      <c r="J724" s="392"/>
      <c r="K724" s="392"/>
      <c r="L724" s="392"/>
      <c r="M724" s="392"/>
      <c r="N724" s="279"/>
    </row>
    <row r="725" spans="1:14">
      <c r="A725" s="279"/>
      <c r="B725" s="403"/>
      <c r="C725" s="397"/>
      <c r="D725" s="404"/>
      <c r="E725" s="405"/>
      <c r="F725" s="404"/>
      <c r="G725" s="405"/>
      <c r="H725" s="405"/>
      <c r="I725" s="392"/>
      <c r="J725" s="392"/>
      <c r="K725" s="392"/>
      <c r="L725" s="392"/>
      <c r="M725" s="392"/>
      <c r="N725" s="279"/>
    </row>
    <row r="726" spans="1:14">
      <c r="A726" s="279"/>
      <c r="B726" s="403"/>
      <c r="C726" s="397"/>
      <c r="D726" s="404"/>
      <c r="E726" s="405"/>
      <c r="F726" s="404"/>
      <c r="G726" s="405"/>
      <c r="H726" s="405"/>
      <c r="I726" s="392"/>
      <c r="J726" s="392"/>
      <c r="K726" s="392"/>
      <c r="L726" s="392"/>
      <c r="M726" s="392"/>
      <c r="N726" s="279"/>
    </row>
    <row r="727" spans="1:14">
      <c r="A727" s="279"/>
      <c r="B727" s="403"/>
      <c r="C727" s="397"/>
      <c r="D727" s="404"/>
      <c r="E727" s="405"/>
      <c r="F727" s="404"/>
      <c r="G727" s="405"/>
      <c r="H727" s="405"/>
      <c r="I727" s="392"/>
      <c r="J727" s="392"/>
      <c r="K727" s="392"/>
      <c r="L727" s="392"/>
      <c r="M727" s="392"/>
      <c r="N727" s="279"/>
    </row>
    <row r="728" spans="1:14">
      <c r="A728" s="279"/>
      <c r="B728" s="403"/>
      <c r="C728" s="397"/>
      <c r="D728" s="404"/>
      <c r="E728" s="405"/>
      <c r="F728" s="404"/>
      <c r="G728" s="405"/>
      <c r="H728" s="405"/>
      <c r="I728" s="392"/>
      <c r="J728" s="392"/>
      <c r="K728" s="392"/>
      <c r="L728" s="392"/>
      <c r="M728" s="392"/>
      <c r="N728" s="279"/>
    </row>
    <row r="729" spans="1:14">
      <c r="A729" s="279"/>
      <c r="B729" s="403"/>
      <c r="C729" s="397"/>
      <c r="D729" s="404"/>
      <c r="E729" s="405"/>
      <c r="F729" s="404"/>
      <c r="G729" s="405"/>
      <c r="H729" s="405"/>
      <c r="I729" s="392"/>
      <c r="J729" s="392"/>
      <c r="K729" s="392"/>
      <c r="L729" s="392"/>
      <c r="M729" s="392"/>
      <c r="N729" s="279"/>
    </row>
    <row r="730" spans="1:14">
      <c r="A730" s="279"/>
      <c r="B730" s="403"/>
      <c r="C730" s="397"/>
      <c r="D730" s="404"/>
      <c r="E730" s="405"/>
      <c r="F730" s="404"/>
      <c r="G730" s="405"/>
      <c r="H730" s="405"/>
      <c r="I730" s="392"/>
      <c r="J730" s="392"/>
      <c r="K730" s="392"/>
      <c r="L730" s="392"/>
      <c r="M730" s="392"/>
      <c r="N730" s="279"/>
    </row>
    <row r="731" spans="1:14">
      <c r="A731" s="279"/>
      <c r="B731" s="403"/>
      <c r="C731" s="397"/>
      <c r="D731" s="404"/>
      <c r="E731" s="405"/>
      <c r="F731" s="404"/>
      <c r="G731" s="405"/>
      <c r="H731" s="405"/>
      <c r="I731" s="392"/>
      <c r="J731" s="392"/>
      <c r="K731" s="392"/>
      <c r="L731" s="392"/>
      <c r="M731" s="392"/>
      <c r="N731" s="279"/>
    </row>
    <row r="732" spans="1:14">
      <c r="A732" s="279"/>
      <c r="B732" s="403"/>
      <c r="C732" s="397"/>
      <c r="D732" s="404"/>
      <c r="E732" s="405"/>
      <c r="F732" s="404"/>
      <c r="G732" s="405"/>
      <c r="H732" s="405"/>
      <c r="I732" s="392"/>
      <c r="J732" s="392"/>
      <c r="K732" s="392"/>
      <c r="L732" s="392"/>
      <c r="M732" s="392"/>
      <c r="N732" s="279"/>
    </row>
    <row r="733" spans="1:14">
      <c r="A733" s="279"/>
      <c r="B733" s="403"/>
      <c r="C733" s="397"/>
      <c r="D733" s="404"/>
      <c r="E733" s="405"/>
      <c r="F733" s="404"/>
      <c r="G733" s="405"/>
      <c r="H733" s="405"/>
      <c r="I733" s="392"/>
      <c r="J733" s="392"/>
      <c r="K733" s="392"/>
      <c r="L733" s="392"/>
      <c r="M733" s="392"/>
      <c r="N733" s="279"/>
    </row>
    <row r="734" spans="1:14">
      <c r="A734" s="279"/>
      <c r="B734" s="403"/>
      <c r="C734" s="397"/>
      <c r="D734" s="404"/>
      <c r="E734" s="405"/>
      <c r="F734" s="404"/>
      <c r="G734" s="405"/>
      <c r="H734" s="405"/>
      <c r="I734" s="392"/>
      <c r="J734" s="392"/>
      <c r="K734" s="392"/>
      <c r="L734" s="392"/>
      <c r="M734" s="392"/>
      <c r="N734" s="279"/>
    </row>
    <row r="735" spans="1:14">
      <c r="A735" s="279"/>
      <c r="B735" s="403"/>
      <c r="C735" s="397"/>
      <c r="D735" s="404"/>
      <c r="E735" s="405"/>
      <c r="F735" s="404"/>
      <c r="G735" s="405"/>
      <c r="H735" s="405"/>
      <c r="I735" s="392"/>
      <c r="J735" s="392"/>
      <c r="K735" s="392"/>
      <c r="L735" s="392"/>
      <c r="M735" s="392"/>
      <c r="N735" s="279"/>
    </row>
    <row r="736" spans="1:14">
      <c r="A736" s="279"/>
      <c r="B736" s="403"/>
      <c r="C736" s="397"/>
      <c r="D736" s="404"/>
      <c r="E736" s="405"/>
      <c r="F736" s="404"/>
      <c r="G736" s="405"/>
      <c r="H736" s="405"/>
      <c r="I736" s="392"/>
      <c r="J736" s="392"/>
      <c r="K736" s="392"/>
      <c r="L736" s="392"/>
      <c r="M736" s="392"/>
      <c r="N736" s="279"/>
    </row>
    <row r="737" spans="1:14">
      <c r="A737" s="279"/>
      <c r="B737" s="403"/>
      <c r="C737" s="397"/>
      <c r="D737" s="404"/>
      <c r="E737" s="405"/>
      <c r="F737" s="404"/>
      <c r="G737" s="405"/>
      <c r="H737" s="405"/>
      <c r="I737" s="392"/>
      <c r="J737" s="392"/>
      <c r="K737" s="392"/>
      <c r="L737" s="392"/>
      <c r="M737" s="392"/>
      <c r="N737" s="279"/>
    </row>
    <row r="738" spans="1:14">
      <c r="A738" s="279"/>
      <c r="B738" s="403"/>
      <c r="C738" s="397"/>
      <c r="D738" s="404"/>
      <c r="E738" s="405"/>
      <c r="F738" s="404"/>
      <c r="G738" s="405"/>
      <c r="H738" s="405"/>
      <c r="I738" s="392"/>
      <c r="J738" s="392"/>
      <c r="K738" s="392"/>
      <c r="L738" s="392"/>
      <c r="M738" s="392"/>
      <c r="N738" s="279"/>
    </row>
    <row r="739" spans="1:14">
      <c r="A739" s="279"/>
      <c r="B739" s="403"/>
      <c r="C739" s="397"/>
      <c r="D739" s="404"/>
      <c r="E739" s="405"/>
      <c r="F739" s="404"/>
      <c r="G739" s="405"/>
      <c r="H739" s="405"/>
      <c r="I739" s="392"/>
      <c r="J739" s="392"/>
      <c r="K739" s="392"/>
      <c r="L739" s="392"/>
      <c r="M739" s="392"/>
      <c r="N739" s="279"/>
    </row>
    <row r="740" spans="1:14">
      <c r="A740" s="279"/>
      <c r="B740" s="403"/>
      <c r="C740" s="397"/>
      <c r="D740" s="404"/>
      <c r="E740" s="405"/>
      <c r="F740" s="404"/>
      <c r="G740" s="405"/>
      <c r="H740" s="405"/>
      <c r="I740" s="392"/>
      <c r="J740" s="392"/>
      <c r="K740" s="392"/>
      <c r="L740" s="392"/>
      <c r="M740" s="392"/>
      <c r="N740" s="279"/>
    </row>
    <row r="741" spans="1:14">
      <c r="A741" s="279"/>
      <c r="B741" s="403"/>
      <c r="C741" s="397"/>
      <c r="D741" s="404"/>
      <c r="E741" s="405"/>
      <c r="F741" s="404"/>
      <c r="G741" s="405"/>
      <c r="H741" s="405"/>
      <c r="I741" s="392"/>
      <c r="J741" s="392"/>
      <c r="K741" s="392"/>
      <c r="L741" s="392"/>
      <c r="M741" s="392"/>
      <c r="N741" s="279"/>
    </row>
    <row r="742" spans="1:14">
      <c r="A742" s="279"/>
      <c r="B742" s="403"/>
      <c r="C742" s="397"/>
      <c r="D742" s="404"/>
      <c r="E742" s="405"/>
      <c r="F742" s="404"/>
      <c r="G742" s="405"/>
      <c r="H742" s="405"/>
      <c r="I742" s="392"/>
      <c r="J742" s="392"/>
      <c r="K742" s="392"/>
      <c r="L742" s="392"/>
      <c r="M742" s="392"/>
      <c r="N742" s="279"/>
    </row>
    <row r="743" spans="1:14">
      <c r="A743" s="279"/>
      <c r="B743" s="403"/>
      <c r="C743" s="397"/>
      <c r="D743" s="404"/>
      <c r="E743" s="405"/>
      <c r="F743" s="404"/>
      <c r="G743" s="405"/>
      <c r="H743" s="405"/>
      <c r="I743" s="392"/>
      <c r="J743" s="392"/>
      <c r="K743" s="392"/>
      <c r="L743" s="392"/>
      <c r="M743" s="392"/>
      <c r="N743" s="279"/>
    </row>
    <row r="744" spans="1:14">
      <c r="A744" s="279"/>
      <c r="B744" s="403"/>
      <c r="C744" s="397"/>
      <c r="D744" s="404"/>
      <c r="E744" s="405"/>
      <c r="F744" s="404"/>
      <c r="G744" s="405"/>
      <c r="H744" s="405"/>
      <c r="I744" s="392"/>
      <c r="J744" s="392"/>
      <c r="K744" s="392"/>
      <c r="L744" s="392"/>
      <c r="M744" s="392"/>
      <c r="N744" s="279"/>
    </row>
    <row r="745" spans="1:14">
      <c r="A745" s="279"/>
      <c r="B745" s="403"/>
      <c r="C745" s="397"/>
      <c r="D745" s="404"/>
      <c r="E745" s="405"/>
      <c r="F745" s="404"/>
      <c r="G745" s="405"/>
      <c r="H745" s="405"/>
      <c r="I745" s="392"/>
      <c r="J745" s="392"/>
      <c r="K745" s="392"/>
      <c r="L745" s="392"/>
      <c r="M745" s="392"/>
      <c r="N745" s="279"/>
    </row>
    <row r="746" spans="1:14">
      <c r="A746" s="279"/>
      <c r="B746" s="403"/>
      <c r="C746" s="397"/>
      <c r="D746" s="404"/>
      <c r="E746" s="405"/>
      <c r="F746" s="404"/>
      <c r="G746" s="405"/>
      <c r="H746" s="405"/>
      <c r="I746" s="392"/>
      <c r="J746" s="392"/>
      <c r="K746" s="392"/>
      <c r="L746" s="392"/>
      <c r="M746" s="392"/>
      <c r="N746" s="279"/>
    </row>
    <row r="747" spans="1:14">
      <c r="A747" s="279"/>
      <c r="B747" s="403"/>
      <c r="C747" s="397"/>
      <c r="D747" s="404"/>
      <c r="E747" s="405"/>
      <c r="F747" s="404"/>
      <c r="G747" s="405"/>
      <c r="H747" s="405"/>
      <c r="I747" s="392"/>
      <c r="J747" s="392"/>
      <c r="K747" s="392"/>
      <c r="L747" s="392"/>
      <c r="M747" s="392"/>
      <c r="N747" s="279"/>
    </row>
    <row r="748" spans="1:14">
      <c r="A748" s="279"/>
      <c r="B748" s="403"/>
      <c r="C748" s="397"/>
      <c r="D748" s="404"/>
      <c r="E748" s="405"/>
      <c r="F748" s="404"/>
      <c r="G748" s="405"/>
      <c r="H748" s="405"/>
      <c r="I748" s="392"/>
      <c r="J748" s="392"/>
      <c r="K748" s="392"/>
      <c r="L748" s="392"/>
      <c r="M748" s="392"/>
      <c r="N748" s="279"/>
    </row>
    <row r="749" spans="1:14">
      <c r="A749" s="279"/>
      <c r="B749" s="403"/>
      <c r="C749" s="397"/>
      <c r="D749" s="404"/>
      <c r="E749" s="405"/>
      <c r="F749" s="404"/>
      <c r="G749" s="405"/>
      <c r="H749" s="405"/>
      <c r="I749" s="392"/>
      <c r="J749" s="392"/>
      <c r="K749" s="392"/>
      <c r="L749" s="392"/>
      <c r="M749" s="392"/>
      <c r="N749" s="279"/>
    </row>
    <row r="750" spans="1:14">
      <c r="A750" s="279"/>
      <c r="B750" s="403"/>
      <c r="C750" s="397"/>
      <c r="D750" s="404"/>
      <c r="E750" s="405"/>
      <c r="F750" s="404"/>
      <c r="G750" s="405"/>
      <c r="H750" s="405"/>
      <c r="I750" s="392"/>
      <c r="J750" s="392"/>
      <c r="K750" s="392"/>
      <c r="L750" s="392"/>
      <c r="M750" s="392"/>
      <c r="N750" s="279"/>
    </row>
    <row r="751" spans="1:14">
      <c r="A751" s="279"/>
      <c r="B751" s="403"/>
      <c r="C751" s="397"/>
      <c r="D751" s="404"/>
      <c r="E751" s="405"/>
      <c r="F751" s="404"/>
      <c r="G751" s="405"/>
      <c r="H751" s="405"/>
      <c r="I751" s="392"/>
      <c r="J751" s="392"/>
      <c r="K751" s="392"/>
      <c r="L751" s="392"/>
      <c r="M751" s="392"/>
      <c r="N751" s="279"/>
    </row>
    <row r="752" spans="1:14">
      <c r="A752" s="279"/>
      <c r="B752" s="403"/>
      <c r="C752" s="397"/>
      <c r="D752" s="404"/>
      <c r="E752" s="405"/>
      <c r="F752" s="404"/>
      <c r="G752" s="405"/>
      <c r="H752" s="405"/>
      <c r="I752" s="392"/>
      <c r="J752" s="392"/>
      <c r="K752" s="392"/>
      <c r="L752" s="392"/>
      <c r="M752" s="392"/>
      <c r="N752" s="279"/>
    </row>
    <row r="753" spans="1:14">
      <c r="A753" s="279"/>
      <c r="B753" s="403"/>
      <c r="C753" s="397"/>
      <c r="D753" s="404"/>
      <c r="E753" s="405"/>
      <c r="F753" s="404"/>
      <c r="G753" s="405"/>
      <c r="H753" s="405"/>
      <c r="I753" s="392"/>
      <c r="J753" s="392"/>
      <c r="K753" s="392"/>
      <c r="L753" s="392"/>
      <c r="M753" s="392"/>
      <c r="N753" s="279"/>
    </row>
    <row r="754" spans="1:14">
      <c r="A754" s="279"/>
      <c r="B754" s="403"/>
      <c r="C754" s="397"/>
      <c r="D754" s="404"/>
      <c r="E754" s="405"/>
      <c r="F754" s="404"/>
      <c r="G754" s="405"/>
      <c r="H754" s="405"/>
      <c r="I754" s="392"/>
      <c r="J754" s="392"/>
      <c r="K754" s="392"/>
      <c r="L754" s="392"/>
      <c r="M754" s="392"/>
      <c r="N754" s="279"/>
    </row>
    <row r="755" spans="1:14">
      <c r="A755" s="279"/>
      <c r="B755" s="403"/>
      <c r="C755" s="397"/>
      <c r="D755" s="404"/>
      <c r="E755" s="405"/>
      <c r="F755" s="404"/>
      <c r="G755" s="405"/>
      <c r="H755" s="405"/>
      <c r="I755" s="392"/>
      <c r="J755" s="392"/>
      <c r="K755" s="392"/>
      <c r="L755" s="392"/>
      <c r="M755" s="392"/>
      <c r="N755" s="279"/>
    </row>
    <row r="756" spans="1:14">
      <c r="A756" s="279"/>
      <c r="B756" s="403"/>
      <c r="C756" s="397"/>
      <c r="D756" s="404"/>
      <c r="E756" s="405"/>
      <c r="F756" s="404"/>
      <c r="G756" s="405"/>
      <c r="H756" s="405"/>
      <c r="I756" s="392"/>
      <c r="J756" s="392"/>
      <c r="K756" s="392"/>
      <c r="L756" s="392"/>
      <c r="M756" s="392"/>
      <c r="N756" s="279"/>
    </row>
    <row r="757" spans="1:14">
      <c r="A757" s="279"/>
      <c r="B757" s="403"/>
      <c r="C757" s="397"/>
      <c r="D757" s="404"/>
      <c r="E757" s="405"/>
      <c r="F757" s="404"/>
      <c r="G757" s="405"/>
      <c r="H757" s="405"/>
      <c r="I757" s="392"/>
      <c r="J757" s="392"/>
      <c r="K757" s="392"/>
      <c r="L757" s="392"/>
      <c r="M757" s="392"/>
      <c r="N757" s="279"/>
    </row>
    <row r="758" spans="1:14">
      <c r="A758" s="279"/>
      <c r="B758" s="403"/>
      <c r="C758" s="397"/>
      <c r="D758" s="404"/>
      <c r="E758" s="405"/>
      <c r="F758" s="404"/>
      <c r="G758" s="405"/>
      <c r="H758" s="405"/>
      <c r="I758" s="392"/>
      <c r="J758" s="392"/>
      <c r="K758" s="392"/>
      <c r="L758" s="392"/>
      <c r="M758" s="392"/>
      <c r="N758" s="279"/>
    </row>
    <row r="759" spans="1:14">
      <c r="A759" s="279"/>
      <c r="B759" s="403"/>
      <c r="C759" s="397"/>
      <c r="D759" s="404"/>
      <c r="E759" s="405"/>
      <c r="F759" s="404"/>
      <c r="G759" s="405"/>
      <c r="H759" s="405"/>
      <c r="I759" s="392"/>
      <c r="J759" s="392"/>
      <c r="K759" s="392"/>
      <c r="L759" s="392"/>
      <c r="M759" s="392"/>
      <c r="N759" s="279"/>
    </row>
    <row r="760" spans="1:14">
      <c r="A760" s="279"/>
      <c r="B760" s="403"/>
      <c r="C760" s="397"/>
      <c r="D760" s="404"/>
      <c r="E760" s="405"/>
      <c r="F760" s="404"/>
      <c r="G760" s="405"/>
      <c r="H760" s="405"/>
      <c r="I760" s="392"/>
      <c r="J760" s="392"/>
      <c r="K760" s="392"/>
      <c r="L760" s="392"/>
      <c r="M760" s="392"/>
      <c r="N760" s="279"/>
    </row>
    <row r="761" spans="1:14">
      <c r="A761" s="279"/>
      <c r="B761" s="403"/>
      <c r="C761" s="397"/>
      <c r="D761" s="404"/>
      <c r="E761" s="405"/>
      <c r="F761" s="404"/>
      <c r="G761" s="405"/>
      <c r="H761" s="405"/>
      <c r="I761" s="392"/>
      <c r="J761" s="392"/>
      <c r="K761" s="392"/>
      <c r="L761" s="392"/>
      <c r="M761" s="392"/>
      <c r="N761" s="279"/>
    </row>
    <row r="762" spans="1:14">
      <c r="A762" s="279"/>
      <c r="B762" s="403"/>
      <c r="C762" s="397"/>
      <c r="D762" s="404"/>
      <c r="E762" s="405"/>
      <c r="F762" s="404"/>
      <c r="G762" s="405"/>
      <c r="H762" s="405"/>
      <c r="I762" s="392"/>
      <c r="J762" s="392"/>
      <c r="K762" s="392"/>
      <c r="L762" s="392"/>
      <c r="M762" s="392"/>
      <c r="N762" s="279"/>
    </row>
    <row r="763" spans="1:14">
      <c r="A763" s="279"/>
      <c r="B763" s="403"/>
      <c r="C763" s="397"/>
      <c r="D763" s="404"/>
      <c r="E763" s="405"/>
      <c r="F763" s="404"/>
      <c r="G763" s="405"/>
      <c r="H763" s="405"/>
      <c r="I763" s="392"/>
      <c r="J763" s="392"/>
      <c r="K763" s="392"/>
      <c r="L763" s="392"/>
      <c r="M763" s="392"/>
      <c r="N763" s="279"/>
    </row>
    <row r="764" spans="1:14">
      <c r="A764" s="279"/>
      <c r="B764" s="403"/>
      <c r="C764" s="397"/>
      <c r="D764" s="404"/>
      <c r="E764" s="405"/>
      <c r="F764" s="404"/>
      <c r="G764" s="405"/>
      <c r="H764" s="405"/>
      <c r="I764" s="392"/>
      <c r="J764" s="392"/>
      <c r="K764" s="392"/>
      <c r="L764" s="392"/>
      <c r="M764" s="392"/>
      <c r="N764" s="279"/>
    </row>
    <row r="765" spans="1:14">
      <c r="A765" s="279"/>
      <c r="B765" s="403"/>
      <c r="C765" s="397"/>
      <c r="D765" s="404"/>
      <c r="E765" s="405"/>
      <c r="F765" s="404"/>
      <c r="G765" s="405"/>
      <c r="H765" s="405"/>
      <c r="I765" s="392"/>
      <c r="J765" s="392"/>
      <c r="K765" s="392"/>
      <c r="L765" s="392"/>
      <c r="M765" s="392"/>
      <c r="N765" s="279"/>
    </row>
    <row r="766" spans="1:14">
      <c r="A766" s="279"/>
      <c r="B766" s="403"/>
      <c r="C766" s="397"/>
      <c r="D766" s="404"/>
      <c r="E766" s="405"/>
      <c r="F766" s="404"/>
      <c r="G766" s="405"/>
      <c r="H766" s="405"/>
      <c r="I766" s="392"/>
      <c r="J766" s="392"/>
      <c r="K766" s="392"/>
      <c r="L766" s="392"/>
      <c r="M766" s="392"/>
      <c r="N766" s="279"/>
    </row>
    <row r="767" spans="1:14">
      <c r="A767" s="279"/>
      <c r="B767" s="403"/>
      <c r="C767" s="397"/>
      <c r="D767" s="404"/>
      <c r="E767" s="405"/>
      <c r="F767" s="404"/>
      <c r="G767" s="405"/>
      <c r="H767" s="405"/>
      <c r="I767" s="392"/>
      <c r="J767" s="392"/>
      <c r="K767" s="392"/>
      <c r="L767" s="392"/>
      <c r="M767" s="392"/>
      <c r="N767" s="279"/>
    </row>
    <row r="768" spans="1:14">
      <c r="A768" s="279"/>
      <c r="B768" s="403"/>
      <c r="C768" s="397"/>
      <c r="D768" s="404"/>
      <c r="E768" s="405"/>
      <c r="F768" s="404"/>
      <c r="G768" s="405"/>
      <c r="H768" s="405"/>
      <c r="I768" s="392"/>
      <c r="J768" s="392"/>
      <c r="K768" s="392"/>
      <c r="L768" s="392"/>
      <c r="M768" s="392"/>
      <c r="N768" s="279"/>
    </row>
    <row r="769" spans="1:14">
      <c r="A769" s="279"/>
      <c r="B769" s="403"/>
      <c r="C769" s="397"/>
      <c r="D769" s="404"/>
      <c r="E769" s="405"/>
      <c r="F769" s="404"/>
      <c r="G769" s="405"/>
      <c r="H769" s="405"/>
      <c r="I769" s="392"/>
      <c r="J769" s="392"/>
      <c r="K769" s="392"/>
      <c r="L769" s="392"/>
      <c r="M769" s="392"/>
      <c r="N769" s="279"/>
    </row>
    <row r="770" spans="1:14">
      <c r="A770" s="279"/>
      <c r="B770" s="403"/>
      <c r="C770" s="397"/>
      <c r="D770" s="404"/>
      <c r="E770" s="405"/>
      <c r="F770" s="404"/>
      <c r="G770" s="405"/>
      <c r="H770" s="405"/>
      <c r="I770" s="392"/>
      <c r="J770" s="392"/>
      <c r="K770" s="392"/>
      <c r="L770" s="392"/>
      <c r="M770" s="392"/>
      <c r="N770" s="279"/>
    </row>
    <row r="771" spans="1:14">
      <c r="A771" s="279"/>
      <c r="B771" s="403"/>
      <c r="C771" s="397"/>
      <c r="D771" s="404"/>
      <c r="E771" s="405"/>
      <c r="F771" s="404"/>
      <c r="G771" s="405"/>
      <c r="H771" s="405"/>
      <c r="I771" s="392"/>
      <c r="J771" s="392"/>
      <c r="K771" s="392"/>
      <c r="L771" s="392"/>
      <c r="M771" s="392"/>
      <c r="N771" s="279"/>
    </row>
    <row r="772" spans="1:14">
      <c r="A772" s="279"/>
      <c r="B772" s="403"/>
      <c r="C772" s="397"/>
      <c r="D772" s="404"/>
      <c r="E772" s="405"/>
      <c r="F772" s="404"/>
      <c r="G772" s="405"/>
      <c r="H772" s="405"/>
      <c r="I772" s="392"/>
      <c r="J772" s="392"/>
      <c r="K772" s="392"/>
      <c r="L772" s="392"/>
      <c r="M772" s="392"/>
      <c r="N772" s="279"/>
    </row>
    <row r="773" spans="1:14">
      <c r="A773" s="279"/>
      <c r="B773" s="403"/>
      <c r="C773" s="397"/>
      <c r="D773" s="404"/>
      <c r="E773" s="405"/>
      <c r="F773" s="404"/>
      <c r="G773" s="405"/>
      <c r="H773" s="405"/>
      <c r="I773" s="392"/>
      <c r="J773" s="392"/>
      <c r="K773" s="392"/>
      <c r="L773" s="392"/>
      <c r="M773" s="392"/>
      <c r="N773" s="279"/>
    </row>
    <row r="774" spans="1:14">
      <c r="A774" s="279"/>
      <c r="B774" s="403"/>
      <c r="C774" s="397"/>
      <c r="D774" s="404"/>
      <c r="E774" s="405"/>
      <c r="F774" s="404"/>
      <c r="G774" s="405"/>
      <c r="H774" s="405"/>
      <c r="I774" s="392"/>
      <c r="J774" s="392"/>
      <c r="K774" s="392"/>
      <c r="L774" s="392"/>
      <c r="M774" s="392"/>
      <c r="N774" s="279"/>
    </row>
    <row r="775" spans="1:14">
      <c r="A775" s="279"/>
      <c r="B775" s="403"/>
      <c r="C775" s="397"/>
      <c r="D775" s="404"/>
      <c r="E775" s="405"/>
      <c r="F775" s="404"/>
      <c r="G775" s="405"/>
      <c r="H775" s="405"/>
      <c r="I775" s="392"/>
      <c r="J775" s="392"/>
      <c r="K775" s="392"/>
      <c r="L775" s="392"/>
      <c r="M775" s="392"/>
      <c r="N775" s="279"/>
    </row>
    <row r="776" spans="1:14">
      <c r="A776" s="279"/>
      <c r="B776" s="403"/>
      <c r="C776" s="397"/>
      <c r="D776" s="404"/>
      <c r="E776" s="405"/>
      <c r="F776" s="404"/>
      <c r="G776" s="405"/>
      <c r="H776" s="405"/>
      <c r="I776" s="392"/>
      <c r="J776" s="392"/>
      <c r="K776" s="392"/>
      <c r="L776" s="392"/>
      <c r="M776" s="392"/>
      <c r="N776" s="279"/>
    </row>
    <row r="777" spans="1:14">
      <c r="A777" s="279"/>
      <c r="B777" s="403"/>
      <c r="C777" s="397"/>
      <c r="D777" s="404"/>
      <c r="E777" s="405"/>
      <c r="F777" s="404"/>
      <c r="G777" s="405"/>
      <c r="H777" s="405"/>
      <c r="I777" s="392"/>
      <c r="J777" s="392"/>
      <c r="K777" s="392"/>
      <c r="L777" s="392"/>
      <c r="M777" s="392"/>
      <c r="N777" s="279"/>
    </row>
    <row r="778" spans="1:14">
      <c r="A778" s="279"/>
      <c r="B778" s="403"/>
      <c r="C778" s="397"/>
      <c r="D778" s="404"/>
      <c r="E778" s="405"/>
      <c r="F778" s="404"/>
      <c r="G778" s="405"/>
      <c r="H778" s="405"/>
      <c r="I778" s="392"/>
      <c r="J778" s="392"/>
      <c r="K778" s="392"/>
      <c r="L778" s="392"/>
      <c r="M778" s="392"/>
      <c r="N778" s="279"/>
    </row>
    <row r="779" spans="1:14">
      <c r="A779" s="279"/>
      <c r="B779" s="403"/>
      <c r="C779" s="397"/>
      <c r="D779" s="404"/>
      <c r="E779" s="405"/>
      <c r="F779" s="404"/>
      <c r="G779" s="405"/>
      <c r="H779" s="405"/>
      <c r="I779" s="392"/>
      <c r="J779" s="392"/>
      <c r="K779" s="392"/>
      <c r="L779" s="392"/>
      <c r="M779" s="392"/>
      <c r="N779" s="279"/>
    </row>
    <row r="780" spans="1:14">
      <c r="A780" s="279"/>
      <c r="B780" s="403"/>
      <c r="C780" s="397"/>
      <c r="D780" s="404"/>
      <c r="E780" s="405"/>
      <c r="F780" s="404"/>
      <c r="G780" s="405"/>
      <c r="H780" s="405"/>
      <c r="I780" s="392"/>
      <c r="J780" s="392"/>
      <c r="K780" s="392"/>
      <c r="L780" s="392"/>
      <c r="M780" s="392"/>
      <c r="N780" s="279"/>
    </row>
    <row r="781" spans="1:14">
      <c r="A781" s="279"/>
      <c r="B781" s="403"/>
      <c r="C781" s="397"/>
      <c r="D781" s="404"/>
      <c r="E781" s="405"/>
      <c r="F781" s="404"/>
      <c r="G781" s="405"/>
      <c r="H781" s="405"/>
      <c r="I781" s="392"/>
      <c r="J781" s="392"/>
      <c r="K781" s="392"/>
      <c r="L781" s="392"/>
      <c r="M781" s="392"/>
      <c r="N781" s="279"/>
    </row>
    <row r="782" spans="1:14">
      <c r="A782" s="279"/>
      <c r="B782" s="403"/>
      <c r="C782" s="397"/>
      <c r="D782" s="404"/>
      <c r="E782" s="405"/>
      <c r="F782" s="404"/>
      <c r="G782" s="405"/>
      <c r="H782" s="405"/>
      <c r="I782" s="392"/>
      <c r="J782" s="392"/>
      <c r="K782" s="392"/>
      <c r="L782" s="392"/>
      <c r="M782" s="392"/>
      <c r="N782" s="279"/>
    </row>
    <row r="783" spans="1:14">
      <c r="A783" s="279"/>
      <c r="B783" s="403"/>
      <c r="C783" s="397"/>
      <c r="D783" s="404"/>
      <c r="E783" s="405"/>
      <c r="F783" s="404"/>
      <c r="G783" s="405"/>
      <c r="H783" s="405"/>
      <c r="I783" s="392"/>
      <c r="J783" s="392"/>
      <c r="K783" s="392"/>
      <c r="L783" s="392"/>
      <c r="M783" s="392"/>
      <c r="N783" s="279"/>
    </row>
    <row r="784" spans="1:14">
      <c r="A784" s="279"/>
      <c r="B784" s="403"/>
      <c r="C784" s="397"/>
      <c r="D784" s="404"/>
      <c r="E784" s="405"/>
      <c r="F784" s="404"/>
      <c r="G784" s="405"/>
      <c r="H784" s="405"/>
      <c r="I784" s="392"/>
      <c r="J784" s="392"/>
      <c r="K784" s="392"/>
      <c r="L784" s="392"/>
      <c r="M784" s="392"/>
      <c r="N784" s="279"/>
    </row>
    <row r="785" spans="1:14">
      <c r="A785" s="279"/>
      <c r="B785" s="403"/>
      <c r="C785" s="397"/>
      <c r="D785" s="404"/>
      <c r="E785" s="405"/>
      <c r="F785" s="404"/>
      <c r="G785" s="405"/>
      <c r="H785" s="405"/>
      <c r="I785" s="392"/>
      <c r="J785" s="392"/>
      <c r="K785" s="392"/>
      <c r="L785" s="392"/>
      <c r="M785" s="392"/>
      <c r="N785" s="279"/>
    </row>
    <row r="786" spans="1:14">
      <c r="A786" s="279"/>
      <c r="B786" s="403"/>
      <c r="C786" s="397"/>
      <c r="D786" s="404"/>
      <c r="E786" s="405"/>
      <c r="F786" s="404"/>
      <c r="G786" s="405"/>
      <c r="H786" s="405"/>
      <c r="I786" s="392"/>
      <c r="J786" s="392"/>
      <c r="K786" s="392"/>
      <c r="L786" s="392"/>
      <c r="M786" s="392"/>
      <c r="N786" s="279"/>
    </row>
    <row r="787" spans="1:14">
      <c r="A787" s="279"/>
      <c r="B787" s="403"/>
      <c r="C787" s="397"/>
      <c r="D787" s="404"/>
      <c r="E787" s="405"/>
      <c r="F787" s="404"/>
      <c r="G787" s="405"/>
      <c r="H787" s="405"/>
      <c r="I787" s="392"/>
      <c r="J787" s="392"/>
      <c r="K787" s="392"/>
      <c r="L787" s="392"/>
      <c r="M787" s="392"/>
      <c r="N787" s="279"/>
    </row>
    <row r="788" spans="1:14">
      <c r="A788" s="279"/>
      <c r="B788" s="403"/>
      <c r="C788" s="397"/>
      <c r="D788" s="404"/>
      <c r="E788" s="405"/>
      <c r="F788" s="404"/>
      <c r="G788" s="405"/>
      <c r="H788" s="405"/>
      <c r="I788" s="392"/>
      <c r="J788" s="392"/>
      <c r="K788" s="392"/>
      <c r="L788" s="392"/>
      <c r="M788" s="392"/>
      <c r="N788" s="279"/>
    </row>
    <row r="789" spans="1:14">
      <c r="A789" s="279"/>
      <c r="B789" s="403"/>
      <c r="C789" s="397"/>
      <c r="D789" s="404"/>
      <c r="E789" s="405"/>
      <c r="F789" s="404"/>
      <c r="G789" s="405"/>
      <c r="H789" s="405"/>
      <c r="I789" s="392"/>
      <c r="J789" s="392"/>
      <c r="K789" s="392"/>
      <c r="L789" s="392"/>
      <c r="M789" s="392"/>
      <c r="N789" s="279"/>
    </row>
    <row r="790" spans="1:14">
      <c r="A790" s="279"/>
      <c r="B790" s="403"/>
      <c r="C790" s="397"/>
      <c r="D790" s="404"/>
      <c r="E790" s="405"/>
      <c r="F790" s="404"/>
      <c r="G790" s="405"/>
      <c r="H790" s="405"/>
      <c r="I790" s="392"/>
      <c r="J790" s="392"/>
      <c r="K790" s="392"/>
      <c r="L790" s="392"/>
      <c r="M790" s="392"/>
      <c r="N790" s="279"/>
    </row>
    <row r="791" spans="1:14">
      <c r="A791" s="279"/>
      <c r="B791" s="403"/>
      <c r="C791" s="397"/>
      <c r="D791" s="404"/>
      <c r="E791" s="405"/>
      <c r="F791" s="404"/>
      <c r="G791" s="405"/>
      <c r="H791" s="405"/>
      <c r="I791" s="392"/>
      <c r="J791" s="392"/>
      <c r="K791" s="392"/>
      <c r="L791" s="392"/>
      <c r="M791" s="392"/>
      <c r="N791" s="279"/>
    </row>
    <row r="792" spans="1:14">
      <c r="A792" s="279"/>
      <c r="B792" s="403"/>
      <c r="C792" s="397"/>
      <c r="D792" s="404"/>
      <c r="E792" s="405"/>
      <c r="F792" s="404"/>
      <c r="G792" s="405"/>
      <c r="H792" s="405"/>
      <c r="I792" s="392"/>
      <c r="J792" s="392"/>
      <c r="K792" s="392"/>
      <c r="L792" s="392"/>
      <c r="M792" s="392"/>
      <c r="N792" s="279"/>
    </row>
    <row r="793" spans="1:14">
      <c r="A793" s="279"/>
      <c r="B793" s="403"/>
      <c r="C793" s="397"/>
      <c r="D793" s="404"/>
      <c r="E793" s="405"/>
      <c r="F793" s="404"/>
      <c r="G793" s="405"/>
      <c r="H793" s="405"/>
      <c r="I793" s="392"/>
      <c r="J793" s="392"/>
      <c r="K793" s="392"/>
      <c r="L793" s="392"/>
      <c r="M793" s="392"/>
      <c r="N793" s="279"/>
    </row>
    <row r="794" spans="1:14">
      <c r="A794" s="279"/>
      <c r="B794" s="403"/>
      <c r="C794" s="397"/>
      <c r="D794" s="404"/>
      <c r="E794" s="405"/>
      <c r="F794" s="404"/>
      <c r="G794" s="405"/>
      <c r="H794" s="405"/>
      <c r="I794" s="392"/>
      <c r="J794" s="392"/>
      <c r="K794" s="392"/>
      <c r="L794" s="392"/>
      <c r="M794" s="392"/>
      <c r="N794" s="279"/>
    </row>
    <row r="795" spans="1:14">
      <c r="A795" s="279"/>
      <c r="B795" s="403"/>
      <c r="C795" s="397"/>
      <c r="D795" s="404"/>
      <c r="E795" s="405"/>
      <c r="F795" s="404"/>
      <c r="G795" s="405"/>
      <c r="H795" s="405"/>
      <c r="I795" s="392"/>
      <c r="J795" s="392"/>
      <c r="K795" s="392"/>
      <c r="L795" s="392"/>
      <c r="M795" s="392"/>
      <c r="N795" s="279"/>
    </row>
    <row r="796" spans="1:14">
      <c r="A796" s="279"/>
      <c r="B796" s="403"/>
      <c r="C796" s="397"/>
      <c r="D796" s="404"/>
      <c r="E796" s="405"/>
      <c r="F796" s="404"/>
      <c r="G796" s="405"/>
      <c r="H796" s="405"/>
      <c r="I796" s="392"/>
      <c r="J796" s="392"/>
      <c r="K796" s="392"/>
      <c r="L796" s="392"/>
      <c r="M796" s="392"/>
      <c r="N796" s="279"/>
    </row>
    <row r="797" spans="1:14">
      <c r="A797" s="279"/>
      <c r="B797" s="403"/>
      <c r="C797" s="397"/>
      <c r="D797" s="404"/>
      <c r="E797" s="405"/>
      <c r="F797" s="404"/>
      <c r="G797" s="405"/>
      <c r="H797" s="405"/>
      <c r="I797" s="392"/>
      <c r="J797" s="392"/>
      <c r="K797" s="392"/>
      <c r="L797" s="392"/>
      <c r="M797" s="392"/>
      <c r="N797" s="279"/>
    </row>
    <row r="798" spans="1:14">
      <c r="A798" s="279"/>
      <c r="B798" s="403"/>
      <c r="C798" s="397"/>
      <c r="D798" s="404"/>
      <c r="E798" s="405"/>
      <c r="F798" s="404"/>
      <c r="G798" s="405"/>
      <c r="H798" s="405"/>
      <c r="I798" s="392"/>
      <c r="J798" s="392"/>
      <c r="K798" s="392"/>
      <c r="L798" s="392"/>
      <c r="M798" s="392"/>
      <c r="N798" s="279"/>
    </row>
    <row r="799" spans="1:14">
      <c r="A799" s="279"/>
      <c r="B799" s="403"/>
      <c r="C799" s="397"/>
      <c r="D799" s="404"/>
      <c r="E799" s="405"/>
      <c r="F799" s="404"/>
      <c r="G799" s="405"/>
      <c r="H799" s="405"/>
      <c r="I799" s="392"/>
      <c r="J799" s="392"/>
      <c r="K799" s="392"/>
      <c r="L799" s="392"/>
      <c r="M799" s="392"/>
      <c r="N799" s="279"/>
    </row>
    <row r="800" spans="1:14">
      <c r="A800" s="279"/>
      <c r="B800" s="403"/>
      <c r="C800" s="397"/>
      <c r="D800" s="404"/>
      <c r="E800" s="405"/>
      <c r="F800" s="404"/>
      <c r="G800" s="405"/>
      <c r="H800" s="405"/>
      <c r="I800" s="392"/>
      <c r="J800" s="392"/>
      <c r="K800" s="392"/>
      <c r="L800" s="392"/>
      <c r="M800" s="392"/>
      <c r="N800" s="279"/>
    </row>
    <row r="801" spans="1:14">
      <c r="A801" s="279"/>
      <c r="B801" s="403"/>
      <c r="C801" s="397"/>
      <c r="D801" s="404"/>
      <c r="E801" s="405"/>
      <c r="F801" s="404"/>
      <c r="G801" s="405"/>
      <c r="H801" s="405"/>
      <c r="I801" s="392"/>
      <c r="J801" s="392"/>
      <c r="K801" s="392"/>
      <c r="L801" s="392"/>
      <c r="M801" s="392"/>
      <c r="N801" s="279"/>
    </row>
    <row r="802" spans="1:14">
      <c r="A802" s="279"/>
      <c r="B802" s="403"/>
      <c r="C802" s="397"/>
      <c r="D802" s="404"/>
      <c r="E802" s="405"/>
      <c r="F802" s="404"/>
      <c r="G802" s="405"/>
      <c r="H802" s="405"/>
      <c r="I802" s="392"/>
      <c r="J802" s="392"/>
      <c r="K802" s="392"/>
      <c r="L802" s="392"/>
      <c r="M802" s="392"/>
      <c r="N802" s="279"/>
    </row>
    <row r="803" spans="1:14">
      <c r="A803" s="279"/>
      <c r="B803" s="403"/>
      <c r="C803" s="397"/>
      <c r="D803" s="404"/>
      <c r="E803" s="405"/>
      <c r="F803" s="404"/>
      <c r="G803" s="405"/>
      <c r="H803" s="405"/>
      <c r="I803" s="392"/>
      <c r="J803" s="392"/>
      <c r="K803" s="392"/>
      <c r="L803" s="392"/>
      <c r="M803" s="392"/>
      <c r="N803" s="279"/>
    </row>
    <row r="804" spans="1:14">
      <c r="A804" s="279"/>
      <c r="B804" s="403"/>
      <c r="C804" s="397"/>
      <c r="D804" s="404"/>
      <c r="E804" s="405"/>
      <c r="F804" s="404"/>
      <c r="G804" s="405"/>
      <c r="H804" s="405"/>
      <c r="I804" s="392"/>
      <c r="J804" s="392"/>
      <c r="K804" s="392"/>
      <c r="L804" s="392"/>
      <c r="M804" s="392"/>
      <c r="N804" s="279"/>
    </row>
    <row r="805" spans="1:14">
      <c r="A805" s="279"/>
      <c r="B805" s="403"/>
      <c r="C805" s="397"/>
      <c r="D805" s="404"/>
      <c r="E805" s="405"/>
      <c r="F805" s="404"/>
      <c r="G805" s="405"/>
      <c r="H805" s="405"/>
      <c r="I805" s="392"/>
      <c r="J805" s="392"/>
      <c r="K805" s="392"/>
      <c r="L805" s="392"/>
      <c r="M805" s="392"/>
      <c r="N805" s="279"/>
    </row>
    <row r="806" spans="1:14">
      <c r="A806" s="279"/>
      <c r="B806" s="403"/>
      <c r="C806" s="397"/>
      <c r="D806" s="404"/>
      <c r="E806" s="405"/>
      <c r="F806" s="404"/>
      <c r="G806" s="405"/>
      <c r="H806" s="405"/>
      <c r="I806" s="392"/>
      <c r="J806" s="392"/>
      <c r="K806" s="392"/>
      <c r="L806" s="392"/>
      <c r="M806" s="392"/>
      <c r="N806" s="279"/>
    </row>
    <row r="807" spans="1:14">
      <c r="A807" s="279"/>
      <c r="B807" s="403"/>
      <c r="C807" s="397"/>
      <c r="D807" s="404"/>
      <c r="E807" s="405"/>
      <c r="F807" s="404"/>
      <c r="G807" s="405"/>
      <c r="H807" s="405"/>
      <c r="I807" s="392"/>
      <c r="J807" s="392"/>
      <c r="K807" s="392"/>
      <c r="L807" s="392"/>
      <c r="M807" s="392"/>
      <c r="N807" s="279"/>
    </row>
    <row r="808" spans="1:14">
      <c r="A808" s="279"/>
      <c r="B808" s="403"/>
      <c r="C808" s="397"/>
      <c r="D808" s="404"/>
      <c r="E808" s="405"/>
      <c r="F808" s="404"/>
      <c r="G808" s="405"/>
      <c r="H808" s="405"/>
      <c r="I808" s="392"/>
      <c r="J808" s="392"/>
      <c r="K808" s="392"/>
      <c r="L808" s="392"/>
      <c r="M808" s="392"/>
      <c r="N808" s="279"/>
    </row>
    <row r="809" spans="1:14">
      <c r="A809" s="279"/>
      <c r="B809" s="403"/>
      <c r="C809" s="397"/>
      <c r="D809" s="404"/>
      <c r="E809" s="405"/>
      <c r="F809" s="404"/>
      <c r="G809" s="405"/>
      <c r="H809" s="405"/>
      <c r="I809" s="392"/>
      <c r="J809" s="392"/>
      <c r="K809" s="392"/>
      <c r="L809" s="392"/>
      <c r="M809" s="392"/>
      <c r="N809" s="279"/>
    </row>
    <row r="810" spans="1:14">
      <c r="A810" s="279"/>
      <c r="B810" s="403"/>
      <c r="C810" s="397"/>
      <c r="D810" s="404"/>
      <c r="E810" s="405"/>
      <c r="F810" s="404"/>
      <c r="G810" s="405"/>
      <c r="H810" s="405"/>
      <c r="I810" s="392"/>
      <c r="J810" s="392"/>
      <c r="K810" s="392"/>
      <c r="L810" s="392"/>
      <c r="M810" s="392"/>
      <c r="N810" s="279"/>
    </row>
    <row r="811" spans="1:14">
      <c r="A811" s="279"/>
      <c r="B811" s="403"/>
      <c r="C811" s="397"/>
      <c r="D811" s="404"/>
      <c r="E811" s="405"/>
      <c r="F811" s="404"/>
      <c r="G811" s="405"/>
      <c r="H811" s="405"/>
      <c r="I811" s="392"/>
      <c r="J811" s="392"/>
      <c r="K811" s="392"/>
      <c r="L811" s="392"/>
      <c r="M811" s="392"/>
      <c r="N811" s="279"/>
    </row>
    <row r="812" spans="1:14">
      <c r="A812" s="279"/>
      <c r="B812" s="403"/>
      <c r="C812" s="397"/>
      <c r="D812" s="404"/>
      <c r="E812" s="405"/>
      <c r="F812" s="404"/>
      <c r="G812" s="405"/>
      <c r="H812" s="405"/>
      <c r="I812" s="392"/>
      <c r="J812" s="392"/>
      <c r="K812" s="392"/>
      <c r="L812" s="392"/>
      <c r="M812" s="392"/>
      <c r="N812" s="279"/>
    </row>
    <row r="813" spans="1:14">
      <c r="A813" s="279"/>
      <c r="B813" s="403"/>
      <c r="C813" s="397"/>
      <c r="D813" s="404"/>
      <c r="E813" s="405"/>
      <c r="F813" s="404"/>
      <c r="G813" s="405"/>
      <c r="H813" s="405"/>
      <c r="I813" s="392"/>
      <c r="J813" s="392"/>
      <c r="K813" s="392"/>
      <c r="L813" s="392"/>
      <c r="M813" s="392"/>
      <c r="N813" s="279"/>
    </row>
    <row r="814" spans="1:14">
      <c r="A814" s="279"/>
      <c r="B814" s="403"/>
      <c r="C814" s="397"/>
      <c r="D814" s="404"/>
      <c r="E814" s="405"/>
      <c r="F814" s="404"/>
      <c r="G814" s="405"/>
      <c r="H814" s="405"/>
      <c r="I814" s="392"/>
      <c r="J814" s="392"/>
      <c r="K814" s="392"/>
      <c r="L814" s="392"/>
      <c r="M814" s="392"/>
      <c r="N814" s="279"/>
    </row>
    <row r="815" spans="1:14">
      <c r="A815" s="279"/>
      <c r="B815" s="403"/>
      <c r="C815" s="397"/>
      <c r="D815" s="404"/>
      <c r="E815" s="405"/>
      <c r="F815" s="404"/>
      <c r="G815" s="405"/>
      <c r="H815" s="405"/>
      <c r="I815" s="392"/>
      <c r="J815" s="392"/>
      <c r="K815" s="392"/>
      <c r="L815" s="392"/>
      <c r="M815" s="392"/>
      <c r="N815" s="279"/>
    </row>
    <row r="816" spans="1:14">
      <c r="A816" s="279"/>
      <c r="B816" s="403"/>
      <c r="C816" s="397"/>
      <c r="D816" s="404"/>
      <c r="E816" s="405"/>
      <c r="F816" s="404"/>
      <c r="G816" s="405"/>
      <c r="H816" s="405"/>
      <c r="I816" s="392"/>
      <c r="J816" s="392"/>
      <c r="K816" s="392"/>
      <c r="L816" s="392"/>
      <c r="M816" s="392"/>
      <c r="N816" s="279"/>
    </row>
    <row r="817" spans="1:14">
      <c r="A817" s="279"/>
      <c r="B817" s="403"/>
      <c r="C817" s="397"/>
      <c r="D817" s="404"/>
      <c r="E817" s="405"/>
      <c r="F817" s="404"/>
      <c r="G817" s="405"/>
      <c r="H817" s="405"/>
      <c r="I817" s="392"/>
      <c r="J817" s="392"/>
      <c r="K817" s="392"/>
      <c r="L817" s="392"/>
      <c r="M817" s="392"/>
      <c r="N817" s="279"/>
    </row>
    <row r="818" spans="1:14">
      <c r="A818" s="279"/>
      <c r="B818" s="403"/>
      <c r="C818" s="397"/>
      <c r="D818" s="404"/>
      <c r="E818" s="405"/>
      <c r="F818" s="404"/>
      <c r="G818" s="405"/>
      <c r="H818" s="405"/>
      <c r="I818" s="392"/>
      <c r="J818" s="392"/>
      <c r="K818" s="392"/>
      <c r="L818" s="392"/>
      <c r="M818" s="392"/>
      <c r="N818" s="279"/>
    </row>
    <row r="819" spans="1:14">
      <c r="A819" s="279"/>
      <c r="B819" s="403"/>
      <c r="C819" s="397"/>
      <c r="D819" s="404"/>
      <c r="E819" s="405"/>
      <c r="F819" s="404"/>
      <c r="G819" s="405"/>
      <c r="H819" s="405"/>
      <c r="I819" s="392"/>
      <c r="J819" s="392"/>
      <c r="K819" s="392"/>
      <c r="L819" s="392"/>
      <c r="M819" s="392"/>
      <c r="N819" s="279"/>
    </row>
    <row r="820" spans="1:14">
      <c r="A820" s="279"/>
      <c r="B820" s="403"/>
      <c r="C820" s="397"/>
      <c r="D820" s="404"/>
      <c r="E820" s="405"/>
      <c r="F820" s="404"/>
      <c r="G820" s="405"/>
      <c r="H820" s="405"/>
      <c r="I820" s="392"/>
      <c r="J820" s="392"/>
      <c r="K820" s="392"/>
      <c r="L820" s="392"/>
      <c r="M820" s="392"/>
      <c r="N820" s="279"/>
    </row>
    <row r="821" spans="1:14">
      <c r="A821" s="279"/>
      <c r="B821" s="403"/>
      <c r="C821" s="397"/>
      <c r="D821" s="404"/>
      <c r="E821" s="405"/>
      <c r="F821" s="404"/>
      <c r="G821" s="405"/>
      <c r="H821" s="405"/>
      <c r="I821" s="392"/>
      <c r="J821" s="392"/>
      <c r="K821" s="392"/>
      <c r="L821" s="392"/>
      <c r="M821" s="392"/>
      <c r="N821" s="279"/>
    </row>
    <row r="822" spans="1:14">
      <c r="A822" s="279"/>
      <c r="B822" s="403"/>
      <c r="C822" s="397"/>
      <c r="D822" s="404"/>
      <c r="E822" s="405"/>
      <c r="F822" s="404"/>
      <c r="G822" s="405"/>
      <c r="H822" s="405"/>
      <c r="I822" s="392"/>
      <c r="J822" s="392"/>
      <c r="K822" s="392"/>
      <c r="L822" s="392"/>
      <c r="M822" s="392"/>
      <c r="N822" s="279"/>
    </row>
    <row r="823" spans="1:14">
      <c r="A823" s="279"/>
      <c r="B823" s="403"/>
      <c r="C823" s="397"/>
      <c r="D823" s="404"/>
      <c r="E823" s="405"/>
      <c r="F823" s="404"/>
      <c r="G823" s="405"/>
      <c r="H823" s="405"/>
      <c r="I823" s="392"/>
      <c r="J823" s="392"/>
      <c r="K823" s="392"/>
      <c r="L823" s="392"/>
      <c r="M823" s="392"/>
      <c r="N823" s="279"/>
    </row>
    <row r="824" spans="1:14">
      <c r="A824" s="279"/>
      <c r="B824" s="403"/>
      <c r="C824" s="397"/>
      <c r="D824" s="404"/>
      <c r="E824" s="405"/>
      <c r="F824" s="404"/>
      <c r="G824" s="405"/>
      <c r="H824" s="405"/>
      <c r="I824" s="392"/>
      <c r="J824" s="392"/>
      <c r="K824" s="392"/>
      <c r="L824" s="392"/>
      <c r="M824" s="392"/>
      <c r="N824" s="279"/>
    </row>
    <row r="825" spans="1:14">
      <c r="A825" s="279"/>
      <c r="B825" s="403"/>
      <c r="C825" s="397"/>
      <c r="D825" s="404"/>
      <c r="E825" s="405"/>
      <c r="F825" s="404"/>
      <c r="G825" s="405"/>
      <c r="H825" s="405"/>
      <c r="I825" s="392"/>
      <c r="J825" s="392"/>
      <c r="K825" s="392"/>
      <c r="L825" s="392"/>
      <c r="M825" s="392"/>
      <c r="N825" s="279"/>
    </row>
    <row r="826" spans="1:14">
      <c r="A826" s="279"/>
      <c r="B826" s="403"/>
      <c r="C826" s="397"/>
      <c r="D826" s="404"/>
      <c r="E826" s="405"/>
      <c r="F826" s="404"/>
      <c r="G826" s="405"/>
      <c r="H826" s="405"/>
      <c r="I826" s="392"/>
      <c r="J826" s="392"/>
      <c r="K826" s="392"/>
      <c r="L826" s="392"/>
      <c r="M826" s="392"/>
      <c r="N826" s="279"/>
    </row>
    <row r="827" spans="1:14">
      <c r="A827" s="279"/>
      <c r="B827" s="403"/>
      <c r="C827" s="397"/>
      <c r="D827" s="404"/>
      <c r="E827" s="405"/>
      <c r="F827" s="404"/>
      <c r="G827" s="405"/>
      <c r="H827" s="405"/>
      <c r="I827" s="392"/>
      <c r="J827" s="392"/>
      <c r="K827" s="392"/>
      <c r="L827" s="392"/>
      <c r="M827" s="392"/>
      <c r="N827" s="279"/>
    </row>
    <row r="828" spans="1:14">
      <c r="A828" s="279"/>
      <c r="B828" s="403"/>
      <c r="C828" s="397"/>
      <c r="D828" s="404"/>
      <c r="E828" s="405"/>
      <c r="F828" s="404"/>
      <c r="G828" s="405"/>
      <c r="H828" s="405"/>
      <c r="I828" s="392"/>
      <c r="J828" s="392"/>
      <c r="K828" s="392"/>
      <c r="L828" s="392"/>
      <c r="M828" s="392"/>
      <c r="N828" s="279"/>
    </row>
    <row r="829" spans="1:14">
      <c r="A829" s="279"/>
      <c r="B829" s="403"/>
      <c r="C829" s="397"/>
      <c r="D829" s="404"/>
      <c r="E829" s="405"/>
      <c r="F829" s="404"/>
      <c r="G829" s="405"/>
      <c r="H829" s="405"/>
      <c r="I829" s="392"/>
      <c r="J829" s="392"/>
      <c r="K829" s="392"/>
      <c r="L829" s="392"/>
      <c r="M829" s="392"/>
      <c r="N829" s="279"/>
    </row>
    <row r="830" spans="1:14">
      <c r="A830" s="279"/>
      <c r="B830" s="403"/>
      <c r="C830" s="397"/>
      <c r="D830" s="404"/>
      <c r="E830" s="405"/>
      <c r="F830" s="404"/>
      <c r="G830" s="405"/>
      <c r="H830" s="405"/>
      <c r="I830" s="392"/>
      <c r="J830" s="392"/>
      <c r="K830" s="392"/>
      <c r="L830" s="392"/>
      <c r="M830" s="392"/>
      <c r="N830" s="279"/>
    </row>
    <row r="831" spans="1:14">
      <c r="A831" s="279"/>
      <c r="B831" s="403"/>
      <c r="C831" s="397"/>
      <c r="D831" s="404"/>
      <c r="E831" s="405"/>
      <c r="F831" s="404"/>
      <c r="G831" s="405"/>
      <c r="H831" s="405"/>
      <c r="I831" s="392"/>
      <c r="J831" s="392"/>
      <c r="K831" s="392"/>
      <c r="L831" s="392"/>
      <c r="M831" s="392"/>
      <c r="N831" s="279"/>
    </row>
    <row r="832" spans="1:14">
      <c r="A832" s="279"/>
      <c r="B832" s="403"/>
      <c r="C832" s="397"/>
      <c r="D832" s="404"/>
      <c r="E832" s="405"/>
      <c r="F832" s="404"/>
      <c r="G832" s="405"/>
      <c r="H832" s="405"/>
      <c r="I832" s="392"/>
      <c r="J832" s="392"/>
      <c r="K832" s="392"/>
      <c r="L832" s="392"/>
      <c r="M832" s="392"/>
      <c r="N832" s="279"/>
    </row>
    <row r="833" spans="1:14">
      <c r="A833" s="279"/>
      <c r="B833" s="403"/>
      <c r="C833" s="397"/>
      <c r="D833" s="404"/>
      <c r="E833" s="405"/>
      <c r="F833" s="404"/>
      <c r="G833" s="405"/>
      <c r="H833" s="405"/>
      <c r="I833" s="392"/>
      <c r="J833" s="392"/>
      <c r="K833" s="392"/>
      <c r="L833" s="392"/>
      <c r="M833" s="392"/>
      <c r="N833" s="279"/>
    </row>
    <row r="834" spans="1:14">
      <c r="A834" s="279"/>
      <c r="B834" s="403"/>
      <c r="C834" s="397"/>
      <c r="D834" s="404"/>
      <c r="E834" s="405"/>
      <c r="F834" s="404"/>
      <c r="G834" s="405"/>
      <c r="H834" s="405"/>
      <c r="I834" s="392"/>
      <c r="J834" s="392"/>
      <c r="K834" s="392"/>
      <c r="L834" s="392"/>
      <c r="M834" s="392"/>
      <c r="N834" s="279"/>
    </row>
    <row r="835" spans="1:14">
      <c r="A835" s="279"/>
      <c r="B835" s="403"/>
      <c r="C835" s="397"/>
      <c r="D835" s="404"/>
      <c r="E835" s="405"/>
      <c r="F835" s="404"/>
      <c r="G835" s="405"/>
      <c r="H835" s="405"/>
      <c r="I835" s="392"/>
      <c r="J835" s="392"/>
      <c r="K835" s="392"/>
      <c r="L835" s="392"/>
      <c r="M835" s="392"/>
      <c r="N835" s="279"/>
    </row>
    <row r="836" spans="1:14">
      <c r="A836" s="279"/>
      <c r="B836" s="403"/>
      <c r="C836" s="397"/>
      <c r="D836" s="404"/>
      <c r="E836" s="405"/>
      <c r="F836" s="404"/>
      <c r="G836" s="405"/>
      <c r="H836" s="405"/>
      <c r="I836" s="392"/>
      <c r="J836" s="392"/>
      <c r="K836" s="392"/>
      <c r="L836" s="392"/>
      <c r="M836" s="392"/>
      <c r="N836" s="279"/>
    </row>
    <row r="837" spans="1:14">
      <c r="A837" s="279"/>
      <c r="B837" s="403"/>
      <c r="C837" s="397"/>
      <c r="D837" s="404"/>
      <c r="E837" s="405"/>
      <c r="F837" s="404"/>
      <c r="G837" s="405"/>
      <c r="H837" s="405"/>
      <c r="I837" s="392"/>
      <c r="J837" s="392"/>
      <c r="K837" s="392"/>
      <c r="L837" s="392"/>
      <c r="M837" s="392"/>
      <c r="N837" s="279"/>
    </row>
    <row r="838" spans="1:14">
      <c r="A838" s="279"/>
      <c r="B838" s="403"/>
      <c r="C838" s="397"/>
      <c r="D838" s="404"/>
      <c r="E838" s="405"/>
      <c r="F838" s="404"/>
      <c r="G838" s="405"/>
      <c r="H838" s="405"/>
      <c r="I838" s="392"/>
      <c r="J838" s="392"/>
      <c r="K838" s="392"/>
      <c r="L838" s="392"/>
      <c r="M838" s="392"/>
      <c r="N838" s="279"/>
    </row>
    <row r="839" spans="1:14">
      <c r="A839" s="279"/>
      <c r="B839" s="403"/>
      <c r="C839" s="397"/>
      <c r="D839" s="404"/>
      <c r="E839" s="405"/>
      <c r="F839" s="404"/>
      <c r="G839" s="405"/>
      <c r="H839" s="405"/>
      <c r="I839" s="392"/>
      <c r="J839" s="392"/>
      <c r="K839" s="392"/>
      <c r="L839" s="392"/>
      <c r="M839" s="392"/>
      <c r="N839" s="279"/>
    </row>
    <row r="840" spans="1:14">
      <c r="A840" s="279"/>
      <c r="B840" s="403"/>
      <c r="C840" s="397"/>
      <c r="D840" s="404"/>
      <c r="E840" s="405"/>
      <c r="F840" s="404"/>
      <c r="G840" s="405"/>
      <c r="H840" s="405"/>
      <c r="I840" s="392"/>
      <c r="J840" s="392"/>
      <c r="K840" s="392"/>
      <c r="L840" s="392"/>
      <c r="M840" s="392"/>
      <c r="N840" s="279"/>
    </row>
    <row r="841" spans="1:14">
      <c r="A841" s="279"/>
      <c r="B841" s="403"/>
      <c r="C841" s="397"/>
      <c r="D841" s="404"/>
      <c r="E841" s="405"/>
      <c r="F841" s="404"/>
      <c r="G841" s="405"/>
      <c r="H841" s="405"/>
      <c r="I841" s="392"/>
      <c r="J841" s="392"/>
      <c r="K841" s="392"/>
      <c r="L841" s="392"/>
      <c r="M841" s="392"/>
      <c r="N841" s="279"/>
    </row>
    <row r="842" spans="1:14">
      <c r="A842" s="279"/>
      <c r="B842" s="403"/>
      <c r="C842" s="397"/>
      <c r="D842" s="404"/>
      <c r="E842" s="405"/>
      <c r="F842" s="404"/>
      <c r="G842" s="405"/>
      <c r="H842" s="405"/>
      <c r="I842" s="392"/>
      <c r="J842" s="392"/>
      <c r="K842" s="392"/>
      <c r="L842" s="392"/>
      <c r="M842" s="392"/>
      <c r="N842" s="279"/>
    </row>
    <row r="843" spans="1:14">
      <c r="A843" s="279"/>
      <c r="B843" s="403"/>
      <c r="C843" s="397"/>
      <c r="D843" s="404"/>
      <c r="E843" s="405"/>
      <c r="F843" s="404"/>
      <c r="G843" s="405"/>
      <c r="H843" s="405"/>
      <c r="I843" s="392"/>
      <c r="J843" s="392"/>
      <c r="K843" s="392"/>
      <c r="L843" s="392"/>
      <c r="M843" s="392"/>
      <c r="N843" s="279"/>
    </row>
    <row r="844" spans="1:14">
      <c r="A844" s="279"/>
      <c r="B844" s="403"/>
      <c r="C844" s="397"/>
      <c r="D844" s="404"/>
      <c r="E844" s="405"/>
      <c r="F844" s="404"/>
      <c r="G844" s="405"/>
      <c r="H844" s="405"/>
      <c r="I844" s="392"/>
      <c r="J844" s="392"/>
      <c r="K844" s="392"/>
      <c r="L844" s="392"/>
      <c r="M844" s="392"/>
      <c r="N844" s="279"/>
    </row>
    <row r="845" spans="1:14">
      <c r="A845" s="279"/>
      <c r="B845" s="403"/>
      <c r="C845" s="397"/>
      <c r="D845" s="404"/>
      <c r="E845" s="405"/>
      <c r="F845" s="404"/>
      <c r="G845" s="405"/>
      <c r="H845" s="405"/>
      <c r="I845" s="392"/>
      <c r="J845" s="392"/>
      <c r="K845" s="392"/>
      <c r="L845" s="392"/>
      <c r="M845" s="392"/>
      <c r="N845" s="279"/>
    </row>
    <row r="846" spans="1:14">
      <c r="A846" s="279"/>
      <c r="B846" s="403"/>
      <c r="C846" s="397"/>
      <c r="D846" s="404"/>
      <c r="E846" s="405"/>
      <c r="F846" s="404"/>
      <c r="G846" s="405"/>
      <c r="H846" s="405"/>
      <c r="I846" s="392"/>
      <c r="J846" s="392"/>
      <c r="K846" s="392"/>
      <c r="L846" s="392"/>
      <c r="M846" s="392"/>
      <c r="N846" s="279"/>
    </row>
    <row r="847" spans="1:14">
      <c r="A847" s="279"/>
      <c r="B847" s="403"/>
      <c r="C847" s="397"/>
      <c r="D847" s="404"/>
      <c r="E847" s="405"/>
      <c r="F847" s="404"/>
      <c r="G847" s="405"/>
      <c r="H847" s="405"/>
      <c r="I847" s="392"/>
      <c r="J847" s="392"/>
      <c r="K847" s="392"/>
      <c r="L847" s="392"/>
      <c r="M847" s="392"/>
      <c r="N847" s="279"/>
    </row>
    <row r="848" spans="1:14">
      <c r="A848" s="279"/>
      <c r="B848" s="403"/>
      <c r="C848" s="397"/>
      <c r="D848" s="404"/>
      <c r="E848" s="405"/>
      <c r="F848" s="404"/>
      <c r="G848" s="405"/>
      <c r="H848" s="405"/>
      <c r="I848" s="392"/>
      <c r="J848" s="392"/>
      <c r="K848" s="392"/>
      <c r="L848" s="392"/>
      <c r="M848" s="392"/>
      <c r="N848" s="279"/>
    </row>
    <row r="849" spans="1:14">
      <c r="A849" s="279"/>
      <c r="B849" s="403"/>
      <c r="C849" s="397"/>
      <c r="D849" s="404"/>
      <c r="E849" s="405"/>
      <c r="F849" s="404"/>
      <c r="G849" s="405"/>
      <c r="H849" s="405"/>
      <c r="I849" s="392"/>
      <c r="J849" s="392"/>
      <c r="K849" s="392"/>
      <c r="L849" s="392"/>
      <c r="M849" s="392"/>
      <c r="N849" s="279"/>
    </row>
    <row r="850" spans="1:14">
      <c r="A850" s="279"/>
      <c r="B850" s="403"/>
      <c r="C850" s="397"/>
      <c r="D850" s="404"/>
      <c r="E850" s="405"/>
      <c r="F850" s="404"/>
      <c r="G850" s="405"/>
      <c r="H850" s="405"/>
      <c r="I850" s="392"/>
      <c r="J850" s="392"/>
      <c r="K850" s="392"/>
      <c r="L850" s="392"/>
      <c r="M850" s="392"/>
      <c r="N850" s="279"/>
    </row>
    <row r="851" spans="1:14">
      <c r="A851" s="279"/>
      <c r="B851" s="403"/>
      <c r="C851" s="397"/>
      <c r="D851" s="404"/>
      <c r="E851" s="405"/>
      <c r="F851" s="404"/>
      <c r="G851" s="405"/>
      <c r="H851" s="405"/>
      <c r="I851" s="392"/>
      <c r="J851" s="392"/>
      <c r="K851" s="392"/>
      <c r="L851" s="392"/>
      <c r="M851" s="392"/>
      <c r="N851" s="279"/>
    </row>
    <row r="852" spans="1:14">
      <c r="A852" s="279"/>
      <c r="B852" s="403"/>
      <c r="C852" s="397"/>
      <c r="D852" s="404"/>
      <c r="E852" s="405"/>
      <c r="F852" s="404"/>
      <c r="G852" s="405"/>
      <c r="H852" s="405"/>
      <c r="I852" s="392"/>
      <c r="J852" s="392"/>
      <c r="K852" s="392"/>
      <c r="L852" s="392"/>
      <c r="M852" s="392"/>
      <c r="N852" s="279"/>
    </row>
    <row r="853" spans="1:14">
      <c r="A853" s="279"/>
      <c r="B853" s="403"/>
      <c r="C853" s="397"/>
      <c r="D853" s="404"/>
      <c r="E853" s="405"/>
      <c r="F853" s="404"/>
      <c r="G853" s="405"/>
      <c r="H853" s="405"/>
      <c r="I853" s="392"/>
      <c r="J853" s="392"/>
      <c r="K853" s="392"/>
      <c r="L853" s="392"/>
      <c r="M853" s="392"/>
      <c r="N853" s="279"/>
    </row>
    <row r="854" spans="1:14">
      <c r="A854" s="279"/>
      <c r="B854" s="403"/>
      <c r="C854" s="397"/>
      <c r="D854" s="404"/>
      <c r="E854" s="405"/>
      <c r="F854" s="404"/>
      <c r="G854" s="405"/>
      <c r="H854" s="405"/>
      <c r="I854" s="392"/>
      <c r="J854" s="392"/>
      <c r="K854" s="392"/>
      <c r="L854" s="392"/>
      <c r="M854" s="392"/>
      <c r="N854" s="279"/>
    </row>
    <row r="855" spans="1:14">
      <c r="A855" s="279"/>
      <c r="B855" s="403"/>
      <c r="C855" s="397"/>
      <c r="D855" s="404"/>
      <c r="E855" s="405"/>
      <c r="F855" s="404"/>
      <c r="G855" s="405"/>
      <c r="H855" s="405"/>
      <c r="I855" s="392"/>
      <c r="J855" s="392"/>
      <c r="K855" s="392"/>
      <c r="L855" s="392"/>
      <c r="M855" s="392"/>
      <c r="N855" s="279"/>
    </row>
    <row r="856" spans="1:14">
      <c r="A856" s="279"/>
      <c r="B856" s="403"/>
      <c r="C856" s="397"/>
      <c r="D856" s="404"/>
      <c r="E856" s="405"/>
      <c r="F856" s="404"/>
      <c r="G856" s="405"/>
      <c r="H856" s="405"/>
      <c r="I856" s="392"/>
      <c r="J856" s="392"/>
      <c r="K856" s="392"/>
      <c r="L856" s="392"/>
      <c r="M856" s="392"/>
      <c r="N856" s="279"/>
    </row>
    <row r="857" spans="1:14">
      <c r="A857" s="279"/>
      <c r="B857" s="403"/>
      <c r="C857" s="397"/>
      <c r="D857" s="404"/>
      <c r="E857" s="405"/>
      <c r="F857" s="404"/>
      <c r="G857" s="405"/>
      <c r="H857" s="405"/>
      <c r="I857" s="392"/>
      <c r="J857" s="392"/>
      <c r="K857" s="392"/>
      <c r="L857" s="392"/>
      <c r="M857" s="392"/>
      <c r="N857" s="279"/>
    </row>
    <row r="858" spans="1:14">
      <c r="A858" s="279"/>
      <c r="B858" s="403"/>
      <c r="C858" s="397"/>
      <c r="D858" s="404"/>
      <c r="E858" s="405"/>
      <c r="F858" s="404"/>
      <c r="G858" s="405"/>
      <c r="H858" s="405"/>
      <c r="I858" s="392"/>
      <c r="J858" s="392"/>
      <c r="K858" s="392"/>
      <c r="L858" s="392"/>
      <c r="M858" s="392"/>
      <c r="N858" s="279"/>
    </row>
    <row r="859" spans="1:14">
      <c r="A859" s="279"/>
      <c r="B859" s="403"/>
      <c r="C859" s="397"/>
      <c r="D859" s="404"/>
      <c r="E859" s="405"/>
      <c r="F859" s="404"/>
      <c r="G859" s="405"/>
      <c r="H859" s="405"/>
      <c r="I859" s="392"/>
      <c r="J859" s="392"/>
      <c r="K859" s="392"/>
      <c r="L859" s="392"/>
      <c r="M859" s="392"/>
      <c r="N859" s="279"/>
    </row>
    <row r="860" spans="1:14">
      <c r="A860" s="279"/>
      <c r="B860" s="403"/>
      <c r="C860" s="397"/>
      <c r="D860" s="404"/>
      <c r="E860" s="405"/>
      <c r="F860" s="404"/>
      <c r="G860" s="405"/>
      <c r="H860" s="405"/>
      <c r="I860" s="392"/>
      <c r="J860" s="392"/>
      <c r="K860" s="392"/>
      <c r="L860" s="392"/>
      <c r="M860" s="392"/>
      <c r="N860" s="279"/>
    </row>
    <row r="861" spans="1:14">
      <c r="A861" s="279"/>
      <c r="B861" s="403"/>
      <c r="C861" s="397"/>
      <c r="D861" s="404"/>
      <c r="E861" s="405"/>
      <c r="F861" s="404"/>
      <c r="G861" s="405"/>
      <c r="H861" s="405"/>
      <c r="I861" s="392"/>
      <c r="J861" s="392"/>
      <c r="K861" s="392"/>
      <c r="L861" s="392"/>
      <c r="M861" s="392"/>
      <c r="N861" s="279"/>
    </row>
    <row r="862" spans="1:14">
      <c r="A862" s="279"/>
      <c r="B862" s="403"/>
      <c r="C862" s="397"/>
      <c r="D862" s="404"/>
      <c r="E862" s="405"/>
      <c r="F862" s="404"/>
      <c r="G862" s="405"/>
      <c r="H862" s="405"/>
      <c r="I862" s="392"/>
      <c r="J862" s="392"/>
      <c r="K862" s="392"/>
      <c r="L862" s="392"/>
      <c r="M862" s="392"/>
      <c r="N862" s="279"/>
    </row>
    <row r="863" spans="1:14">
      <c r="A863" s="279"/>
      <c r="B863" s="403"/>
      <c r="C863" s="397"/>
      <c r="D863" s="404"/>
      <c r="E863" s="405"/>
      <c r="F863" s="404"/>
      <c r="G863" s="405"/>
      <c r="H863" s="405"/>
      <c r="I863" s="392"/>
      <c r="J863" s="392"/>
      <c r="K863" s="392"/>
      <c r="L863" s="392"/>
      <c r="M863" s="392"/>
      <c r="N863" s="279"/>
    </row>
    <row r="864" spans="1:14">
      <c r="A864" s="279"/>
      <c r="B864" s="403"/>
      <c r="C864" s="397"/>
      <c r="D864" s="404"/>
      <c r="E864" s="405"/>
      <c r="F864" s="404"/>
      <c r="G864" s="405"/>
      <c r="H864" s="405"/>
      <c r="I864" s="392"/>
      <c r="J864" s="392"/>
      <c r="K864" s="392"/>
      <c r="L864" s="392"/>
      <c r="M864" s="392"/>
      <c r="N864" s="279"/>
    </row>
    <row r="865" spans="1:14">
      <c r="A865" s="279"/>
      <c r="B865" s="403"/>
      <c r="C865" s="397"/>
      <c r="D865" s="404"/>
      <c r="E865" s="405"/>
      <c r="F865" s="404"/>
      <c r="G865" s="405"/>
      <c r="H865" s="405"/>
      <c r="I865" s="392"/>
      <c r="J865" s="392"/>
      <c r="K865" s="392"/>
      <c r="L865" s="392"/>
      <c r="M865" s="392"/>
      <c r="N865" s="279"/>
    </row>
    <row r="866" spans="1:14">
      <c r="A866" s="279"/>
      <c r="B866" s="403"/>
      <c r="C866" s="397"/>
      <c r="D866" s="404"/>
      <c r="E866" s="405"/>
      <c r="F866" s="404"/>
      <c r="G866" s="405"/>
      <c r="H866" s="405"/>
      <c r="I866" s="392"/>
      <c r="J866" s="392"/>
      <c r="K866" s="392"/>
      <c r="L866" s="392"/>
      <c r="M866" s="392"/>
      <c r="N866" s="279"/>
    </row>
    <row r="867" spans="1:14">
      <c r="A867" s="279"/>
      <c r="B867" s="403"/>
      <c r="C867" s="397"/>
      <c r="D867" s="404"/>
      <c r="E867" s="405"/>
      <c r="F867" s="404"/>
      <c r="G867" s="405"/>
      <c r="H867" s="405"/>
      <c r="I867" s="392"/>
      <c r="J867" s="392"/>
      <c r="K867" s="392"/>
      <c r="L867" s="392"/>
      <c r="M867" s="392"/>
      <c r="N867" s="279"/>
    </row>
    <row r="868" spans="1:14">
      <c r="A868" s="279"/>
      <c r="B868" s="403"/>
      <c r="C868" s="397"/>
      <c r="D868" s="404"/>
      <c r="E868" s="405"/>
      <c r="F868" s="404"/>
      <c r="G868" s="405"/>
      <c r="H868" s="405"/>
      <c r="I868" s="392"/>
      <c r="J868" s="392"/>
      <c r="K868" s="392"/>
      <c r="L868" s="392"/>
      <c r="M868" s="392"/>
      <c r="N868" s="279"/>
    </row>
    <row r="869" spans="1:14">
      <c r="A869" s="279"/>
      <c r="B869" s="403"/>
      <c r="C869" s="397"/>
      <c r="D869" s="404"/>
      <c r="E869" s="405"/>
      <c r="F869" s="404"/>
      <c r="G869" s="405"/>
      <c r="H869" s="405"/>
      <c r="I869" s="392"/>
      <c r="J869" s="392"/>
      <c r="K869" s="392"/>
      <c r="L869" s="392"/>
      <c r="M869" s="392"/>
      <c r="N869" s="279"/>
    </row>
    <row r="870" spans="1:14">
      <c r="A870" s="279"/>
      <c r="B870" s="403"/>
      <c r="C870" s="397"/>
      <c r="D870" s="404"/>
      <c r="E870" s="405"/>
      <c r="F870" s="404"/>
      <c r="G870" s="405"/>
      <c r="H870" s="405"/>
      <c r="I870" s="392"/>
      <c r="J870" s="392"/>
      <c r="K870" s="392"/>
      <c r="L870" s="392"/>
      <c r="M870" s="392"/>
      <c r="N870" s="279"/>
    </row>
    <row r="871" spans="1:14">
      <c r="A871" s="279"/>
      <c r="B871" s="403"/>
      <c r="C871" s="397"/>
      <c r="D871" s="404"/>
      <c r="E871" s="405"/>
      <c r="F871" s="404"/>
      <c r="G871" s="405"/>
      <c r="H871" s="405"/>
      <c r="I871" s="392"/>
      <c r="J871" s="392"/>
      <c r="K871" s="392"/>
      <c r="L871" s="392"/>
      <c r="M871" s="392"/>
      <c r="N871" s="279"/>
    </row>
    <row r="872" spans="1:14">
      <c r="A872" s="279"/>
      <c r="B872" s="403"/>
      <c r="C872" s="397"/>
      <c r="D872" s="404"/>
      <c r="E872" s="405"/>
      <c r="F872" s="404"/>
      <c r="G872" s="405"/>
      <c r="H872" s="405"/>
      <c r="I872" s="392"/>
      <c r="J872" s="392"/>
      <c r="K872" s="392"/>
      <c r="L872" s="392"/>
      <c r="M872" s="392"/>
      <c r="N872" s="279"/>
    </row>
    <row r="873" spans="1:14">
      <c r="A873" s="279"/>
      <c r="B873" s="403"/>
      <c r="C873" s="397"/>
      <c r="D873" s="404"/>
      <c r="E873" s="405"/>
      <c r="F873" s="404"/>
      <c r="G873" s="405"/>
      <c r="H873" s="405"/>
      <c r="I873" s="392"/>
      <c r="J873" s="392"/>
      <c r="K873" s="392"/>
      <c r="L873" s="392"/>
      <c r="M873" s="392"/>
      <c r="N873" s="279"/>
    </row>
    <row r="874" spans="1:14">
      <c r="A874" s="279"/>
      <c r="B874" s="403"/>
      <c r="C874" s="397"/>
      <c r="D874" s="404"/>
      <c r="E874" s="405"/>
      <c r="F874" s="404"/>
      <c r="G874" s="405"/>
      <c r="H874" s="405"/>
      <c r="I874" s="392"/>
      <c r="J874" s="392"/>
      <c r="K874" s="392"/>
      <c r="L874" s="392"/>
      <c r="M874" s="392"/>
      <c r="N874" s="279"/>
    </row>
    <row r="875" spans="1:14">
      <c r="A875" s="279"/>
      <c r="B875" s="403"/>
      <c r="C875" s="397"/>
      <c r="D875" s="404"/>
      <c r="E875" s="405"/>
      <c r="F875" s="404"/>
      <c r="G875" s="405"/>
      <c r="H875" s="405"/>
      <c r="I875" s="392"/>
      <c r="J875" s="392"/>
      <c r="K875" s="392"/>
      <c r="L875" s="392"/>
      <c r="M875" s="392"/>
      <c r="N875" s="279"/>
    </row>
    <row r="876" spans="1:14">
      <c r="A876" s="279"/>
      <c r="B876" s="403"/>
      <c r="C876" s="397"/>
      <c r="D876" s="404"/>
      <c r="E876" s="405"/>
      <c r="F876" s="404"/>
      <c r="G876" s="405"/>
      <c r="H876" s="405"/>
      <c r="I876" s="392"/>
      <c r="J876" s="392"/>
      <c r="K876" s="392"/>
      <c r="L876" s="392"/>
      <c r="M876" s="392"/>
      <c r="N876" s="279"/>
    </row>
    <row r="877" spans="1:14">
      <c r="A877" s="279"/>
      <c r="B877" s="403"/>
      <c r="C877" s="397"/>
      <c r="D877" s="404"/>
      <c r="E877" s="405"/>
      <c r="F877" s="404"/>
      <c r="G877" s="405"/>
      <c r="H877" s="405"/>
      <c r="I877" s="392"/>
      <c r="J877" s="392"/>
      <c r="K877" s="392"/>
      <c r="L877" s="392"/>
      <c r="M877" s="392"/>
      <c r="N877" s="279"/>
    </row>
    <row r="878" spans="1:14">
      <c r="A878" s="279"/>
      <c r="B878" s="403"/>
      <c r="C878" s="397"/>
      <c r="D878" s="404"/>
      <c r="E878" s="405"/>
      <c r="F878" s="404"/>
      <c r="G878" s="405"/>
      <c r="H878" s="405"/>
      <c r="I878" s="392"/>
      <c r="J878" s="392"/>
      <c r="K878" s="392"/>
      <c r="L878" s="392"/>
      <c r="M878" s="392"/>
      <c r="N878" s="279"/>
    </row>
    <row r="879" spans="1:14">
      <c r="A879" s="279"/>
      <c r="B879" s="403"/>
      <c r="C879" s="397"/>
      <c r="D879" s="404"/>
      <c r="E879" s="405"/>
      <c r="F879" s="404"/>
      <c r="G879" s="405"/>
      <c r="H879" s="405"/>
      <c r="I879" s="392"/>
      <c r="J879" s="392"/>
      <c r="K879" s="392"/>
      <c r="L879" s="392"/>
      <c r="M879" s="392"/>
      <c r="N879" s="279"/>
    </row>
    <row r="880" spans="1:14">
      <c r="A880" s="279"/>
      <c r="B880" s="403"/>
      <c r="C880" s="397"/>
      <c r="D880" s="404"/>
      <c r="E880" s="405"/>
      <c r="F880" s="404"/>
      <c r="G880" s="405"/>
      <c r="H880" s="405"/>
      <c r="I880" s="392"/>
      <c r="J880" s="392"/>
      <c r="K880" s="392"/>
      <c r="L880" s="392"/>
      <c r="M880" s="392"/>
      <c r="N880" s="279"/>
    </row>
    <row r="881" spans="1:14">
      <c r="A881" s="279"/>
      <c r="B881" s="403"/>
      <c r="C881" s="397"/>
      <c r="D881" s="404"/>
      <c r="E881" s="405"/>
      <c r="F881" s="404"/>
      <c r="G881" s="405"/>
      <c r="H881" s="405"/>
      <c r="I881" s="392"/>
      <c r="J881" s="392"/>
      <c r="K881" s="392"/>
      <c r="L881" s="392"/>
      <c r="M881" s="392"/>
      <c r="N881" s="279"/>
    </row>
    <row r="882" spans="1:14">
      <c r="A882" s="279"/>
      <c r="B882" s="403"/>
      <c r="C882" s="397"/>
      <c r="D882" s="404"/>
      <c r="E882" s="405"/>
      <c r="F882" s="404"/>
      <c r="G882" s="405"/>
      <c r="H882" s="405"/>
      <c r="I882" s="392"/>
      <c r="J882" s="392"/>
      <c r="K882" s="392"/>
      <c r="L882" s="392"/>
      <c r="M882" s="392"/>
      <c r="N882" s="279"/>
    </row>
    <row r="883" spans="1:14">
      <c r="A883" s="279"/>
      <c r="B883" s="403"/>
      <c r="C883" s="397"/>
      <c r="D883" s="404"/>
      <c r="E883" s="405"/>
      <c r="F883" s="404"/>
      <c r="G883" s="405"/>
      <c r="H883" s="405"/>
      <c r="I883" s="392"/>
      <c r="J883" s="392"/>
      <c r="K883" s="392"/>
      <c r="L883" s="392"/>
      <c r="M883" s="392"/>
      <c r="N883" s="279"/>
    </row>
    <row r="884" spans="1:14">
      <c r="A884" s="279"/>
      <c r="B884" s="403"/>
      <c r="C884" s="397"/>
      <c r="D884" s="404"/>
      <c r="E884" s="405"/>
      <c r="F884" s="404"/>
      <c r="G884" s="405"/>
      <c r="H884" s="405"/>
      <c r="I884" s="392"/>
      <c r="J884" s="392"/>
      <c r="K884" s="392"/>
      <c r="L884" s="392"/>
      <c r="M884" s="392"/>
      <c r="N884" s="279"/>
    </row>
    <row r="885" spans="1:14">
      <c r="A885" s="279"/>
      <c r="B885" s="403"/>
      <c r="C885" s="397"/>
      <c r="D885" s="404"/>
      <c r="E885" s="405"/>
      <c r="F885" s="404"/>
      <c r="G885" s="405"/>
      <c r="H885" s="405"/>
      <c r="I885" s="392"/>
      <c r="J885" s="392"/>
      <c r="K885" s="392"/>
      <c r="L885" s="392"/>
      <c r="M885" s="392"/>
      <c r="N885" s="279"/>
    </row>
    <row r="886" spans="1:14">
      <c r="A886" s="279"/>
      <c r="B886" s="403"/>
      <c r="C886" s="397"/>
      <c r="D886" s="404"/>
      <c r="E886" s="405"/>
      <c r="F886" s="404"/>
      <c r="G886" s="405"/>
      <c r="H886" s="405"/>
      <c r="I886" s="392"/>
      <c r="J886" s="392"/>
      <c r="K886" s="392"/>
      <c r="L886" s="392"/>
      <c r="M886" s="392"/>
      <c r="N886" s="279"/>
    </row>
    <row r="887" spans="1:14">
      <c r="A887" s="279"/>
      <c r="B887" s="403"/>
      <c r="C887" s="397"/>
      <c r="D887" s="404"/>
      <c r="E887" s="405"/>
      <c r="F887" s="404"/>
      <c r="G887" s="405"/>
      <c r="H887" s="405"/>
      <c r="I887" s="392"/>
      <c r="J887" s="392"/>
      <c r="K887" s="392"/>
      <c r="L887" s="392"/>
      <c r="M887" s="392"/>
      <c r="N887" s="279"/>
    </row>
    <row r="888" spans="1:14">
      <c r="A888" s="279"/>
      <c r="B888" s="403"/>
      <c r="C888" s="397"/>
      <c r="D888" s="404"/>
      <c r="E888" s="405"/>
      <c r="F888" s="404"/>
      <c r="G888" s="405"/>
      <c r="H888" s="405"/>
      <c r="I888" s="392"/>
      <c r="J888" s="392"/>
      <c r="K888" s="392"/>
      <c r="L888" s="392"/>
      <c r="M888" s="392"/>
      <c r="N888" s="279"/>
    </row>
    <row r="889" spans="1:14">
      <c r="A889" s="279"/>
      <c r="B889" s="403"/>
      <c r="C889" s="397"/>
      <c r="D889" s="404"/>
      <c r="E889" s="405"/>
      <c r="F889" s="404"/>
      <c r="G889" s="405"/>
      <c r="H889" s="405"/>
      <c r="I889" s="392"/>
      <c r="J889" s="392"/>
      <c r="K889" s="392"/>
      <c r="L889" s="392"/>
      <c r="M889" s="392"/>
      <c r="N889" s="279"/>
    </row>
    <row r="890" spans="1:14">
      <c r="A890" s="279"/>
      <c r="B890" s="403"/>
      <c r="C890" s="397"/>
      <c r="D890" s="404"/>
      <c r="E890" s="405"/>
      <c r="F890" s="404"/>
      <c r="G890" s="405"/>
      <c r="H890" s="405"/>
      <c r="I890" s="392"/>
      <c r="J890" s="392"/>
      <c r="K890" s="392"/>
      <c r="L890" s="392"/>
      <c r="M890" s="392"/>
      <c r="N890" s="279"/>
    </row>
    <row r="891" spans="1:14">
      <c r="A891" s="279"/>
      <c r="B891" s="403"/>
      <c r="C891" s="397"/>
      <c r="D891" s="404"/>
      <c r="E891" s="405"/>
      <c r="F891" s="404"/>
      <c r="G891" s="405"/>
      <c r="H891" s="405"/>
      <c r="I891" s="392"/>
      <c r="J891" s="392"/>
      <c r="K891" s="392"/>
      <c r="L891" s="392"/>
      <c r="M891" s="392"/>
      <c r="N891" s="279"/>
    </row>
    <row r="892" spans="1:14">
      <c r="A892" s="279"/>
      <c r="B892" s="403"/>
      <c r="C892" s="397"/>
      <c r="D892" s="404"/>
      <c r="E892" s="405"/>
      <c r="F892" s="404"/>
      <c r="G892" s="405"/>
      <c r="H892" s="405"/>
      <c r="I892" s="392"/>
      <c r="J892" s="392"/>
      <c r="K892" s="392"/>
      <c r="L892" s="392"/>
      <c r="M892" s="392"/>
      <c r="N892" s="279"/>
    </row>
    <row r="893" spans="1:14">
      <c r="A893" s="279"/>
      <c r="B893" s="403"/>
      <c r="C893" s="397"/>
      <c r="D893" s="404"/>
      <c r="E893" s="405"/>
      <c r="F893" s="404"/>
      <c r="G893" s="405"/>
      <c r="H893" s="405"/>
      <c r="I893" s="392"/>
      <c r="J893" s="392"/>
      <c r="K893" s="392"/>
      <c r="L893" s="392"/>
      <c r="M893" s="392"/>
      <c r="N893" s="279"/>
    </row>
    <row r="894" spans="1:14">
      <c r="A894" s="279"/>
      <c r="B894" s="403"/>
      <c r="C894" s="397"/>
      <c r="D894" s="404"/>
      <c r="E894" s="405"/>
      <c r="F894" s="404"/>
      <c r="G894" s="405"/>
      <c r="H894" s="405"/>
      <c r="I894" s="392"/>
      <c r="J894" s="392"/>
      <c r="K894" s="392"/>
      <c r="L894" s="392"/>
      <c r="M894" s="392"/>
      <c r="N894" s="279"/>
    </row>
    <row r="895" spans="1:14">
      <c r="A895" s="279"/>
      <c r="B895" s="403"/>
      <c r="C895" s="397"/>
      <c r="D895" s="404"/>
      <c r="E895" s="405"/>
      <c r="F895" s="404"/>
      <c r="G895" s="405"/>
      <c r="H895" s="405"/>
      <c r="I895" s="392"/>
      <c r="J895" s="392"/>
      <c r="K895" s="392"/>
      <c r="L895" s="392"/>
      <c r="M895" s="392"/>
      <c r="N895" s="279"/>
    </row>
    <row r="896" spans="1:14">
      <c r="A896" s="279"/>
      <c r="B896" s="403"/>
      <c r="C896" s="397"/>
      <c r="D896" s="404"/>
      <c r="E896" s="405"/>
      <c r="F896" s="404"/>
      <c r="G896" s="405"/>
      <c r="H896" s="405"/>
      <c r="I896" s="392"/>
      <c r="J896" s="392"/>
      <c r="K896" s="392"/>
      <c r="L896" s="392"/>
      <c r="M896" s="392"/>
      <c r="N896" s="279"/>
    </row>
    <row r="897" spans="1:14">
      <c r="A897" s="279"/>
      <c r="B897" s="403"/>
      <c r="C897" s="397"/>
      <c r="D897" s="404"/>
      <c r="E897" s="405"/>
      <c r="F897" s="404"/>
      <c r="G897" s="405"/>
      <c r="H897" s="405"/>
      <c r="I897" s="392"/>
      <c r="J897" s="392"/>
      <c r="K897" s="392"/>
      <c r="L897" s="392"/>
      <c r="M897" s="392"/>
      <c r="N897" s="279"/>
    </row>
    <row r="898" spans="1:14">
      <c r="A898" s="279"/>
      <c r="B898" s="403"/>
      <c r="C898" s="397"/>
      <c r="D898" s="404"/>
      <c r="E898" s="405"/>
      <c r="F898" s="404"/>
      <c r="G898" s="405"/>
      <c r="H898" s="405"/>
      <c r="I898" s="392"/>
      <c r="J898" s="392"/>
      <c r="K898" s="392"/>
      <c r="L898" s="392"/>
      <c r="M898" s="392"/>
      <c r="N898" s="279"/>
    </row>
    <row r="899" spans="1:14">
      <c r="A899" s="279"/>
      <c r="B899" s="403"/>
      <c r="C899" s="397"/>
      <c r="D899" s="404"/>
      <c r="E899" s="405"/>
      <c r="F899" s="404"/>
      <c r="G899" s="405"/>
      <c r="H899" s="405"/>
      <c r="I899" s="392"/>
      <c r="J899" s="392"/>
      <c r="K899" s="392"/>
      <c r="L899" s="392"/>
      <c r="M899" s="392"/>
      <c r="N899" s="279"/>
    </row>
    <row r="900" spans="1:14">
      <c r="A900" s="279"/>
      <c r="B900" s="403"/>
      <c r="C900" s="397"/>
      <c r="D900" s="404"/>
      <c r="E900" s="405"/>
      <c r="F900" s="404"/>
      <c r="G900" s="405"/>
      <c r="H900" s="405"/>
      <c r="I900" s="392"/>
      <c r="J900" s="392"/>
      <c r="K900" s="392"/>
      <c r="L900" s="392"/>
      <c r="M900" s="392"/>
      <c r="N900" s="279"/>
    </row>
    <row r="901" spans="1:14">
      <c r="A901" s="279"/>
      <c r="B901" s="403"/>
      <c r="C901" s="397"/>
      <c r="D901" s="404"/>
      <c r="E901" s="405"/>
      <c r="F901" s="404"/>
      <c r="G901" s="405"/>
      <c r="H901" s="405"/>
      <c r="I901" s="392"/>
      <c r="J901" s="392"/>
      <c r="K901" s="392"/>
      <c r="L901" s="392"/>
      <c r="M901" s="392"/>
      <c r="N901" s="279"/>
    </row>
    <row r="902" spans="1:14">
      <c r="A902" s="279"/>
      <c r="B902" s="403"/>
      <c r="C902" s="397"/>
      <c r="D902" s="404"/>
      <c r="E902" s="405"/>
      <c r="F902" s="404"/>
      <c r="G902" s="405"/>
      <c r="H902" s="405"/>
      <c r="I902" s="392"/>
      <c r="J902" s="392"/>
      <c r="K902" s="392"/>
      <c r="L902" s="392"/>
      <c r="M902" s="392"/>
      <c r="N902" s="279"/>
    </row>
    <row r="903" spans="1:14">
      <c r="A903" s="279"/>
      <c r="B903" s="403"/>
      <c r="C903" s="397"/>
      <c r="D903" s="404"/>
      <c r="E903" s="405"/>
      <c r="F903" s="404"/>
      <c r="G903" s="405"/>
      <c r="H903" s="405"/>
      <c r="I903" s="392"/>
      <c r="J903" s="392"/>
      <c r="K903" s="392"/>
      <c r="L903" s="392"/>
      <c r="M903" s="392"/>
      <c r="N903" s="279"/>
    </row>
    <row r="904" spans="1:14">
      <c r="A904" s="279"/>
      <c r="B904" s="403"/>
      <c r="C904" s="397"/>
      <c r="D904" s="404"/>
      <c r="E904" s="405"/>
      <c r="F904" s="404"/>
      <c r="G904" s="405"/>
      <c r="H904" s="405"/>
      <c r="I904" s="392"/>
      <c r="J904" s="392"/>
      <c r="K904" s="392"/>
      <c r="L904" s="392"/>
      <c r="M904" s="392"/>
      <c r="N904" s="279"/>
    </row>
    <row r="905" spans="1:14">
      <c r="A905" s="279"/>
      <c r="B905" s="403"/>
      <c r="C905" s="397"/>
      <c r="D905" s="404"/>
      <c r="E905" s="405"/>
      <c r="F905" s="404"/>
      <c r="G905" s="405"/>
      <c r="H905" s="405"/>
      <c r="I905" s="392"/>
      <c r="J905" s="392"/>
      <c r="K905" s="392"/>
      <c r="L905" s="392"/>
      <c r="M905" s="392"/>
      <c r="N905" s="279"/>
    </row>
    <row r="906" spans="1:14">
      <c r="A906" s="279"/>
      <c r="B906" s="403"/>
      <c r="C906" s="397"/>
      <c r="D906" s="404"/>
      <c r="E906" s="405"/>
      <c r="F906" s="404"/>
      <c r="G906" s="405"/>
      <c r="H906" s="405"/>
      <c r="I906" s="392"/>
      <c r="J906" s="392"/>
      <c r="K906" s="392"/>
      <c r="L906" s="392"/>
      <c r="M906" s="392"/>
      <c r="N906" s="279"/>
    </row>
    <row r="907" spans="1:14">
      <c r="A907" s="279"/>
      <c r="B907" s="403"/>
      <c r="C907" s="397"/>
      <c r="D907" s="404"/>
      <c r="E907" s="405"/>
      <c r="F907" s="404"/>
      <c r="G907" s="405"/>
      <c r="H907" s="405"/>
      <c r="I907" s="392"/>
      <c r="J907" s="392"/>
      <c r="K907" s="392"/>
      <c r="L907" s="392"/>
      <c r="M907" s="392"/>
      <c r="N907" s="279"/>
    </row>
    <row r="908" spans="1:14">
      <c r="A908" s="279"/>
      <c r="B908" s="403"/>
      <c r="C908" s="397"/>
      <c r="D908" s="404"/>
      <c r="E908" s="405"/>
      <c r="F908" s="404"/>
      <c r="G908" s="405"/>
      <c r="H908" s="405"/>
      <c r="I908" s="392"/>
      <c r="J908" s="392"/>
      <c r="K908" s="392"/>
      <c r="L908" s="392"/>
      <c r="M908" s="392"/>
      <c r="N908" s="279"/>
    </row>
    <row r="909" spans="1:14">
      <c r="A909" s="279"/>
      <c r="B909" s="403"/>
      <c r="C909" s="397"/>
      <c r="D909" s="404"/>
      <c r="E909" s="405"/>
      <c r="F909" s="404"/>
      <c r="G909" s="405"/>
      <c r="H909" s="405"/>
      <c r="I909" s="392"/>
      <c r="J909" s="392"/>
      <c r="K909" s="392"/>
      <c r="L909" s="392"/>
      <c r="M909" s="392"/>
      <c r="N909" s="279"/>
    </row>
    <row r="910" spans="1:14">
      <c r="A910" s="279"/>
      <c r="B910" s="403"/>
      <c r="C910" s="397"/>
      <c r="D910" s="404"/>
      <c r="E910" s="405"/>
      <c r="F910" s="404"/>
      <c r="G910" s="405"/>
      <c r="H910" s="405"/>
      <c r="I910" s="392"/>
      <c r="J910" s="392"/>
      <c r="K910" s="392"/>
      <c r="L910" s="392"/>
      <c r="M910" s="392"/>
      <c r="N910" s="279"/>
    </row>
    <row r="911" spans="1:14">
      <c r="A911" s="279"/>
      <c r="B911" s="403"/>
      <c r="C911" s="397"/>
      <c r="D911" s="404"/>
      <c r="E911" s="405"/>
      <c r="F911" s="404"/>
      <c r="G911" s="405"/>
      <c r="H911" s="405"/>
      <c r="I911" s="392"/>
      <c r="J911" s="392"/>
      <c r="K911" s="392"/>
      <c r="L911" s="392"/>
      <c r="M911" s="392"/>
      <c r="N911" s="279"/>
    </row>
    <row r="912" spans="1:14">
      <c r="A912" s="279"/>
      <c r="B912" s="403"/>
      <c r="C912" s="397"/>
      <c r="D912" s="404"/>
      <c r="E912" s="405"/>
      <c r="F912" s="404"/>
      <c r="G912" s="405"/>
      <c r="H912" s="405"/>
      <c r="I912" s="392"/>
      <c r="J912" s="392"/>
      <c r="K912" s="392"/>
      <c r="L912" s="392"/>
      <c r="M912" s="392"/>
      <c r="N912" s="279"/>
    </row>
    <row r="913" spans="1:14">
      <c r="A913" s="279"/>
      <c r="B913" s="403"/>
      <c r="C913" s="397"/>
      <c r="D913" s="404"/>
      <c r="E913" s="405"/>
      <c r="F913" s="404"/>
      <c r="G913" s="405"/>
      <c r="H913" s="405"/>
      <c r="I913" s="392"/>
      <c r="J913" s="392"/>
      <c r="K913" s="392"/>
      <c r="L913" s="392"/>
      <c r="M913" s="392"/>
      <c r="N913" s="279"/>
    </row>
    <row r="914" spans="1:14">
      <c r="A914" s="279"/>
      <c r="B914" s="403"/>
      <c r="C914" s="397"/>
      <c r="D914" s="404"/>
      <c r="E914" s="405"/>
      <c r="F914" s="404"/>
      <c r="G914" s="405"/>
      <c r="H914" s="405"/>
      <c r="I914" s="392"/>
      <c r="J914" s="392"/>
      <c r="K914" s="392"/>
      <c r="L914" s="392"/>
      <c r="M914" s="392"/>
      <c r="N914" s="279"/>
    </row>
    <row r="915" spans="1:14">
      <c r="A915" s="279"/>
      <c r="B915" s="403"/>
      <c r="C915" s="397"/>
      <c r="D915" s="404"/>
      <c r="E915" s="405"/>
      <c r="F915" s="404"/>
      <c r="G915" s="405"/>
      <c r="H915" s="405"/>
      <c r="I915" s="392"/>
      <c r="J915" s="392"/>
      <c r="K915" s="392"/>
      <c r="L915" s="392"/>
      <c r="M915" s="392"/>
      <c r="N915" s="279"/>
    </row>
    <row r="916" spans="1:14">
      <c r="A916" s="279"/>
      <c r="B916" s="403"/>
      <c r="C916" s="397"/>
      <c r="D916" s="404"/>
      <c r="E916" s="405"/>
      <c r="F916" s="404"/>
      <c r="G916" s="405"/>
      <c r="H916" s="405"/>
      <c r="I916" s="392"/>
      <c r="J916" s="392"/>
      <c r="K916" s="392"/>
      <c r="L916" s="392"/>
      <c r="M916" s="392"/>
      <c r="N916" s="279"/>
    </row>
    <row r="917" spans="1:14">
      <c r="A917" s="279"/>
      <c r="B917" s="403"/>
      <c r="C917" s="397"/>
      <c r="D917" s="404"/>
      <c r="E917" s="405"/>
      <c r="F917" s="404"/>
      <c r="G917" s="405"/>
      <c r="H917" s="405"/>
      <c r="I917" s="392"/>
      <c r="J917" s="392"/>
      <c r="K917" s="392"/>
      <c r="L917" s="392"/>
      <c r="M917" s="392"/>
      <c r="N917" s="279"/>
    </row>
    <row r="918" spans="1:14">
      <c r="A918" s="279"/>
      <c r="B918" s="403"/>
      <c r="C918" s="397"/>
      <c r="D918" s="404"/>
      <c r="E918" s="405"/>
      <c r="F918" s="404"/>
      <c r="G918" s="405"/>
      <c r="H918" s="405"/>
      <c r="I918" s="392"/>
      <c r="J918" s="392"/>
      <c r="K918" s="392"/>
      <c r="L918" s="392"/>
      <c r="M918" s="392"/>
      <c r="N918" s="279"/>
    </row>
    <row r="919" spans="1:14">
      <c r="A919" s="279"/>
      <c r="B919" s="403"/>
      <c r="C919" s="397"/>
      <c r="D919" s="404"/>
      <c r="E919" s="405"/>
      <c r="F919" s="404"/>
      <c r="G919" s="405"/>
      <c r="H919" s="405"/>
      <c r="I919" s="392"/>
      <c r="J919" s="392"/>
      <c r="K919" s="392"/>
      <c r="L919" s="392"/>
      <c r="M919" s="392"/>
      <c r="N919" s="279"/>
    </row>
    <row r="920" spans="1:14">
      <c r="A920" s="279"/>
      <c r="B920" s="403"/>
      <c r="C920" s="397"/>
      <c r="D920" s="404"/>
      <c r="E920" s="405"/>
      <c r="F920" s="404"/>
      <c r="G920" s="405"/>
      <c r="H920" s="405"/>
      <c r="I920" s="392"/>
      <c r="J920" s="392"/>
      <c r="K920" s="392"/>
      <c r="L920" s="392"/>
      <c r="M920" s="392"/>
      <c r="N920" s="279"/>
    </row>
    <row r="921" spans="1:14">
      <c r="A921" s="279"/>
      <c r="B921" s="403"/>
      <c r="C921" s="397"/>
      <c r="D921" s="404"/>
      <c r="E921" s="405"/>
      <c r="F921" s="404"/>
      <c r="G921" s="405"/>
      <c r="H921" s="405"/>
      <c r="I921" s="392"/>
      <c r="J921" s="392"/>
      <c r="K921" s="392"/>
      <c r="L921" s="392"/>
      <c r="M921" s="392"/>
      <c r="N921" s="279"/>
    </row>
    <row r="922" spans="1:14">
      <c r="A922" s="279"/>
      <c r="B922" s="403"/>
      <c r="C922" s="397"/>
      <c r="D922" s="404"/>
      <c r="E922" s="405"/>
      <c r="F922" s="404"/>
      <c r="G922" s="405"/>
      <c r="H922" s="405"/>
      <c r="I922" s="392"/>
      <c r="J922" s="392"/>
      <c r="K922" s="392"/>
      <c r="L922" s="392"/>
      <c r="M922" s="392"/>
      <c r="N922" s="279"/>
    </row>
    <row r="923" spans="1:14">
      <c r="A923" s="279"/>
      <c r="B923" s="403"/>
      <c r="C923" s="397"/>
      <c r="D923" s="404"/>
      <c r="E923" s="405"/>
      <c r="F923" s="404"/>
      <c r="G923" s="405"/>
      <c r="H923" s="405"/>
      <c r="I923" s="392"/>
      <c r="J923" s="392"/>
      <c r="K923" s="392"/>
      <c r="L923" s="392"/>
      <c r="M923" s="392"/>
      <c r="N923" s="279"/>
    </row>
    <row r="924" spans="1:14">
      <c r="A924" s="279"/>
      <c r="B924" s="403"/>
      <c r="C924" s="397"/>
      <c r="D924" s="404"/>
      <c r="E924" s="405"/>
      <c r="F924" s="404"/>
      <c r="G924" s="405"/>
      <c r="H924" s="405"/>
      <c r="I924" s="392"/>
      <c r="J924" s="392"/>
      <c r="K924" s="392"/>
      <c r="L924" s="392"/>
      <c r="M924" s="392"/>
      <c r="N924" s="279"/>
    </row>
    <row r="925" spans="1:14">
      <c r="A925" s="279"/>
      <c r="B925" s="403"/>
      <c r="C925" s="397"/>
      <c r="D925" s="404"/>
      <c r="E925" s="405"/>
      <c r="F925" s="404"/>
      <c r="G925" s="405"/>
      <c r="H925" s="405"/>
      <c r="I925" s="392"/>
      <c r="J925" s="392"/>
      <c r="K925" s="392"/>
      <c r="L925" s="392"/>
      <c r="M925" s="392"/>
      <c r="N925" s="279"/>
    </row>
    <row r="926" spans="1:14">
      <c r="A926" s="279"/>
      <c r="B926" s="403"/>
      <c r="C926" s="397"/>
      <c r="D926" s="404"/>
      <c r="E926" s="405"/>
      <c r="F926" s="404"/>
      <c r="G926" s="405"/>
      <c r="H926" s="405"/>
      <c r="I926" s="392"/>
      <c r="J926" s="392"/>
      <c r="K926" s="392"/>
      <c r="L926" s="392"/>
      <c r="M926" s="392"/>
      <c r="N926" s="279"/>
    </row>
    <row r="927" spans="1:14">
      <c r="A927" s="279"/>
      <c r="B927" s="403"/>
      <c r="C927" s="397"/>
      <c r="D927" s="404"/>
      <c r="E927" s="405"/>
      <c r="F927" s="404"/>
      <c r="G927" s="405"/>
      <c r="H927" s="405"/>
      <c r="I927" s="392"/>
      <c r="J927" s="392"/>
      <c r="K927" s="392"/>
      <c r="L927" s="392"/>
      <c r="M927" s="392"/>
      <c r="N927" s="279"/>
    </row>
    <row r="928" spans="1:14">
      <c r="A928" s="279"/>
      <c r="B928" s="403"/>
      <c r="C928" s="397"/>
      <c r="D928" s="404"/>
      <c r="E928" s="405"/>
      <c r="F928" s="404"/>
      <c r="G928" s="405"/>
      <c r="H928" s="405"/>
      <c r="I928" s="392"/>
      <c r="J928" s="392"/>
      <c r="K928" s="392"/>
      <c r="L928" s="392"/>
      <c r="M928" s="392"/>
      <c r="N928" s="279"/>
    </row>
    <row r="929" spans="1:14">
      <c r="A929" s="279"/>
      <c r="B929" s="403"/>
      <c r="C929" s="397"/>
      <c r="D929" s="404"/>
      <c r="E929" s="405"/>
      <c r="F929" s="404"/>
      <c r="G929" s="405"/>
      <c r="H929" s="405"/>
      <c r="I929" s="392"/>
      <c r="J929" s="392"/>
      <c r="K929" s="392"/>
      <c r="L929" s="392"/>
      <c r="M929" s="392"/>
      <c r="N929" s="279"/>
    </row>
    <row r="930" spans="1:14">
      <c r="A930" s="279"/>
      <c r="B930" s="403"/>
      <c r="C930" s="397"/>
      <c r="D930" s="404"/>
      <c r="E930" s="405"/>
      <c r="F930" s="404"/>
      <c r="G930" s="405"/>
      <c r="H930" s="405"/>
      <c r="I930" s="392"/>
      <c r="J930" s="392"/>
      <c r="K930" s="392"/>
      <c r="L930" s="392"/>
      <c r="M930" s="392"/>
      <c r="N930" s="279"/>
    </row>
    <row r="931" spans="1:14">
      <c r="A931" s="279"/>
      <c r="B931" s="403"/>
      <c r="C931" s="397"/>
      <c r="D931" s="404"/>
      <c r="E931" s="405"/>
      <c r="F931" s="404"/>
      <c r="G931" s="405"/>
      <c r="H931" s="405"/>
      <c r="I931" s="392"/>
      <c r="J931" s="392"/>
      <c r="K931" s="392"/>
      <c r="L931" s="392"/>
      <c r="M931" s="392"/>
      <c r="N931" s="279"/>
    </row>
    <row r="932" spans="1:14">
      <c r="A932" s="279"/>
      <c r="B932" s="403"/>
      <c r="C932" s="397"/>
      <c r="D932" s="404"/>
      <c r="E932" s="405"/>
      <c r="F932" s="404"/>
      <c r="G932" s="405"/>
      <c r="H932" s="405"/>
      <c r="I932" s="392"/>
      <c r="J932" s="392"/>
      <c r="K932" s="392"/>
      <c r="L932" s="392"/>
      <c r="M932" s="392"/>
      <c r="N932" s="279"/>
    </row>
    <row r="933" spans="1:14">
      <c r="A933" s="279"/>
      <c r="B933" s="403"/>
      <c r="C933" s="397"/>
      <c r="D933" s="404"/>
      <c r="E933" s="405"/>
      <c r="F933" s="404"/>
      <c r="G933" s="405"/>
      <c r="H933" s="405"/>
      <c r="I933" s="392"/>
      <c r="J933" s="392"/>
      <c r="K933" s="392"/>
      <c r="L933" s="392"/>
      <c r="M933" s="392"/>
      <c r="N933" s="279"/>
    </row>
    <row r="934" spans="1:14">
      <c r="A934" s="279"/>
      <c r="B934" s="403"/>
      <c r="C934" s="397"/>
      <c r="D934" s="404"/>
      <c r="E934" s="405"/>
      <c r="F934" s="404"/>
      <c r="G934" s="405"/>
      <c r="H934" s="405"/>
      <c r="I934" s="392"/>
      <c r="J934" s="392"/>
      <c r="K934" s="392"/>
      <c r="L934" s="392"/>
      <c r="M934" s="392"/>
      <c r="N934" s="279"/>
    </row>
    <row r="935" spans="1:14">
      <c r="A935" s="279"/>
      <c r="B935" s="403"/>
      <c r="C935" s="397"/>
      <c r="D935" s="404"/>
      <c r="E935" s="405"/>
      <c r="F935" s="404"/>
      <c r="G935" s="405"/>
      <c r="H935" s="405"/>
      <c r="I935" s="392"/>
      <c r="J935" s="392"/>
      <c r="K935" s="392"/>
      <c r="L935" s="392"/>
      <c r="M935" s="392"/>
      <c r="N935" s="279"/>
    </row>
    <row r="936" spans="1:14">
      <c r="A936" s="279"/>
      <c r="B936" s="403"/>
      <c r="C936" s="397"/>
      <c r="D936" s="404"/>
      <c r="E936" s="405"/>
      <c r="F936" s="404"/>
      <c r="G936" s="405"/>
      <c r="H936" s="405"/>
      <c r="I936" s="392"/>
      <c r="J936" s="392"/>
      <c r="K936" s="392"/>
      <c r="L936" s="392"/>
      <c r="M936" s="392"/>
      <c r="N936" s="279"/>
    </row>
    <row r="937" spans="1:14">
      <c r="A937" s="279"/>
      <c r="B937" s="403"/>
      <c r="C937" s="397"/>
      <c r="D937" s="404"/>
      <c r="E937" s="405"/>
      <c r="F937" s="404"/>
      <c r="G937" s="405"/>
      <c r="H937" s="405"/>
      <c r="I937" s="392"/>
      <c r="J937" s="392"/>
      <c r="K937" s="392"/>
      <c r="L937" s="392"/>
      <c r="M937" s="392"/>
      <c r="N937" s="279"/>
    </row>
    <row r="938" spans="1:14">
      <c r="A938" s="279"/>
      <c r="B938" s="403"/>
      <c r="C938" s="397"/>
      <c r="D938" s="404"/>
      <c r="E938" s="405"/>
      <c r="F938" s="404"/>
      <c r="G938" s="405"/>
      <c r="H938" s="405"/>
      <c r="I938" s="392"/>
      <c r="J938" s="392"/>
      <c r="K938" s="392"/>
      <c r="L938" s="392"/>
      <c r="M938" s="392"/>
      <c r="N938" s="279"/>
    </row>
    <row r="939" spans="1:14">
      <c r="A939" s="279"/>
      <c r="B939" s="403"/>
      <c r="C939" s="397"/>
      <c r="D939" s="404"/>
      <c r="E939" s="405"/>
      <c r="F939" s="404"/>
      <c r="G939" s="405"/>
      <c r="H939" s="405"/>
      <c r="I939" s="392"/>
      <c r="J939" s="392"/>
      <c r="K939" s="392"/>
      <c r="L939" s="392"/>
      <c r="M939" s="392"/>
      <c r="N939" s="279"/>
    </row>
    <row r="940" spans="1:14">
      <c r="A940" s="279"/>
      <c r="B940" s="403"/>
      <c r="C940" s="397"/>
      <c r="D940" s="404"/>
      <c r="E940" s="405"/>
      <c r="F940" s="404"/>
      <c r="G940" s="405"/>
      <c r="H940" s="405"/>
      <c r="I940" s="392"/>
      <c r="J940" s="392"/>
      <c r="K940" s="392"/>
      <c r="L940" s="392"/>
      <c r="M940" s="392"/>
      <c r="N940" s="279"/>
    </row>
    <row r="941" spans="1:14">
      <c r="A941" s="279"/>
      <c r="B941" s="403"/>
      <c r="C941" s="397"/>
      <c r="D941" s="404"/>
      <c r="E941" s="405"/>
      <c r="F941" s="404"/>
      <c r="G941" s="405"/>
      <c r="H941" s="405"/>
      <c r="I941" s="392"/>
      <c r="J941" s="392"/>
      <c r="K941" s="392"/>
      <c r="L941" s="392"/>
      <c r="M941" s="392"/>
      <c r="N941" s="279"/>
    </row>
    <row r="942" spans="1:14">
      <c r="A942" s="279"/>
      <c r="B942" s="403"/>
      <c r="C942" s="397"/>
      <c r="D942" s="404"/>
      <c r="E942" s="405"/>
      <c r="F942" s="404"/>
      <c r="G942" s="405"/>
      <c r="H942" s="405"/>
      <c r="I942" s="392"/>
      <c r="J942" s="392"/>
      <c r="K942" s="392"/>
      <c r="L942" s="392"/>
      <c r="M942" s="392"/>
      <c r="N942" s="279"/>
    </row>
    <row r="943" spans="1:14">
      <c r="A943" s="279"/>
      <c r="B943" s="403"/>
      <c r="C943" s="397"/>
      <c r="D943" s="404"/>
      <c r="E943" s="405"/>
      <c r="F943" s="404"/>
      <c r="G943" s="405"/>
      <c r="H943" s="405"/>
      <c r="I943" s="392"/>
      <c r="J943" s="392"/>
      <c r="K943" s="392"/>
      <c r="L943" s="392"/>
      <c r="M943" s="392"/>
      <c r="N943" s="279"/>
    </row>
    <row r="944" spans="1:14">
      <c r="A944" s="279"/>
      <c r="B944" s="403"/>
      <c r="C944" s="397"/>
      <c r="D944" s="404"/>
      <c r="E944" s="405"/>
      <c r="F944" s="404"/>
      <c r="G944" s="405"/>
      <c r="H944" s="405"/>
      <c r="I944" s="392"/>
      <c r="J944" s="392"/>
      <c r="K944" s="392"/>
      <c r="L944" s="392"/>
      <c r="M944" s="392"/>
      <c r="N944" s="279"/>
    </row>
    <row r="945" spans="1:14">
      <c r="A945" s="279"/>
      <c r="B945" s="403"/>
      <c r="C945" s="397"/>
      <c r="D945" s="404"/>
      <c r="E945" s="405"/>
      <c r="F945" s="404"/>
      <c r="G945" s="405"/>
      <c r="H945" s="405"/>
      <c r="I945" s="392"/>
      <c r="J945" s="392"/>
      <c r="K945" s="392"/>
      <c r="L945" s="392"/>
      <c r="M945" s="392"/>
      <c r="N945" s="279"/>
    </row>
    <row r="946" spans="1:14">
      <c r="A946" s="279"/>
      <c r="B946" s="403"/>
      <c r="C946" s="397"/>
      <c r="D946" s="404"/>
      <c r="E946" s="405"/>
      <c r="F946" s="404"/>
      <c r="G946" s="405"/>
      <c r="H946" s="405"/>
      <c r="I946" s="392"/>
      <c r="J946" s="392"/>
      <c r="K946" s="392"/>
      <c r="L946" s="392"/>
      <c r="M946" s="392"/>
      <c r="N946" s="279"/>
    </row>
    <row r="947" spans="1:14">
      <c r="A947" s="279"/>
      <c r="B947" s="403"/>
      <c r="C947" s="397"/>
      <c r="D947" s="404"/>
      <c r="E947" s="405"/>
      <c r="F947" s="404"/>
      <c r="G947" s="405"/>
      <c r="H947" s="405"/>
      <c r="I947" s="392"/>
      <c r="J947" s="392"/>
      <c r="K947" s="392"/>
      <c r="L947" s="392"/>
      <c r="M947" s="392"/>
      <c r="N947" s="279"/>
    </row>
    <row r="948" spans="1:14">
      <c r="A948" s="279"/>
      <c r="B948" s="403"/>
      <c r="C948" s="397"/>
      <c r="D948" s="404"/>
      <c r="E948" s="405"/>
      <c r="F948" s="404"/>
      <c r="G948" s="405"/>
      <c r="H948" s="405"/>
      <c r="I948" s="392"/>
      <c r="J948" s="392"/>
      <c r="K948" s="392"/>
      <c r="L948" s="392"/>
      <c r="M948" s="392"/>
      <c r="N948" s="279"/>
    </row>
    <row r="949" spans="1:14">
      <c r="A949" s="279"/>
      <c r="B949" s="403"/>
      <c r="C949" s="397"/>
      <c r="D949" s="404"/>
      <c r="E949" s="405"/>
      <c r="F949" s="404"/>
      <c r="G949" s="405"/>
      <c r="H949" s="405"/>
      <c r="I949" s="392"/>
      <c r="J949" s="392"/>
      <c r="K949" s="392"/>
      <c r="L949" s="392"/>
      <c r="M949" s="392"/>
      <c r="N949" s="279"/>
    </row>
    <row r="950" spans="1:14">
      <c r="A950" s="279"/>
      <c r="B950" s="403"/>
      <c r="C950" s="397"/>
      <c r="D950" s="404"/>
      <c r="E950" s="405"/>
      <c r="F950" s="404"/>
      <c r="G950" s="405"/>
      <c r="H950" s="405"/>
      <c r="I950" s="392"/>
      <c r="J950" s="392"/>
      <c r="K950" s="392"/>
      <c r="L950" s="392"/>
      <c r="M950" s="392"/>
      <c r="N950" s="279"/>
    </row>
    <row r="951" spans="1:14">
      <c r="A951" s="279"/>
      <c r="B951" s="403"/>
      <c r="C951" s="397"/>
      <c r="D951" s="404"/>
      <c r="E951" s="405"/>
      <c r="F951" s="404"/>
      <c r="G951" s="405"/>
      <c r="H951" s="405"/>
      <c r="I951" s="392"/>
      <c r="J951" s="392"/>
      <c r="K951" s="392"/>
      <c r="L951" s="392"/>
      <c r="M951" s="392"/>
      <c r="N951" s="279"/>
    </row>
    <row r="952" spans="1:14">
      <c r="A952" s="279"/>
      <c r="B952" s="403"/>
      <c r="C952" s="397"/>
      <c r="D952" s="404"/>
      <c r="E952" s="405"/>
      <c r="F952" s="404"/>
      <c r="G952" s="405"/>
      <c r="H952" s="405"/>
      <c r="I952" s="392"/>
      <c r="J952" s="392"/>
      <c r="K952" s="392"/>
      <c r="L952" s="392"/>
      <c r="M952" s="392"/>
      <c r="N952" s="279"/>
    </row>
    <row r="953" spans="1:14">
      <c r="A953" s="279"/>
      <c r="B953" s="403"/>
      <c r="C953" s="397"/>
      <c r="D953" s="404"/>
      <c r="E953" s="405"/>
      <c r="F953" s="404"/>
      <c r="G953" s="405"/>
      <c r="H953" s="405"/>
      <c r="I953" s="392"/>
      <c r="J953" s="392"/>
      <c r="K953" s="392"/>
      <c r="L953" s="392"/>
      <c r="M953" s="392"/>
      <c r="N953" s="279"/>
    </row>
    <row r="954" spans="1:14">
      <c r="A954" s="279"/>
      <c r="B954" s="403"/>
      <c r="C954" s="397"/>
      <c r="D954" s="404"/>
      <c r="E954" s="405"/>
      <c r="F954" s="404"/>
      <c r="G954" s="405"/>
      <c r="H954" s="405"/>
      <c r="I954" s="392"/>
      <c r="J954" s="392"/>
      <c r="K954" s="392"/>
      <c r="L954" s="392"/>
      <c r="M954" s="392"/>
      <c r="N954" s="279"/>
    </row>
    <row r="955" spans="1:14">
      <c r="A955" s="279"/>
      <c r="B955" s="403"/>
      <c r="C955" s="397"/>
      <c r="D955" s="404"/>
      <c r="E955" s="405"/>
      <c r="F955" s="404"/>
      <c r="G955" s="405"/>
      <c r="H955" s="405"/>
      <c r="I955" s="392"/>
      <c r="J955" s="392"/>
      <c r="K955" s="392"/>
      <c r="L955" s="392"/>
      <c r="M955" s="392"/>
      <c r="N955" s="279"/>
    </row>
    <row r="956" spans="1:14">
      <c r="A956" s="279"/>
      <c r="B956" s="403"/>
      <c r="C956" s="397"/>
      <c r="D956" s="404"/>
      <c r="E956" s="405"/>
      <c r="F956" s="404"/>
      <c r="G956" s="405"/>
      <c r="H956" s="405"/>
      <c r="I956" s="392"/>
      <c r="J956" s="392"/>
      <c r="K956" s="392"/>
      <c r="L956" s="392"/>
      <c r="M956" s="392"/>
      <c r="N956" s="279"/>
    </row>
    <row r="957" spans="1:14">
      <c r="A957" s="279"/>
      <c r="B957" s="403"/>
      <c r="C957" s="397"/>
      <c r="D957" s="404"/>
      <c r="E957" s="405"/>
      <c r="F957" s="404"/>
      <c r="G957" s="405"/>
      <c r="H957" s="405"/>
      <c r="I957" s="392"/>
      <c r="J957" s="392"/>
      <c r="K957" s="392"/>
      <c r="L957" s="392"/>
      <c r="M957" s="392"/>
      <c r="N957" s="279"/>
    </row>
    <row r="958" spans="1:14">
      <c r="A958" s="279"/>
      <c r="B958" s="403"/>
      <c r="C958" s="397"/>
      <c r="D958" s="404"/>
      <c r="E958" s="405"/>
      <c r="F958" s="404"/>
      <c r="G958" s="405"/>
      <c r="H958" s="405"/>
      <c r="I958" s="392"/>
      <c r="J958" s="392"/>
      <c r="K958" s="392"/>
      <c r="L958" s="392"/>
      <c r="M958" s="392"/>
      <c r="N958" s="279"/>
    </row>
    <row r="959" spans="1:14">
      <c r="A959" s="279"/>
      <c r="B959" s="403"/>
      <c r="C959" s="397"/>
      <c r="D959" s="404"/>
      <c r="E959" s="405"/>
      <c r="F959" s="404"/>
      <c r="G959" s="405"/>
      <c r="H959" s="405"/>
      <c r="I959" s="392"/>
      <c r="J959" s="392"/>
      <c r="K959" s="392"/>
      <c r="L959" s="392"/>
      <c r="M959" s="392"/>
      <c r="N959" s="279"/>
    </row>
    <row r="960" spans="1:14">
      <c r="A960" s="279"/>
      <c r="B960" s="403"/>
      <c r="C960" s="397"/>
      <c r="D960" s="404"/>
      <c r="E960" s="405"/>
      <c r="F960" s="404"/>
      <c r="G960" s="405"/>
      <c r="H960" s="405"/>
      <c r="I960" s="392"/>
      <c r="J960" s="392"/>
      <c r="K960" s="392"/>
      <c r="L960" s="392"/>
      <c r="M960" s="392"/>
      <c r="N960" s="279"/>
    </row>
    <row r="961" spans="1:14">
      <c r="A961" s="279"/>
      <c r="B961" s="403"/>
      <c r="C961" s="397"/>
      <c r="D961" s="404"/>
      <c r="E961" s="405"/>
      <c r="F961" s="404"/>
      <c r="G961" s="405"/>
      <c r="H961" s="405"/>
      <c r="I961" s="392"/>
      <c r="J961" s="392"/>
      <c r="K961" s="392"/>
      <c r="L961" s="392"/>
      <c r="M961" s="392"/>
      <c r="N961" s="279"/>
    </row>
    <row r="962" spans="1:14">
      <c r="A962" s="279"/>
      <c r="B962" s="403"/>
      <c r="C962" s="397"/>
      <c r="D962" s="404"/>
      <c r="E962" s="405"/>
      <c r="F962" s="404"/>
      <c r="G962" s="405"/>
      <c r="H962" s="405"/>
      <c r="I962" s="392"/>
      <c r="J962" s="392"/>
      <c r="K962" s="392"/>
      <c r="L962" s="392"/>
      <c r="M962" s="392"/>
      <c r="N962" s="279"/>
    </row>
    <row r="963" spans="1:14">
      <c r="A963" s="279"/>
      <c r="B963" s="403"/>
      <c r="C963" s="397"/>
      <c r="D963" s="404"/>
      <c r="E963" s="405"/>
      <c r="F963" s="404"/>
      <c r="G963" s="405"/>
      <c r="H963" s="405"/>
      <c r="I963" s="392"/>
      <c r="J963" s="392"/>
      <c r="K963" s="392"/>
      <c r="L963" s="392"/>
      <c r="M963" s="392"/>
      <c r="N963" s="279"/>
    </row>
    <row r="964" spans="1:14">
      <c r="A964" s="279"/>
      <c r="B964" s="403"/>
      <c r="C964" s="397"/>
      <c r="D964" s="404"/>
      <c r="E964" s="405"/>
      <c r="F964" s="404"/>
      <c r="G964" s="405"/>
      <c r="H964" s="405"/>
      <c r="I964" s="392"/>
      <c r="J964" s="392"/>
      <c r="K964" s="392"/>
      <c r="L964" s="392"/>
      <c r="M964" s="392"/>
      <c r="N964" s="279"/>
    </row>
    <row r="965" spans="1:14">
      <c r="A965" s="279"/>
      <c r="B965" s="403"/>
      <c r="C965" s="397"/>
      <c r="D965" s="404"/>
      <c r="E965" s="405"/>
      <c r="F965" s="404"/>
      <c r="G965" s="405"/>
      <c r="H965" s="405"/>
      <c r="I965" s="392"/>
      <c r="J965" s="392"/>
      <c r="K965" s="392"/>
      <c r="L965" s="392"/>
      <c r="M965" s="392"/>
      <c r="N965" s="279"/>
    </row>
    <row r="966" spans="1:14">
      <c r="A966" s="279"/>
      <c r="B966" s="403"/>
      <c r="C966" s="397"/>
      <c r="D966" s="404"/>
      <c r="E966" s="405"/>
      <c r="F966" s="404"/>
      <c r="G966" s="405"/>
      <c r="H966" s="405"/>
      <c r="I966" s="392"/>
      <c r="J966" s="392"/>
      <c r="K966" s="392"/>
      <c r="L966" s="392"/>
      <c r="M966" s="392"/>
      <c r="N966" s="279"/>
    </row>
    <row r="967" spans="1:14">
      <c r="A967" s="279"/>
      <c r="B967" s="403"/>
      <c r="C967" s="397"/>
      <c r="D967" s="404"/>
      <c r="E967" s="405"/>
      <c r="F967" s="404"/>
      <c r="G967" s="405"/>
      <c r="H967" s="405"/>
      <c r="I967" s="392"/>
      <c r="J967" s="392"/>
      <c r="K967" s="392"/>
      <c r="L967" s="392"/>
      <c r="M967" s="392"/>
      <c r="N967" s="279"/>
    </row>
    <row r="968" spans="1:14">
      <c r="A968" s="279"/>
      <c r="B968" s="403"/>
      <c r="C968" s="397"/>
      <c r="D968" s="404"/>
      <c r="E968" s="405"/>
      <c r="F968" s="404"/>
      <c r="G968" s="405"/>
      <c r="H968" s="405"/>
      <c r="I968" s="392"/>
      <c r="J968" s="392"/>
      <c r="K968" s="392"/>
      <c r="L968" s="392"/>
      <c r="M968" s="392"/>
      <c r="N968" s="279"/>
    </row>
    <row r="969" spans="1:14">
      <c r="A969" s="279"/>
      <c r="B969" s="403"/>
      <c r="C969" s="397"/>
      <c r="D969" s="404"/>
      <c r="E969" s="405"/>
      <c r="F969" s="404"/>
      <c r="G969" s="405"/>
      <c r="H969" s="405"/>
      <c r="I969" s="392"/>
      <c r="J969" s="392"/>
      <c r="K969" s="392"/>
      <c r="L969" s="392"/>
      <c r="M969" s="392"/>
      <c r="N969" s="279"/>
    </row>
    <row r="970" spans="1:14">
      <c r="A970" s="279"/>
      <c r="B970" s="403"/>
      <c r="C970" s="397"/>
      <c r="D970" s="404"/>
      <c r="E970" s="405"/>
      <c r="F970" s="404"/>
      <c r="G970" s="405"/>
      <c r="H970" s="405"/>
      <c r="I970" s="392"/>
      <c r="J970" s="392"/>
      <c r="K970" s="392"/>
      <c r="L970" s="392"/>
      <c r="M970" s="392"/>
      <c r="N970" s="279"/>
    </row>
    <row r="971" spans="1:14">
      <c r="A971" s="279"/>
      <c r="B971" s="403"/>
      <c r="C971" s="397"/>
      <c r="D971" s="404"/>
      <c r="E971" s="405"/>
      <c r="F971" s="404"/>
      <c r="G971" s="405"/>
      <c r="H971" s="405"/>
      <c r="I971" s="392"/>
      <c r="J971" s="392"/>
      <c r="K971" s="392"/>
      <c r="L971" s="392"/>
      <c r="M971" s="392"/>
      <c r="N971" s="279"/>
    </row>
    <row r="972" spans="1:14">
      <c r="A972" s="279"/>
      <c r="B972" s="403"/>
      <c r="C972" s="397"/>
      <c r="D972" s="404"/>
      <c r="E972" s="405"/>
      <c r="F972" s="404"/>
      <c r="G972" s="405"/>
      <c r="H972" s="405"/>
      <c r="I972" s="392"/>
      <c r="J972" s="392"/>
      <c r="K972" s="392"/>
      <c r="L972" s="392"/>
      <c r="M972" s="392"/>
      <c r="N972" s="279"/>
    </row>
    <row r="973" spans="1:14">
      <c r="A973" s="279"/>
      <c r="B973" s="403"/>
      <c r="C973" s="397"/>
      <c r="D973" s="404"/>
      <c r="E973" s="405"/>
      <c r="F973" s="404"/>
      <c r="G973" s="405"/>
      <c r="H973" s="405"/>
      <c r="I973" s="392"/>
      <c r="J973" s="392"/>
      <c r="K973" s="392"/>
      <c r="L973" s="392"/>
      <c r="M973" s="392"/>
      <c r="N973" s="279"/>
    </row>
    <row r="974" spans="1:14">
      <c r="A974" s="279"/>
      <c r="B974" s="403"/>
      <c r="C974" s="397"/>
      <c r="D974" s="404"/>
      <c r="E974" s="405"/>
      <c r="F974" s="404"/>
      <c r="G974" s="405"/>
      <c r="H974" s="405"/>
      <c r="I974" s="392"/>
      <c r="J974" s="392"/>
      <c r="K974" s="392"/>
      <c r="L974" s="392"/>
      <c r="M974" s="392"/>
      <c r="N974" s="279"/>
    </row>
    <row r="975" spans="1:14">
      <c r="A975" s="279"/>
      <c r="B975" s="403"/>
      <c r="C975" s="397"/>
      <c r="D975" s="404"/>
      <c r="E975" s="405"/>
      <c r="F975" s="404"/>
      <c r="G975" s="405"/>
      <c r="H975" s="405"/>
      <c r="I975" s="392"/>
      <c r="J975" s="392"/>
      <c r="K975" s="392"/>
      <c r="L975" s="392"/>
      <c r="M975" s="392"/>
      <c r="N975" s="279"/>
    </row>
    <row r="976" spans="1:14">
      <c r="A976" s="279"/>
      <c r="B976" s="403"/>
      <c r="C976" s="397"/>
      <c r="D976" s="404"/>
      <c r="E976" s="405"/>
      <c r="F976" s="404"/>
      <c r="G976" s="405"/>
      <c r="H976" s="405"/>
      <c r="I976" s="392"/>
      <c r="J976" s="392"/>
      <c r="K976" s="392"/>
      <c r="L976" s="392"/>
      <c r="M976" s="392"/>
      <c r="N976" s="279"/>
    </row>
    <row r="977" spans="1:14">
      <c r="A977" s="279"/>
      <c r="B977" s="403"/>
      <c r="C977" s="397"/>
      <c r="D977" s="404"/>
      <c r="E977" s="405"/>
      <c r="F977" s="404"/>
      <c r="G977" s="405"/>
      <c r="H977" s="405"/>
      <c r="I977" s="392"/>
      <c r="J977" s="392"/>
      <c r="K977" s="392"/>
      <c r="L977" s="392"/>
      <c r="M977" s="392"/>
      <c r="N977" s="279"/>
    </row>
    <row r="978" spans="1:14">
      <c r="A978" s="279"/>
      <c r="B978" s="403"/>
      <c r="C978" s="397"/>
      <c r="D978" s="404"/>
      <c r="E978" s="405"/>
      <c r="F978" s="404"/>
      <c r="G978" s="405"/>
      <c r="H978" s="405"/>
      <c r="I978" s="392"/>
      <c r="J978" s="392"/>
      <c r="K978" s="392"/>
      <c r="L978" s="392"/>
      <c r="M978" s="392"/>
      <c r="N978" s="279"/>
    </row>
    <row r="979" spans="1:14">
      <c r="A979" s="279"/>
      <c r="B979" s="403"/>
      <c r="C979" s="397"/>
      <c r="D979" s="404"/>
      <c r="E979" s="405"/>
      <c r="F979" s="404"/>
      <c r="G979" s="405"/>
      <c r="H979" s="405"/>
      <c r="I979" s="392"/>
      <c r="J979" s="392"/>
      <c r="K979" s="392"/>
      <c r="L979" s="392"/>
      <c r="M979" s="392"/>
      <c r="N979" s="279"/>
    </row>
    <row r="980" spans="1:14">
      <c r="A980" s="279"/>
      <c r="B980" s="403"/>
      <c r="C980" s="397"/>
      <c r="D980" s="404"/>
      <c r="E980" s="405"/>
      <c r="F980" s="404"/>
      <c r="G980" s="405"/>
      <c r="H980" s="405"/>
      <c r="I980" s="392"/>
      <c r="J980" s="392"/>
      <c r="K980" s="392"/>
      <c r="L980" s="392"/>
      <c r="M980" s="392"/>
      <c r="N980" s="279"/>
    </row>
    <row r="981" spans="1:14">
      <c r="A981" s="279"/>
      <c r="B981" s="403"/>
      <c r="C981" s="397"/>
      <c r="D981" s="404"/>
      <c r="E981" s="405"/>
      <c r="F981" s="404"/>
      <c r="G981" s="405"/>
      <c r="H981" s="405"/>
      <c r="I981" s="392"/>
      <c r="J981" s="392"/>
      <c r="K981" s="392"/>
      <c r="L981" s="392"/>
      <c r="M981" s="392"/>
      <c r="N981" s="279"/>
    </row>
    <row r="982" spans="1:14">
      <c r="A982" s="279"/>
      <c r="B982" s="403"/>
      <c r="C982" s="397"/>
      <c r="D982" s="404"/>
      <c r="E982" s="405"/>
      <c r="F982" s="404"/>
      <c r="G982" s="405"/>
      <c r="H982" s="405"/>
      <c r="I982" s="392"/>
      <c r="J982" s="392"/>
      <c r="K982" s="392"/>
      <c r="L982" s="392"/>
      <c r="M982" s="392"/>
      <c r="N982" s="279"/>
    </row>
  </sheetData>
  <mergeCells count="23">
    <mergeCell ref="C29:F29"/>
    <mergeCell ref="G29:H29"/>
    <mergeCell ref="C25:F25"/>
    <mergeCell ref="C26:F26"/>
    <mergeCell ref="C27:F27"/>
    <mergeCell ref="G27:H27"/>
    <mergeCell ref="C28:F28"/>
    <mergeCell ref="G28:H28"/>
    <mergeCell ref="M22:Q22"/>
    <mergeCell ref="C23:F23"/>
    <mergeCell ref="G23:H23"/>
    <mergeCell ref="C24:F24"/>
    <mergeCell ref="G24:H24"/>
    <mergeCell ref="A22:A23"/>
    <mergeCell ref="B22:B23"/>
    <mergeCell ref="C22:F22"/>
    <mergeCell ref="G22:H22"/>
    <mergeCell ref="I22:L22"/>
    <mergeCell ref="A1:M1"/>
    <mergeCell ref="A2:M2"/>
    <mergeCell ref="A13:A14"/>
    <mergeCell ref="B13:B14"/>
    <mergeCell ref="A21:H21"/>
  </mergeCells>
  <hyperlinks>
    <hyperlink ref="F4" r:id="rId1"/>
    <hyperlink ref="F5" r:id="rId2"/>
    <hyperlink ref="F6" r:id="rId3"/>
    <hyperlink ref="F8" r:id="rId4"/>
    <hyperlink ref="F9" r:id="rId5"/>
    <hyperlink ref="F10" r:id="rId6"/>
    <hyperlink ref="F11" r:id="rId7"/>
    <hyperlink ref="F12" r:id="rId8"/>
    <hyperlink ref="F13" r:id="rId9"/>
    <hyperlink ref="F14" r:id="rId10"/>
    <hyperlink ref="F15" r:id="rId11"/>
    <hyperlink ref="F16" r:id="rId12"/>
    <hyperlink ref="F17" r:id="rId13"/>
    <hyperlink ref="F18" r:id="rId14"/>
    <hyperlink ref="F19" r:id="rId15"/>
    <hyperlink ref="F20" r:id="rId16"/>
    <hyperlink ref="H21" r:id="rId17" display="https://yadi.sk/i/fT1bK2_I3URVD3"/>
  </hyperlinks>
  <pageMargins left="0.7" right="0.7" top="0.75" bottom="0.75" header="0.3" footer="0.3"/>
  <pageSetup paperSize="9" firstPageNumber="2147483648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16</vt:i4>
      </vt:variant>
    </vt:vector>
  </HeadingPairs>
  <TitlesOfParts>
    <vt:vector size="39" baseType="lpstr">
      <vt:lpstr>Доска объявлений</vt:lpstr>
      <vt:lpstr>Подуш</vt:lpstr>
      <vt:lpstr>коэффициенты</vt:lpstr>
      <vt:lpstr>РАСЧЕТ без СХ(ст)</vt:lpstr>
      <vt:lpstr>Свод рангов</vt:lpstr>
      <vt:lpstr>РАСЧЕТ без СХ</vt:lpstr>
      <vt:lpstr>Мониторинг согласования</vt:lpstr>
      <vt:lpstr>Лист1</vt:lpstr>
      <vt:lpstr>Справочник</vt:lpstr>
      <vt:lpstr>РАСЧЕТ</vt:lpstr>
      <vt:lpstr>к среднему по РА</vt:lpstr>
      <vt:lpstr>Город</vt:lpstr>
      <vt:lpstr>К-Агач</vt:lpstr>
      <vt:lpstr>Майма</vt:lpstr>
      <vt:lpstr>Онгудай</vt:lpstr>
      <vt:lpstr>Турочак</vt:lpstr>
      <vt:lpstr>Улаган</vt:lpstr>
      <vt:lpstr>У-Кан</vt:lpstr>
      <vt:lpstr>Чоя</vt:lpstr>
      <vt:lpstr>Чемал нов</vt:lpstr>
      <vt:lpstr>Чемал</vt:lpstr>
      <vt:lpstr>Шебалино</vt:lpstr>
      <vt:lpstr>У-Кокса</vt:lpstr>
      <vt:lpstr>Город!Область_печати</vt:lpstr>
      <vt:lpstr>'К-Агач'!Область_печати</vt:lpstr>
      <vt:lpstr>Майма!Область_печати</vt:lpstr>
      <vt:lpstr>'Мониторинг согласования'!Область_печати</vt:lpstr>
      <vt:lpstr>Онгудай!Область_печати</vt:lpstr>
      <vt:lpstr>РАСЧЕТ!Область_печати</vt:lpstr>
      <vt:lpstr>'РАСЧЕТ без СХ'!Область_печати</vt:lpstr>
      <vt:lpstr>'РАСЧЕТ без СХ(ст)'!Область_печати</vt:lpstr>
      <vt:lpstr>Турочак!Область_печати</vt:lpstr>
      <vt:lpstr>'У-Кан'!Область_печати</vt:lpstr>
      <vt:lpstr>'У-Кокса'!Область_печати</vt:lpstr>
      <vt:lpstr>Улаган!Область_печати</vt:lpstr>
      <vt:lpstr>Чемал!Область_печати</vt:lpstr>
      <vt:lpstr>'Чемал нов'!Область_печати</vt:lpstr>
      <vt:lpstr>Чоя!Область_печати</vt:lpstr>
      <vt:lpstr>Шебалино!Область_печати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Baeva</dc:creator>
  <cp:keywords/>
  <dc:description/>
  <cp:lastModifiedBy>User</cp:lastModifiedBy>
  <cp:revision>195</cp:revision>
  <dcterms:created xsi:type="dcterms:W3CDTF">2017-07-25T10:17:23Z</dcterms:created>
  <dcterms:modified xsi:type="dcterms:W3CDTF">2024-08-05T05:20:35Z</dcterms:modified>
  <cp:category/>
  <cp:contentStatus/>
</cp:coreProperties>
</file>