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Чема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O36" i="1"/>
  <c r="N36" i="1"/>
  <c r="H36" i="1"/>
  <c r="O35" i="1"/>
  <c r="N35" i="1"/>
  <c r="I35" i="1"/>
  <c r="H35" i="1"/>
  <c r="O34" i="1"/>
  <c r="N34" i="1"/>
  <c r="I34" i="1"/>
  <c r="H34" i="1"/>
  <c r="O33" i="1"/>
  <c r="N33" i="1"/>
  <c r="I33" i="1"/>
  <c r="H33" i="1"/>
  <c r="O32" i="1"/>
  <c r="N32" i="1"/>
  <c r="I32" i="1"/>
  <c r="H32" i="1"/>
  <c r="O31" i="1"/>
  <c r="N31" i="1"/>
  <c r="I31" i="1"/>
  <c r="H31" i="1"/>
  <c r="O30" i="1"/>
  <c r="N30" i="1"/>
  <c r="H30" i="1"/>
  <c r="G30" i="1"/>
  <c r="E30" i="1"/>
  <c r="O29" i="1"/>
  <c r="N29" i="1"/>
  <c r="I29" i="1"/>
  <c r="H29" i="1"/>
  <c r="O28" i="1"/>
  <c r="N28" i="1"/>
  <c r="O27" i="1"/>
  <c r="N27" i="1"/>
  <c r="G27" i="1"/>
  <c r="H27" i="1" s="1"/>
  <c r="E27" i="1"/>
  <c r="O26" i="1"/>
  <c r="N26" i="1"/>
  <c r="I26" i="1"/>
  <c r="H26" i="1"/>
  <c r="O25" i="1"/>
  <c r="N25" i="1"/>
  <c r="O24" i="1"/>
  <c r="N24" i="1"/>
  <c r="I24" i="1"/>
  <c r="H24" i="1"/>
  <c r="O22" i="1"/>
  <c r="N22" i="1"/>
  <c r="O21" i="1"/>
  <c r="N21" i="1"/>
  <c r="O20" i="1"/>
  <c r="N20" i="1"/>
  <c r="G20" i="1"/>
  <c r="H20" i="1" s="1"/>
  <c r="E20" i="1"/>
  <c r="O19" i="1"/>
  <c r="N19" i="1"/>
  <c r="O18" i="1"/>
  <c r="N18" i="1"/>
  <c r="O17" i="1"/>
  <c r="N17" i="1"/>
  <c r="G17" i="1"/>
  <c r="H17" i="1" s="1"/>
  <c r="E17" i="1"/>
  <c r="O16" i="1"/>
  <c r="N16" i="1"/>
  <c r="H16" i="1"/>
  <c r="G16" i="1"/>
  <c r="E16" i="1"/>
  <c r="O15" i="1"/>
  <c r="N15" i="1"/>
  <c r="O14" i="1"/>
  <c r="N14" i="1"/>
  <c r="I14" i="1"/>
  <c r="H14" i="1"/>
  <c r="O13" i="1"/>
  <c r="N13" i="1"/>
  <c r="O12" i="1"/>
  <c r="N12" i="1"/>
  <c r="O11" i="1"/>
  <c r="N11" i="1"/>
  <c r="G11" i="1"/>
  <c r="H11" i="1" s="1"/>
  <c r="E11" i="1"/>
  <c r="O10" i="1"/>
  <c r="N10" i="1"/>
  <c r="G10" i="1"/>
  <c r="H10" i="1" s="1"/>
  <c r="E10" i="1"/>
  <c r="O9" i="1"/>
  <c r="N9" i="1"/>
  <c r="O8" i="1"/>
  <c r="N8" i="1"/>
  <c r="H8" i="1"/>
  <c r="G8" i="1"/>
  <c r="E8" i="1"/>
  <c r="O7" i="1"/>
  <c r="N7" i="1"/>
  <c r="A2" i="1"/>
  <c r="I10" i="1" l="1"/>
  <c r="I17" i="1"/>
  <c r="I20" i="1"/>
</calcChain>
</file>

<file path=xl/sharedStrings.xml><?xml version="1.0" encoding="utf-8"?>
<sst xmlns="http://schemas.openxmlformats.org/spreadsheetml/2006/main" count="293" uniqueCount="104">
  <si>
    <t>ЧЕМАЛЬСКИЙ РАЙОН</t>
  </si>
  <si>
    <t>№ показателя</t>
  </si>
  <si>
    <t>Наименование целевого покзателя</t>
  </si>
  <si>
    <t>единицы измерения</t>
  </si>
  <si>
    <t>1 полугодие 2020 года (факт)</t>
  </si>
  <si>
    <t>1 полугодие 2021 года (факт)</t>
  </si>
  <si>
    <t>1 полугодие 2022 года</t>
  </si>
  <si>
    <t>Муниципальное образовние</t>
  </si>
  <si>
    <t>Ведомство (согласование АНАЛИТИЧЕСКИХ записок и ведомственных целевых показатателей)</t>
  </si>
  <si>
    <r>
      <t xml:space="preserve">План (в соответствии с </t>
    </r>
    <r>
      <rPr>
        <b/>
        <sz val="12"/>
        <rFont val="Times New Roman"/>
      </rPr>
      <t>соглашением</t>
    </r>
    <r>
      <rPr>
        <b/>
        <sz val="12"/>
        <rFont val="Times New Roman"/>
      </rPr>
      <t>)</t>
    </r>
  </si>
  <si>
    <t>1 полугодие 2022 г. (факт</t>
  </si>
  <si>
    <t>Уровень достижения плана, %</t>
  </si>
  <si>
    <t>Отклонение от плана, процентных пунктов</t>
  </si>
  <si>
    <t>ФИО (полность)</t>
  </si>
  <si>
    <r>
      <t>контактный телефон (</t>
    </r>
    <r>
      <rPr>
        <sz val="12"/>
        <color indexed="2"/>
        <rFont val="Times New Roman"/>
      </rPr>
      <t>ОБЯЗАТЕЛЬНО</t>
    </r>
    <r>
      <rPr>
        <sz val="12"/>
        <rFont val="Times New Roman"/>
      </rPr>
      <t>)</t>
    </r>
  </si>
  <si>
    <r>
      <t>дата и время внесения на согласования (</t>
    </r>
    <r>
      <rPr>
        <sz val="12"/>
        <color indexed="2"/>
        <rFont val="Times New Roman"/>
      </rPr>
      <t>ОБЯЗАТЕЛЬНО</t>
    </r>
    <r>
      <rPr>
        <sz val="12"/>
        <rFont val="Times New Roman"/>
      </rPr>
      <t>)</t>
    </r>
  </si>
  <si>
    <r>
      <t xml:space="preserve">Комментарий ответственного сотрудника </t>
    </r>
    <r>
      <rPr>
        <sz val="12"/>
        <color indexed="2"/>
        <rFont val="Times New Roman"/>
      </rPr>
      <t>ОБЯЗАТЕЛЬНО</t>
    </r>
  </si>
  <si>
    <t>ФИО (полностью)</t>
  </si>
  <si>
    <r>
      <t>контактный телефон (</t>
    </r>
    <r>
      <rPr>
        <sz val="12"/>
        <color indexed="2"/>
        <rFont val="Times New Roman"/>
      </rPr>
      <t>обязательно</t>
    </r>
    <r>
      <rPr>
        <sz val="12"/>
        <rFont val="Times New Roman"/>
      </rPr>
      <t>)</t>
    </r>
  </si>
  <si>
    <r>
      <t xml:space="preserve">отметкам о рассмотрении материало (согласовано / на доработку) - </t>
    </r>
    <r>
      <rPr>
        <sz val="12"/>
        <color indexed="2"/>
        <rFont val="Times New Roman"/>
      </rPr>
      <t>обязательно</t>
    </r>
  </si>
  <si>
    <r>
      <t>дата и время согласования (</t>
    </r>
    <r>
      <rPr>
        <sz val="12"/>
        <color indexed="2"/>
        <rFont val="Times New Roman"/>
      </rPr>
      <t>ОБЯЗАТЕЛЬНО)</t>
    </r>
  </si>
  <si>
    <r>
      <t xml:space="preserve">комментарий ответственного сотрудника </t>
    </r>
    <r>
      <rPr>
        <sz val="12"/>
        <color indexed="2"/>
        <rFont val="Times New Roman"/>
      </rPr>
      <t>ОБЯЗАТЕЛЬНО</t>
    </r>
  </si>
  <si>
    <t>Показатели социально-экономического развития муниципальных образований в Республике Алтай со статусом первой степени**</t>
  </si>
  <si>
    <t>Численность постоянного населения на 01.01.</t>
  </si>
  <si>
    <t>человек</t>
  </si>
  <si>
    <t>X</t>
  </si>
  <si>
    <t>х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</si>
  <si>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</si>
  <si>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чел. (для расчета)</t>
  </si>
  <si>
    <t>Х</t>
  </si>
  <si>
    <t>Найкова Людмила Владимировна</t>
  </si>
  <si>
    <t>838841 22 4 21  8 923 661 1006</t>
  </si>
  <si>
    <t>26.09.2022 15-20</t>
  </si>
  <si>
    <t>показатель и аналитика на согласование</t>
  </si>
  <si>
    <t>Согласовано</t>
  </si>
  <si>
    <t>человек на 1 тыс. населения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</si>
  <si>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</t>
  </si>
  <si>
    <t>тыс. руб. (для расчета)</t>
  </si>
  <si>
    <t>x</t>
  </si>
  <si>
    <t>согласовано</t>
  </si>
  <si>
    <t>в % к соответсвующему периоду прошлого года</t>
  </si>
  <si>
    <t>аналитика согласована</t>
  </si>
  <si>
    <t>тыс. рублей на человека</t>
  </si>
  <si>
    <t>Отношение количества малообеспеченных семей к общему количеству семей***</t>
  </si>
  <si>
    <t>в % от общего количества семей (по данным Социального паспорта Республики Алтай)</t>
  </si>
  <si>
    <t>Естественный прирост (убыль)</t>
  </si>
  <si>
    <t>Пояснительная согласованна</t>
  </si>
  <si>
    <t>Объем введенной общей площади жилых помещений</t>
  </si>
  <si>
    <t>кв. м. (для расчета)</t>
  </si>
  <si>
    <t>28.09.2022, 17.50</t>
  </si>
  <si>
    <t xml:space="preserve">квадратных метров на 1 тыс. человек  населения </t>
  </si>
  <si>
    <t>Отношение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к сумме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</t>
  </si>
  <si>
    <t>%</t>
  </si>
  <si>
    <t>показатель и аналитика  на согласование</t>
  </si>
  <si>
    <t>07.10.2022, 13.00</t>
  </si>
  <si>
    <t>Пояснительная согласована</t>
  </si>
  <si>
    <t>6.1.</t>
  </si>
  <si>
    <t>численность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 (для расчета)</t>
  </si>
  <si>
    <t>пояснительная согласована</t>
  </si>
  <si>
    <t>6.2.</t>
  </si>
  <si>
    <t>сумма численности детей в возрастной группе от 2 месяцев до 8 лет, посещающих организации, осуществляющие образовательную деятельность по образовательным программам дошкольного образования, и численности детей в возрастной группе от 2 месяц до 8 лет, не обеспеченных местом, нуждающихся в получении места в муниципальных и государственных организациях, осуществляющих образовательную деятельность по образовательным программам дошкольного образования (для расчета)</t>
  </si>
  <si>
    <t>Отношение 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собственности, к общей численности детей в возрасте от 5 до 18 лет</t>
  </si>
  <si>
    <t>Показатель и аналитическая справка согласованы</t>
  </si>
  <si>
    <t>7.1.</t>
  </si>
  <si>
    <t>численности детей в возрасте от 5 лет до 18 лет, получающих услуги по дополнительному образованию в организациях различной организационно-правовой формы и формы собственности</t>
  </si>
  <si>
    <t>7.2.</t>
  </si>
  <si>
    <t>общая численность детей в возрасте от 5 до 18 лет</t>
  </si>
  <si>
    <t>Показатели социально-экономического развития муниципальных образований в Республике Алтай со статусом второй степени****</t>
  </si>
  <si>
    <t>Налоговые доходы консолидированного бюджета муниципального образования (без учета доходов от уплаты акцизов на автомобильный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Федерации)***</t>
  </si>
  <si>
    <t>в % к соответствующему периоду прошлого года</t>
  </si>
  <si>
    <t>показатель согласован</t>
  </si>
  <si>
    <t>23.05.2022 15-32</t>
  </si>
  <si>
    <t>пояснительная согласована 15-32</t>
  </si>
  <si>
    <t>Объем промышленного производства</t>
  </si>
  <si>
    <t xml:space="preserve">тыс. руб. (для расчета) </t>
  </si>
  <si>
    <t xml:space="preserve">Показатель согласован </t>
  </si>
  <si>
    <t>30.09.2022 16-00</t>
  </si>
  <si>
    <t>С пояснительной запиской</t>
  </si>
  <si>
    <t>индекс промышленного производства, %</t>
  </si>
  <si>
    <t>8 (38841) 22 4 84  8 923 661 1006</t>
  </si>
  <si>
    <t>показатель на согласование</t>
  </si>
  <si>
    <t>Объем производства продукции сельского хозяйства</t>
  </si>
  <si>
    <t xml:space="preserve">млн. руб. (для расчета) </t>
  </si>
  <si>
    <t>06.10.2022; 15:04</t>
  </si>
  <si>
    <t>индекс физического объема, %</t>
  </si>
  <si>
    <t>тыс.руб. на человека</t>
  </si>
  <si>
    <t>Уровень зарегистрированной безработицы</t>
  </si>
  <si>
    <t>в % к экономически активному населению</t>
  </si>
  <si>
    <t>03.10.2022 12-00</t>
  </si>
  <si>
    <t>Туристский поток***</t>
  </si>
  <si>
    <t>без замечаний</t>
  </si>
  <si>
    <t>Полнота внесения муниципальных районом (городским округом)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</si>
  <si>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в % к общему количеству зарегистрированных документов</t>
  </si>
  <si>
    <t>Полнота внесения сельскими поселениями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"Управление"***</t>
  </si>
  <si>
    <t>удельный вес, в % к общему количеству зарегистрированных документов</t>
  </si>
  <si>
    <t>Доля протяженности автомобильных дорог общего пользования местного значения с твердым покрытием***</t>
  </si>
  <si>
    <t>в % к общей протяженности автомобильных дорог общего пользования местного значения</t>
  </si>
  <si>
    <t>23.05.2022, 18-57</t>
  </si>
  <si>
    <t>аналитика и показатель согласованы</t>
  </si>
  <si>
    <t>Число несовершеннолетних, пострадавших от преступных посягательств</t>
  </si>
  <si>
    <t>на 1000 детей в возрасте 0-18 лет</t>
  </si>
  <si>
    <t>23.05.2022, 14-55</t>
  </si>
  <si>
    <t xml:space="preserve">    3. Согласование сводного отчета о выполнении Соглашения </t>
  </si>
  <si>
    <t>Сводный отчет о выполнении Соглашения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</si>
</sst>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dd/mm/yyyy\ h:mm:ss"/>
    <numFmt numFmtId="166" formatCode="0.0"/>
  </numFmts>
  <fonts count="12">
    <font>
      <sz val="11"/>
      <color theme="1"/>
      <name val="Calibri"/>
      <family val="2"/>
      <scheme val="minor"/>
    </font>
    <font>
      <sz val="12"/>
      <name val="Times New Roman"/>
    </font>
    <font>
      <b/>
      <sz val="20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color indexed="2"/>
      <name val="Times New Roman"/>
    </font>
    <font>
      <sz val="12"/>
      <color theme="5" tint="0.39997558519241921"/>
      <name val="Times New Roman"/>
    </font>
    <font>
      <sz val="12"/>
      <color theme="1"/>
      <name val="Arial"/>
    </font>
    <font>
      <b/>
      <i/>
      <sz val="12"/>
      <name val="Times New Roman"/>
    </font>
    <font>
      <sz val="12"/>
      <name val="Liberation Sans"/>
    </font>
    <font>
      <sz val="11"/>
      <name val="Arial"/>
    </font>
    <font>
      <sz val="1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66FF99"/>
        <bgColor rgb="FF66FF99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rgb="FFEBF1DE"/>
      </patternFill>
    </fill>
    <fill>
      <patternFill patternType="solid">
        <fgColor theme="4" tint="0.79998168889431442"/>
        <bgColor rgb="FFEBF1DE"/>
      </patternFill>
    </fill>
    <fill>
      <patternFill patternType="solid">
        <fgColor rgb="FFFFFF66"/>
        <bgColor indexed="31"/>
      </patternFill>
    </fill>
    <fill>
      <patternFill patternType="solid">
        <fgColor rgb="FFFFFF66"/>
        <bgColor rgb="FFEBF1DE"/>
      </patternFill>
    </fill>
    <fill>
      <patternFill patternType="solid">
        <fgColor theme="4" tint="0.79998168889431442"/>
        <bgColor indexed="27"/>
      </patternFill>
    </fill>
    <fill>
      <patternFill patternType="solid">
        <fgColor indexed="5"/>
        <bgColor rgb="FFEBF1DE"/>
      </patternFill>
    </fill>
    <fill>
      <patternFill patternType="solid">
        <fgColor indexed="5"/>
        <bgColor indexed="31"/>
      </patternFill>
    </fill>
    <fill>
      <patternFill patternType="solid">
        <fgColor theme="9" tint="0.79998168889431442"/>
        <bgColor rgb="FFEBF1DE"/>
      </patternFill>
    </fill>
    <fill>
      <patternFill patternType="solid">
        <fgColor theme="8" tint="0.79998168889431442"/>
        <bgColor rgb="FFEBF1DE"/>
      </patternFill>
    </fill>
    <fill>
      <patternFill patternType="solid">
        <fgColor indexed="5"/>
        <bgColor indexed="5"/>
      </patternFill>
    </fill>
    <fill>
      <patternFill patternType="solid">
        <fgColor theme="9" tint="0.79998168889431442"/>
        <bgColor rgb="FFFFCCFF"/>
      </patternFill>
    </fill>
    <fill>
      <patternFill patternType="solid">
        <fgColor theme="0" tint="-0.499984740745262"/>
        <bgColor rgb="FFEBF1DE"/>
      </patternFill>
    </fill>
    <fill>
      <patternFill patternType="solid">
        <fgColor theme="4" tint="0.79998168889431442"/>
        <bgColor theme="0" tint="-0.249977111117893"/>
      </patternFill>
    </fill>
    <fill>
      <patternFill patternType="solid">
        <fgColor rgb="FFFFFF66"/>
        <bgColor rgb="FFFFCCCC"/>
      </patternFill>
    </fill>
    <fill>
      <patternFill patternType="solid">
        <fgColor rgb="FFFFFF66"/>
        <bgColor rgb="FFE4DFEC"/>
      </patternFill>
    </fill>
    <fill>
      <patternFill patternType="solid">
        <fgColor indexed="42"/>
        <bgColor indexed="27"/>
      </patternFill>
    </fill>
    <fill>
      <patternFill patternType="solid">
        <fgColor theme="9" tint="0.59999389629810485"/>
        <bgColor rgb="FFFCD5B4"/>
      </patternFill>
    </fill>
    <fill>
      <patternFill patternType="solid">
        <fgColor theme="9" tint="0.59999389629810485"/>
        <bgColor rgb="FFEBF1DE"/>
      </patternFill>
    </fill>
    <fill>
      <patternFill patternType="solid">
        <fgColor theme="4" tint="0.79998168889431442"/>
        <bgColor rgb="FFFFCCCC"/>
      </patternFill>
    </fill>
    <fill>
      <patternFill patternType="solid">
        <fgColor theme="4" tint="0.79998168889431442"/>
        <bgColor rgb="FFE4DFEC"/>
      </patternFill>
    </fill>
    <fill>
      <patternFill patternType="solid">
        <fgColor indexed="5"/>
        <bgColor rgb="FFFFCCCC"/>
      </patternFill>
    </fill>
    <fill>
      <patternFill patternType="solid">
        <fgColor rgb="FFFFFF66"/>
        <bgColor rgb="FFFFFF66"/>
      </patternFill>
    </fill>
    <fill>
      <patternFill patternType="solid">
        <fgColor rgb="FFFFFF66"/>
        <bgColor rgb="FF99FFCC"/>
      </patternFill>
    </fill>
    <fill>
      <patternFill patternType="solid">
        <fgColor rgb="FFFFFF66"/>
        <bgColor rgb="FFFCD5B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 applyProtection="1">
      <alignment horizontal="center" vertical="center" wrapText="1"/>
    </xf>
    <xf numFmtId="1" fontId="3" fillId="8" borderId="4" xfId="0" applyNumberFormat="1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14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wrapText="1"/>
    </xf>
    <xf numFmtId="2" fontId="7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13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1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2" fontId="1" fillId="15" borderId="1" xfId="0" applyNumberFormat="1" applyFont="1" applyFill="1" applyBorder="1" applyAlignment="1">
      <alignment horizontal="center" vertical="center" wrapText="1"/>
    </xf>
    <xf numFmtId="2" fontId="1" fillId="15" borderId="1" xfId="0" applyNumberFormat="1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  <protection locked="0"/>
    </xf>
    <xf numFmtId="165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2" fontId="1" fillId="17" borderId="7" xfId="0" applyNumberFormat="1" applyFont="1" applyFill="1" applyBorder="1" applyAlignment="1" applyProtection="1">
      <alignment horizontal="center" vertical="center" wrapText="1"/>
    </xf>
    <xf numFmtId="2" fontId="7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2" fontId="1" fillId="18" borderId="7" xfId="0" applyNumberFormat="1" applyFont="1" applyFill="1" applyBorder="1" applyAlignment="1">
      <alignment horizontal="center" vertical="center" wrapText="1"/>
    </xf>
    <xf numFmtId="2" fontId="1" fillId="18" borderId="7" xfId="0" applyNumberFormat="1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2" fontId="1" fillId="14" borderId="1" xfId="0" applyNumberFormat="1" applyFont="1" applyFill="1" applyBorder="1" applyAlignment="1">
      <alignment horizontal="center" vertical="center" wrapText="1"/>
    </xf>
    <xf numFmtId="2" fontId="1" fillId="14" borderId="1" xfId="0" applyNumberFormat="1" applyFont="1" applyFill="1" applyBorder="1" applyAlignment="1" applyProtection="1">
      <alignment horizontal="center" vertical="center" wrapText="1"/>
    </xf>
    <xf numFmtId="2" fontId="1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0" borderId="7" xfId="0" applyFont="1" applyFill="1" applyBorder="1" applyAlignment="1">
      <alignment horizontal="center" vertical="center" wrapText="1"/>
    </xf>
    <xf numFmtId="2" fontId="1" fillId="20" borderId="1" xfId="0" applyNumberFormat="1" applyFont="1" applyFill="1" applyBorder="1" applyAlignment="1">
      <alignment horizontal="center" vertical="center" wrapText="1"/>
    </xf>
    <xf numFmtId="2" fontId="1" fillId="20" borderId="1" xfId="0" applyNumberFormat="1" applyFont="1" applyFill="1" applyBorder="1" applyAlignment="1" applyProtection="1">
      <alignment horizontal="center" vertical="center" wrapText="1"/>
    </xf>
    <xf numFmtId="2" fontId="1" fillId="20" borderId="4" xfId="0" applyNumberFormat="1" applyFont="1" applyFill="1" applyBorder="1" applyAlignment="1">
      <alignment horizontal="center" vertical="center" wrapText="1"/>
    </xf>
    <xf numFmtId="2" fontId="6" fillId="20" borderId="1" xfId="0" applyNumberFormat="1" applyFont="1" applyFill="1" applyBorder="1" applyAlignment="1">
      <alignment horizontal="center" vertical="center" wrapText="1"/>
    </xf>
    <xf numFmtId="166" fontId="6" fillId="20" borderId="1" xfId="0" applyNumberFormat="1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 applyProtection="1">
      <alignment horizontal="center" vertical="center" wrapText="1"/>
      <protection locked="0"/>
    </xf>
    <xf numFmtId="2" fontId="1" fillId="1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 applyProtection="1">
      <alignment horizontal="center" vertical="center" wrapText="1"/>
    </xf>
    <xf numFmtId="2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4" borderId="6" xfId="0" applyFont="1" applyFill="1" applyBorder="1" applyAlignment="1">
      <alignment horizontal="center" vertical="center" wrapText="1"/>
    </xf>
    <xf numFmtId="2" fontId="1" fillId="14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2" fontId="1" fillId="14" borderId="6" xfId="0" applyNumberFormat="1" applyFont="1" applyFill="1" applyBorder="1" applyAlignment="1">
      <alignment horizontal="center" vertical="center" wrapText="1"/>
    </xf>
    <xf numFmtId="2" fontId="9" fillId="14" borderId="1" xfId="0" applyNumberFormat="1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2" fontId="3" fillId="14" borderId="13" xfId="0" applyNumberFormat="1" applyFont="1" applyFill="1" applyBorder="1" applyAlignment="1">
      <alignment horizontal="center" vertical="center" wrapText="1"/>
    </xf>
    <xf numFmtId="2" fontId="3" fillId="14" borderId="13" xfId="0" applyNumberFormat="1" applyFont="1" applyFill="1" applyBorder="1" applyAlignment="1" applyProtection="1">
      <alignment horizontal="center" vertical="center" wrapText="1"/>
    </xf>
    <xf numFmtId="2" fontId="1" fillId="10" borderId="1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2" fontId="1" fillId="14" borderId="4" xfId="0" applyNumberFormat="1" applyFont="1" applyFill="1" applyBorder="1" applyAlignment="1">
      <alignment horizontal="center" vertical="center" wrapText="1"/>
    </xf>
    <xf numFmtId="166" fontId="6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4" fontId="1" fillId="23" borderId="1" xfId="0" applyNumberFormat="1" applyFont="1" applyFill="1" applyBorder="1" applyAlignment="1">
      <alignment horizontal="center" vertical="center" wrapText="1"/>
    </xf>
    <xf numFmtId="4" fontId="1" fillId="23" borderId="4" xfId="0" applyNumberFormat="1" applyFont="1" applyFill="1" applyBorder="1" applyAlignment="1">
      <alignment horizontal="center" vertical="center" wrapText="1"/>
    </xf>
    <xf numFmtId="2" fontId="1" fillId="24" borderId="6" xfId="0" applyNumberFormat="1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14" fontId="1" fillId="26" borderId="1" xfId="0" applyNumberFormat="1" applyFont="1" applyFill="1" applyBorder="1" applyAlignment="1">
      <alignment horizontal="center" vertical="center" wrapText="1"/>
    </xf>
    <xf numFmtId="0" fontId="1" fillId="22" borderId="1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8" fillId="27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 applyProtection="1">
      <alignment horizontal="center" vertical="center" wrapText="1"/>
      <protection locked="0"/>
    </xf>
    <xf numFmtId="4" fontId="10" fillId="28" borderId="1" xfId="0" applyNumberFormat="1" applyFont="1" applyFill="1" applyBorder="1" applyAlignment="1" applyProtection="1">
      <alignment horizontal="left" vertical="center" wrapText="1"/>
      <protection locked="0"/>
    </xf>
    <xf numFmtId="4" fontId="1" fillId="28" borderId="1" xfId="0" applyNumberFormat="1" applyFont="1" applyFill="1" applyBorder="1" applyAlignment="1" applyProtection="1">
      <alignment horizontal="center" vertical="center" wrapText="1"/>
    </xf>
    <xf numFmtId="4" fontId="1" fillId="28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4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5" borderId="1" xfId="0" applyFont="1" applyFill="1" applyBorder="1" applyAlignment="1" applyProtection="1">
      <alignment horizontal="center" vertical="center" wrapText="1"/>
      <protection locked="0"/>
    </xf>
    <xf numFmtId="14" fontId="11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2" borderId="12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164" fontId="1" fillId="29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9" borderId="1" xfId="0" applyNumberFormat="1" applyFont="1" applyFill="1" applyBorder="1" applyAlignment="1" applyProtection="1">
      <alignment horizontal="center" vertical="center" wrapText="1"/>
    </xf>
    <xf numFmtId="164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22" borderId="7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1" fillId="29" borderId="4" xfId="0" applyFont="1" applyFill="1" applyBorder="1" applyAlignment="1">
      <alignment horizontal="center" vertical="center" wrapText="1"/>
    </xf>
    <xf numFmtId="4" fontId="1" fillId="28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 applyProtection="1">
      <alignment horizontal="center" vertical="center" wrapText="1"/>
      <protection locked="0"/>
    </xf>
    <xf numFmtId="164" fontId="1" fillId="29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29" borderId="7" xfId="0" applyNumberFormat="1" applyFont="1" applyFill="1" applyBorder="1" applyAlignment="1" applyProtection="1">
      <alignment horizontal="center" vertical="center" wrapText="1"/>
    </xf>
    <xf numFmtId="164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9" borderId="1" xfId="0" applyNumberFormat="1" applyFont="1" applyFill="1" applyBorder="1" applyAlignment="1">
      <alignment horizontal="center" vertical="center" wrapText="1"/>
    </xf>
    <xf numFmtId="2" fontId="1" fillId="29" borderId="1" xfId="0" applyNumberFormat="1" applyFont="1" applyFill="1" applyBorder="1" applyAlignment="1" applyProtection="1">
      <alignment horizontal="center" vertical="center" wrapText="1"/>
    </xf>
    <xf numFmtId="2" fontId="1" fillId="29" borderId="4" xfId="0" applyNumberFormat="1" applyFont="1" applyFill="1" applyBorder="1" applyAlignment="1">
      <alignment horizontal="center" vertical="center" wrapText="1"/>
    </xf>
    <xf numFmtId="0" fontId="1" fillId="30" borderId="1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2" fontId="1" fillId="15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15" borderId="1" xfId="0" applyNumberFormat="1" applyFont="1" applyFill="1" applyBorder="1" applyAlignment="1" applyProtection="1">
      <alignment horizontal="center" vertical="center" wrapText="1"/>
    </xf>
    <xf numFmtId="164" fontId="1" fillId="1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1" borderId="3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164" fontId="1" fillId="31" borderId="1" xfId="0" applyNumberFormat="1" applyFont="1" applyFill="1" applyBorder="1" applyAlignment="1">
      <alignment horizontal="center" vertical="center" wrapText="1"/>
    </xf>
    <xf numFmtId="164" fontId="1" fillId="31" borderId="4" xfId="0" applyNumberFormat="1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4" xfId="0" applyFont="1" applyFill="1" applyBorder="1" applyAlignment="1">
      <alignment horizontal="center" vertical="center" wrapText="1"/>
    </xf>
    <xf numFmtId="0" fontId="1" fillId="30" borderId="4" xfId="0" applyFont="1" applyFill="1" applyBorder="1" applyAlignment="1">
      <alignment horizontal="center" vertical="center" wrapText="1"/>
    </xf>
    <xf numFmtId="164" fontId="1" fillId="23" borderId="1" xfId="0" applyNumberFormat="1" applyFont="1" applyFill="1" applyBorder="1" applyAlignment="1">
      <alignment horizontal="center" vertical="center" wrapText="1"/>
    </xf>
    <xf numFmtId="164" fontId="1" fillId="23" borderId="4" xfId="0" applyNumberFormat="1" applyFont="1" applyFill="1" applyBorder="1" applyAlignment="1">
      <alignment horizontal="center" vertical="center" wrapText="1"/>
    </xf>
    <xf numFmtId="0" fontId="1" fillId="32" borderId="3" xfId="0" applyFont="1" applyFill="1" applyBorder="1" applyAlignment="1">
      <alignment horizontal="center" vertical="center" wrapText="1"/>
    </xf>
    <xf numFmtId="0" fontId="1" fillId="32" borderId="13" xfId="0" applyFont="1" applyFill="1" applyBorder="1" applyAlignment="1">
      <alignment horizontal="center" vertical="center" wrapText="1"/>
    </xf>
    <xf numFmtId="0" fontId="1" fillId="32" borderId="0" xfId="0" applyFont="1" applyFill="1" applyAlignment="1">
      <alignment horizontal="center" vertical="center" wrapText="1"/>
    </xf>
    <xf numFmtId="0" fontId="1" fillId="30" borderId="14" xfId="0" applyFont="1" applyFill="1" applyBorder="1" applyAlignment="1">
      <alignment horizontal="center" vertical="center" wrapText="1"/>
    </xf>
    <xf numFmtId="4" fontId="1" fillId="32" borderId="1" xfId="0" applyNumberFormat="1" applyFont="1" applyFill="1" applyBorder="1" applyAlignment="1">
      <alignment horizontal="center" vertical="center" wrapText="1"/>
    </xf>
    <xf numFmtId="4" fontId="1" fillId="32" borderId="4" xfId="0" applyNumberFormat="1" applyFont="1" applyFill="1" applyBorder="1" applyAlignment="1">
      <alignment horizontal="center" vertical="center" wrapText="1"/>
    </xf>
    <xf numFmtId="2" fontId="1" fillId="24" borderId="1" xfId="0" applyNumberFormat="1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2" borderId="6" xfId="0" applyFont="1" applyFill="1" applyBorder="1" applyAlignment="1">
      <alignment horizontal="center" vertical="center" wrapText="1"/>
    </xf>
    <xf numFmtId="164" fontId="1" fillId="32" borderId="1" xfId="0" applyNumberFormat="1" applyFont="1" applyFill="1" applyBorder="1" applyAlignment="1">
      <alignment horizontal="center" vertical="center" wrapText="1"/>
    </xf>
    <xf numFmtId="164" fontId="1" fillId="3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3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33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33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5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4;&#1087;&#1083;&#1077;&#1082;&#1089;&#1085;&#1072;&#1103;%20&#1086;&#1094;&#1077;&#1085;&#1082;&#1072;%20&#1057;&#1069;&#1056;%20&#1052;&#1054;_&#1079;&#1072;%20%201%20&#1087;&#1075;%202022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ска объявлений"/>
      <sheetName val="Подуш"/>
      <sheetName val="к среднему по РА"/>
      <sheetName val="коэффициенты"/>
      <sheetName val="РАСЧЕТ"/>
      <sheetName val="РАСЧЕТ без СХ(ст)"/>
      <sheetName val="Свод рангов"/>
      <sheetName val="РАСЧЕТ без СХ"/>
      <sheetName val="Мониторинг согласования"/>
      <sheetName val="Лист1"/>
      <sheetName val="Справочник"/>
      <sheetName val="Город"/>
      <sheetName val="К-Агач"/>
      <sheetName val="Майма"/>
      <sheetName val="Онгудай"/>
      <sheetName val="Турочак"/>
      <sheetName val="Улаган"/>
      <sheetName val="У-Кан"/>
      <sheetName val="У-Кокса"/>
      <sheetName val="Чоя"/>
      <sheetName val="Чемал"/>
      <sheetName val="Шебалин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4">
          <cell r="B44" t="str">
            <v>Набутова Аржана Артуровна</v>
          </cell>
          <cell r="C44" t="str">
            <v>8 (38822) 2 32 34</v>
          </cell>
        </row>
      </sheetData>
      <sheetData sheetId="11">
        <row r="25">
          <cell r="N25" t="str">
            <v xml:space="preserve">Чабыкова Екатерина Петровна </v>
          </cell>
          <cell r="O25" t="str">
            <v>8 (38822) 2 95 08</v>
          </cell>
        </row>
        <row r="26">
          <cell r="N26" t="str">
            <v xml:space="preserve">Чабыкова Екатерина Петровна </v>
          </cell>
          <cell r="O26" t="str">
            <v>8 (38822) 2 95 08</v>
          </cell>
        </row>
        <row r="27">
          <cell r="N27" t="str">
            <v xml:space="preserve">Чабыкова Екатерина Петровна </v>
          </cell>
          <cell r="O27" t="str">
            <v>8 (38822) 2 95 08</v>
          </cell>
        </row>
        <row r="28">
          <cell r="N28" t="str">
            <v>Абраменко Геннадий Сергеевич</v>
          </cell>
          <cell r="O28" t="str">
            <v>8 (38822) 2 12 48</v>
          </cell>
        </row>
        <row r="29">
          <cell r="N29" t="str">
            <v>Абраменко Геннадий Сергеевич</v>
          </cell>
          <cell r="O29" t="str">
            <v>8 (38822) 2 12 48</v>
          </cell>
        </row>
        <row r="30">
          <cell r="N30" t="str">
            <v>Абраменко Геннадий Сергеевич</v>
          </cell>
          <cell r="O30" t="str">
            <v>8 (38822) 2 12 48</v>
          </cell>
        </row>
        <row r="31">
          <cell r="N31" t="str">
            <v>Бадирова Оксана Алексеевна</v>
          </cell>
          <cell r="O31" t="str">
            <v>8 (38822) 2 68 70        8 9835829257</v>
          </cell>
        </row>
      </sheetData>
      <sheetData sheetId="12">
        <row r="7">
          <cell r="N7" t="str">
            <v>Кобошева Надежда Николаевна</v>
          </cell>
          <cell r="O7" t="str">
            <v>8 (38822) 2 55 38</v>
          </cell>
        </row>
        <row r="8">
          <cell r="N8" t="str">
            <v>Кобошева Надежда Николаевна</v>
          </cell>
          <cell r="O8" t="str">
            <v>8 (38822) 2 55 38</v>
          </cell>
        </row>
        <row r="9">
          <cell r="N9" t="str">
            <v>Балакина София Павловна</v>
          </cell>
          <cell r="O9" t="str">
            <v>8 (38822) 29 5 11</v>
          </cell>
        </row>
        <row r="10">
          <cell r="N10" t="str">
            <v>Балакина София Павловна</v>
          </cell>
          <cell r="O10" t="str">
            <v>8 (38822) 29 5 11</v>
          </cell>
        </row>
        <row r="11">
          <cell r="N11" t="str">
            <v>Балакина София Павловна</v>
          </cell>
          <cell r="O11" t="str">
            <v>8 (38822) 29 5 11</v>
          </cell>
        </row>
        <row r="12">
          <cell r="N12" t="e">
            <v>#REF!</v>
          </cell>
          <cell r="O12" t="e">
            <v>#REF!</v>
          </cell>
        </row>
        <row r="13">
          <cell r="N13" t="str">
            <v>Манышев Ярослав Русланович</v>
          </cell>
          <cell r="O13">
            <v>89136964408</v>
          </cell>
        </row>
        <row r="14">
          <cell r="N14" t="str">
            <v>Манышев Ярослав Русланович</v>
          </cell>
          <cell r="O14">
            <v>89136964408</v>
          </cell>
        </row>
        <row r="15">
          <cell r="N15" t="str">
            <v>Долганова Светлана Федоровна</v>
          </cell>
          <cell r="O15" t="str">
            <v>8 (38822) 2 60 28</v>
          </cell>
        </row>
        <row r="16">
          <cell r="N16" t="str">
            <v>Долганова Светлана Федоровна</v>
          </cell>
          <cell r="O16" t="str">
            <v>8 (38822) 2 60 28</v>
          </cell>
        </row>
        <row r="17">
          <cell r="N17" t="str">
            <v>Костюнина Алена Анатольевна</v>
          </cell>
          <cell r="O17" t="str">
            <v>8 (38822) 2 25 10</v>
          </cell>
        </row>
        <row r="18">
          <cell r="N18" t="str">
            <v>Костюнина Алена Анатольевна</v>
          </cell>
          <cell r="O18" t="str">
            <v>8 (38822) 2 25 10</v>
          </cell>
        </row>
        <row r="19">
          <cell r="N19" t="str">
            <v>Костюнина Алена Анатольевна</v>
          </cell>
          <cell r="O19" t="str">
            <v>8 (38822) 2 25 10</v>
          </cell>
        </row>
        <row r="20">
          <cell r="N20" t="str">
            <v>Ерелина Марина Ивановна</v>
          </cell>
          <cell r="O20" t="str">
            <v xml:space="preserve">8 (38822) 2 37 22          </v>
          </cell>
        </row>
        <row r="21">
          <cell r="N21" t="str">
            <v>Ерелина Марина Ивановна</v>
          </cell>
          <cell r="O21" t="str">
            <v xml:space="preserve">8 (38822) 2 37 22          </v>
          </cell>
        </row>
        <row r="22">
          <cell r="N22" t="str">
            <v>Ерелина Марина Ивановна</v>
          </cell>
          <cell r="O22" t="str">
            <v xml:space="preserve">8 (38822) 2 37 22         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C43" sqref="C43"/>
    </sheetView>
  </sheetViews>
  <sheetFormatPr defaultRowHeight="15"/>
  <cols>
    <col min="2" max="2" width="51.5703125" customWidth="1"/>
    <col min="3" max="3" width="19.140625" customWidth="1"/>
    <col min="4" max="4" width="14.5703125" customWidth="1"/>
    <col min="5" max="5" width="14.140625" customWidth="1"/>
    <col min="6" max="6" width="15.42578125" customWidth="1"/>
    <col min="7" max="7" width="17.85546875" customWidth="1"/>
    <col min="8" max="8" width="13.5703125" customWidth="1"/>
    <col min="9" max="9" width="19.42578125" customWidth="1"/>
    <col min="10" max="19" width="0" hidden="1" customWidth="1"/>
  </cols>
  <sheetData>
    <row r="1" spans="1:18" ht="25.5">
      <c r="A1" s="1"/>
      <c r="B1" s="2" t="s">
        <v>0</v>
      </c>
      <c r="C1" s="2"/>
      <c r="D1" s="3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>
      <c r="A2" s="5" t="e">
        <f>#REF!</f>
        <v>#REF!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5.7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/>
      <c r="H3" s="8"/>
      <c r="I3" s="9"/>
      <c r="J3" s="10" t="s">
        <v>7</v>
      </c>
      <c r="K3" s="11"/>
      <c r="L3" s="11"/>
      <c r="M3" s="12"/>
      <c r="N3" s="7" t="s">
        <v>8</v>
      </c>
      <c r="O3" s="8"/>
      <c r="P3" s="8"/>
      <c r="Q3" s="8"/>
      <c r="R3" s="9"/>
    </row>
    <row r="4" spans="1:18" ht="204.75">
      <c r="A4" s="13"/>
      <c r="B4" s="13"/>
      <c r="C4" s="13"/>
      <c r="D4" s="13"/>
      <c r="E4" s="13"/>
      <c r="F4" s="14" t="s">
        <v>9</v>
      </c>
      <c r="G4" s="15" t="s">
        <v>10</v>
      </c>
      <c r="H4" s="14" t="s">
        <v>11</v>
      </c>
      <c r="I4" s="14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4" t="s">
        <v>17</v>
      </c>
      <c r="O4" s="14" t="s">
        <v>18</v>
      </c>
      <c r="P4" s="14" t="s">
        <v>19</v>
      </c>
      <c r="Q4" s="14" t="s">
        <v>20</v>
      </c>
      <c r="R4" s="14" t="s">
        <v>21</v>
      </c>
    </row>
    <row r="5" spans="1:18" ht="15.75">
      <c r="A5" s="17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18" ht="60" customHeight="1">
      <c r="A6" s="20"/>
      <c r="B6" s="21" t="s">
        <v>23</v>
      </c>
      <c r="C6" s="22" t="s">
        <v>24</v>
      </c>
      <c r="D6" s="22" t="s">
        <v>25</v>
      </c>
      <c r="E6" s="23">
        <v>10985</v>
      </c>
      <c r="F6" s="24"/>
      <c r="G6" s="25">
        <v>11235</v>
      </c>
      <c r="H6" s="26" t="s">
        <v>26</v>
      </c>
      <c r="I6" s="26" t="s">
        <v>26</v>
      </c>
      <c r="J6" s="27"/>
      <c r="K6" s="27"/>
      <c r="L6" s="28"/>
      <c r="M6" s="29"/>
      <c r="N6" s="27"/>
      <c r="O6" s="27"/>
      <c r="P6" s="27"/>
      <c r="Q6" s="27"/>
      <c r="R6" s="27"/>
    </row>
    <row r="7" spans="1:18" ht="57" customHeight="1">
      <c r="A7" s="30">
        <v>1</v>
      </c>
      <c r="B7" s="31" t="s">
        <v>27</v>
      </c>
      <c r="C7" s="32" t="s">
        <v>28</v>
      </c>
      <c r="D7" s="33" t="s">
        <v>29</v>
      </c>
      <c r="E7" s="34">
        <v>882</v>
      </c>
      <c r="F7" s="35" t="s">
        <v>25</v>
      </c>
      <c r="G7" s="36">
        <v>1229</v>
      </c>
      <c r="H7" s="26" t="s">
        <v>26</v>
      </c>
      <c r="I7" s="26" t="s">
        <v>26</v>
      </c>
      <c r="J7" s="37" t="s">
        <v>30</v>
      </c>
      <c r="K7" s="38" t="s">
        <v>31</v>
      </c>
      <c r="L7" s="28" t="s">
        <v>32</v>
      </c>
      <c r="M7" s="29" t="s">
        <v>33</v>
      </c>
      <c r="N7" s="27" t="str">
        <f>'[1]К-Агач'!N7</f>
        <v>Кобошева Надежда Николаевна</v>
      </c>
      <c r="O7" s="27" t="str">
        <f>'[1]К-Агач'!O7</f>
        <v>8 (38822) 2 55 38</v>
      </c>
      <c r="P7" s="27" t="s">
        <v>34</v>
      </c>
      <c r="Q7" s="39">
        <v>44830</v>
      </c>
      <c r="R7" s="27"/>
    </row>
    <row r="8" spans="1:18" ht="64.5" customHeight="1">
      <c r="A8" s="40"/>
      <c r="B8" s="41"/>
      <c r="C8" s="42" t="s">
        <v>35</v>
      </c>
      <c r="D8" s="43" t="s">
        <v>29</v>
      </c>
      <c r="E8" s="44">
        <f>E7/E6*1000</f>
        <v>80.291306326809277</v>
      </c>
      <c r="F8" s="45">
        <v>109</v>
      </c>
      <c r="G8" s="44">
        <f>G7/G6*1000</f>
        <v>109.3902981753449</v>
      </c>
      <c r="H8" s="26">
        <f>IF(F8=0,0,G8/F8*100)</f>
        <v>100.35807172049991</v>
      </c>
      <c r="I8" s="26" t="s">
        <v>26</v>
      </c>
      <c r="J8" s="37" t="s">
        <v>30</v>
      </c>
      <c r="K8" s="38" t="s">
        <v>31</v>
      </c>
      <c r="L8" s="28" t="s">
        <v>32</v>
      </c>
      <c r="M8" s="29" t="s">
        <v>33</v>
      </c>
      <c r="N8" s="46" t="str">
        <f>'[1]К-Агач'!N8</f>
        <v>Кобошева Надежда Николаевна</v>
      </c>
      <c r="O8" s="46" t="str">
        <f>'[1]К-Агач'!O8</f>
        <v>8 (38822) 2 55 38</v>
      </c>
      <c r="P8" s="47"/>
      <c r="Q8" s="48"/>
      <c r="R8" s="49"/>
    </row>
    <row r="9" spans="1:18" ht="73.5" customHeight="1">
      <c r="A9" s="31">
        <v>2</v>
      </c>
      <c r="B9" s="31" t="s">
        <v>36</v>
      </c>
      <c r="C9" s="50" t="s">
        <v>37</v>
      </c>
      <c r="D9" s="51">
        <v>74732</v>
      </c>
      <c r="E9" s="34">
        <v>36201</v>
      </c>
      <c r="F9" s="52" t="s">
        <v>25</v>
      </c>
      <c r="G9" s="53">
        <v>5252</v>
      </c>
      <c r="H9" s="54" t="s">
        <v>38</v>
      </c>
      <c r="I9" s="54" t="s">
        <v>38</v>
      </c>
      <c r="J9" s="37" t="s">
        <v>30</v>
      </c>
      <c r="K9" s="38" t="s">
        <v>31</v>
      </c>
      <c r="L9" s="28">
        <v>44826</v>
      </c>
      <c r="M9" s="29" t="s">
        <v>33</v>
      </c>
      <c r="N9" s="46" t="str">
        <f>'[1]К-Агач'!N9</f>
        <v>Балакина София Павловна</v>
      </c>
      <c r="O9" s="46" t="str">
        <f>'[1]К-Агач'!O9</f>
        <v>8 (38822) 29 5 11</v>
      </c>
      <c r="P9" s="47" t="s">
        <v>39</v>
      </c>
      <c r="Q9" s="48"/>
      <c r="R9" s="49"/>
    </row>
    <row r="10" spans="1:18" ht="78" customHeight="1">
      <c r="A10" s="55"/>
      <c r="B10" s="55"/>
      <c r="C10" s="56" t="s">
        <v>40</v>
      </c>
      <c r="D10" s="43" t="s">
        <v>29</v>
      </c>
      <c r="E10" s="57">
        <f>E9/D9*100</f>
        <v>48.441096183696409</v>
      </c>
      <c r="F10" s="58">
        <v>104.6</v>
      </c>
      <c r="G10" s="57">
        <f>G9/E9*100</f>
        <v>14.507886522471756</v>
      </c>
      <c r="H10" s="26">
        <f t="shared" ref="H10:H11" si="0">IF(F10=0,0,G10/F10*100)</f>
        <v>13.869872392420419</v>
      </c>
      <c r="I10" s="26">
        <f>G10-F10</f>
        <v>-90.092113477528244</v>
      </c>
      <c r="J10" s="37" t="s">
        <v>30</v>
      </c>
      <c r="K10" s="38" t="s">
        <v>31</v>
      </c>
      <c r="L10" s="28">
        <v>44826</v>
      </c>
      <c r="M10" s="29" t="s">
        <v>33</v>
      </c>
      <c r="N10" s="46" t="str">
        <f>'[1]К-Агач'!N10</f>
        <v>Балакина София Павловна</v>
      </c>
      <c r="O10" s="46" t="str">
        <f>'[1]К-Агач'!O10</f>
        <v>8 (38822) 29 5 11</v>
      </c>
      <c r="P10" s="49" t="s">
        <v>41</v>
      </c>
      <c r="Q10" s="48"/>
      <c r="R10" s="49"/>
    </row>
    <row r="11" spans="1:18" ht="63.75" customHeight="1">
      <c r="A11" s="41"/>
      <c r="B11" s="41"/>
      <c r="C11" s="59" t="s">
        <v>42</v>
      </c>
      <c r="D11" s="43" t="s">
        <v>29</v>
      </c>
      <c r="E11" s="60">
        <f>E9/E6</f>
        <v>3.2954938552571686</v>
      </c>
      <c r="F11" s="61">
        <v>3.5</v>
      </c>
      <c r="G11" s="60">
        <f>G9/G6</f>
        <v>0.4674677347574544</v>
      </c>
      <c r="H11" s="26">
        <f t="shared" si="0"/>
        <v>13.356220993070126</v>
      </c>
      <c r="I11" s="54" t="s">
        <v>38</v>
      </c>
      <c r="J11" s="37" t="s">
        <v>30</v>
      </c>
      <c r="K11" s="38" t="s">
        <v>31</v>
      </c>
      <c r="L11" s="28">
        <v>44826</v>
      </c>
      <c r="M11" s="29" t="s">
        <v>33</v>
      </c>
      <c r="N11" s="46" t="str">
        <f>'[1]К-Агач'!N11</f>
        <v>Балакина София Павловна</v>
      </c>
      <c r="O11" s="46" t="str">
        <f>'[1]К-Агач'!O11</f>
        <v>8 (38822) 29 5 11</v>
      </c>
      <c r="P11" s="62"/>
      <c r="Q11" s="48"/>
      <c r="R11" s="62"/>
    </row>
    <row r="12" spans="1:18" ht="123" customHeight="1">
      <c r="A12" s="56">
        <v>3</v>
      </c>
      <c r="B12" s="56" t="s">
        <v>43</v>
      </c>
      <c r="C12" s="59" t="s">
        <v>44</v>
      </c>
      <c r="D12" s="63" t="s">
        <v>38</v>
      </c>
      <c r="E12" s="64" t="s">
        <v>26</v>
      </c>
      <c r="F12" s="65" t="s">
        <v>26</v>
      </c>
      <c r="G12" s="66" t="s">
        <v>26</v>
      </c>
      <c r="H12" s="67" t="s">
        <v>26</v>
      </c>
      <c r="I12" s="68" t="s">
        <v>26</v>
      </c>
      <c r="J12" s="37" t="s">
        <v>30</v>
      </c>
      <c r="K12" s="38" t="s">
        <v>31</v>
      </c>
      <c r="L12" s="28"/>
      <c r="M12" s="29" t="s">
        <v>33</v>
      </c>
      <c r="N12" s="46" t="e">
        <f>'[1]К-Агач'!N12</f>
        <v>#REF!</v>
      </c>
      <c r="O12" s="46" t="e">
        <f>'[1]К-Агач'!O12</f>
        <v>#REF!</v>
      </c>
      <c r="P12" s="49"/>
      <c r="Q12" s="48"/>
      <c r="R12" s="49"/>
    </row>
    <row r="13" spans="1:18" ht="72" customHeight="1">
      <c r="A13" s="31">
        <v>4</v>
      </c>
      <c r="B13" s="31" t="s">
        <v>45</v>
      </c>
      <c r="C13" s="69" t="s">
        <v>28</v>
      </c>
      <c r="D13" s="70" t="s">
        <v>25</v>
      </c>
      <c r="E13" s="71">
        <v>11</v>
      </c>
      <c r="F13" s="72" t="s">
        <v>25</v>
      </c>
      <c r="G13" s="73">
        <v>14</v>
      </c>
      <c r="H13" s="54" t="s">
        <v>38</v>
      </c>
      <c r="I13" s="54" t="s">
        <v>38</v>
      </c>
      <c r="J13" s="37" t="s">
        <v>30</v>
      </c>
      <c r="K13" s="38" t="s">
        <v>31</v>
      </c>
      <c r="L13" s="28">
        <v>44830</v>
      </c>
      <c r="M13" s="29" t="s">
        <v>33</v>
      </c>
      <c r="N13" s="46" t="str">
        <f>'[1]К-Агач'!N13</f>
        <v>Манышев Ярослав Русланович</v>
      </c>
      <c r="O13" s="46">
        <f>'[1]К-Агач'!O13</f>
        <v>89136964408</v>
      </c>
      <c r="P13" s="46" t="s">
        <v>39</v>
      </c>
      <c r="Q13" s="48">
        <v>44840</v>
      </c>
      <c r="R13" s="49" t="s">
        <v>46</v>
      </c>
    </row>
    <row r="14" spans="1:18" ht="69.75" customHeight="1">
      <c r="A14" s="41"/>
      <c r="B14" s="41"/>
      <c r="C14" s="59" t="s">
        <v>35</v>
      </c>
      <c r="D14" s="74" t="s">
        <v>25</v>
      </c>
      <c r="E14" s="75">
        <v>-2</v>
      </c>
      <c r="F14" s="61">
        <v>0.1</v>
      </c>
      <c r="G14" s="76">
        <v>-2.5</v>
      </c>
      <c r="H14" s="26">
        <f>IF(F14=0,0,IF((G14/F14*100)&lt;0,0,G14/F14*100))</f>
        <v>0</v>
      </c>
      <c r="I14" s="26">
        <f>G14-F14</f>
        <v>-2.6</v>
      </c>
      <c r="J14" s="37" t="s">
        <v>30</v>
      </c>
      <c r="K14" s="38" t="s">
        <v>31</v>
      </c>
      <c r="L14" s="28">
        <v>44830</v>
      </c>
      <c r="M14" s="29" t="s">
        <v>33</v>
      </c>
      <c r="N14" s="46" t="str">
        <f>'[1]К-Агач'!N14</f>
        <v>Манышев Ярослав Русланович</v>
      </c>
      <c r="O14" s="46">
        <f>'[1]К-Агач'!O14</f>
        <v>89136964408</v>
      </c>
      <c r="P14" s="46" t="s">
        <v>39</v>
      </c>
      <c r="Q14" s="48">
        <v>44840</v>
      </c>
      <c r="R14" s="49" t="s">
        <v>46</v>
      </c>
    </row>
    <row r="15" spans="1:18" ht="65.25" customHeight="1">
      <c r="A15" s="31">
        <v>5</v>
      </c>
      <c r="B15" s="31" t="s">
        <v>47</v>
      </c>
      <c r="C15" s="77" t="s">
        <v>48</v>
      </c>
      <c r="D15" s="78" t="s">
        <v>25</v>
      </c>
      <c r="E15" s="71">
        <v>9489</v>
      </c>
      <c r="F15" s="72" t="s">
        <v>25</v>
      </c>
      <c r="G15" s="73">
        <v>14097</v>
      </c>
      <c r="H15" s="54" t="s">
        <v>38</v>
      </c>
      <c r="I15" s="54" t="s">
        <v>38</v>
      </c>
      <c r="J15" s="37" t="s">
        <v>30</v>
      </c>
      <c r="K15" s="38" t="s">
        <v>31</v>
      </c>
      <c r="L15" s="28">
        <v>44831</v>
      </c>
      <c r="M15" s="29" t="s">
        <v>33</v>
      </c>
      <c r="N15" s="46" t="str">
        <f>'[1]К-Агач'!N15</f>
        <v>Долганова Светлана Федоровна</v>
      </c>
      <c r="O15" s="46" t="str">
        <f>'[1]К-Агач'!O15</f>
        <v>8 (38822) 2 60 28</v>
      </c>
      <c r="P15" s="46" t="s">
        <v>39</v>
      </c>
      <c r="Q15" s="48" t="s">
        <v>49</v>
      </c>
      <c r="R15" s="49"/>
    </row>
    <row r="16" spans="1:18" ht="79.5" customHeight="1">
      <c r="A16" s="41"/>
      <c r="B16" s="41"/>
      <c r="C16" s="59" t="s">
        <v>50</v>
      </c>
      <c r="D16" s="74" t="s">
        <v>25</v>
      </c>
      <c r="E16" s="79">
        <f>E15/E6*1000</f>
        <v>863.81429221665906</v>
      </c>
      <c r="F16" s="61">
        <v>580.95000000000005</v>
      </c>
      <c r="G16" s="80">
        <f>G15/G6*1000</f>
        <v>1254.739652870494</v>
      </c>
      <c r="H16" s="26">
        <f t="shared" ref="H16:H20" si="1">IF(F16=0,0,G16/F16*100)</f>
        <v>215.98066148041895</v>
      </c>
      <c r="I16" s="54" t="s">
        <v>38</v>
      </c>
      <c r="J16" s="37" t="s">
        <v>30</v>
      </c>
      <c r="K16" s="38" t="s">
        <v>31</v>
      </c>
      <c r="L16" s="28">
        <v>44831</v>
      </c>
      <c r="M16" s="29" t="s">
        <v>33</v>
      </c>
      <c r="N16" s="46" t="str">
        <f>'[1]К-Агач'!N16</f>
        <v>Долганова Светлана Федоровна</v>
      </c>
      <c r="O16" s="46" t="str">
        <f>'[1]К-Агач'!O16</f>
        <v>8 (38822) 2 60 28</v>
      </c>
      <c r="P16" s="46" t="s">
        <v>34</v>
      </c>
      <c r="Q16" s="48" t="s">
        <v>49</v>
      </c>
      <c r="R16" s="46"/>
    </row>
    <row r="17" spans="1:18" ht="245.25" customHeight="1">
      <c r="A17" s="59">
        <v>6</v>
      </c>
      <c r="B17" s="59" t="s">
        <v>51</v>
      </c>
      <c r="C17" s="81" t="s">
        <v>52</v>
      </c>
      <c r="D17" s="82" t="s">
        <v>25</v>
      </c>
      <c r="E17" s="83">
        <f>E18/E19*100</f>
        <v>100</v>
      </c>
      <c r="F17" s="84">
        <v>100</v>
      </c>
      <c r="G17" s="83">
        <f>G18/G19*100</f>
        <v>100</v>
      </c>
      <c r="H17" s="26">
        <f t="shared" si="1"/>
        <v>100</v>
      </c>
      <c r="I17" s="26">
        <f>G17-F17</f>
        <v>0</v>
      </c>
      <c r="J17" s="37" t="s">
        <v>30</v>
      </c>
      <c r="K17" s="38" t="s">
        <v>31</v>
      </c>
      <c r="L17" s="28">
        <v>44841</v>
      </c>
      <c r="M17" s="29" t="s">
        <v>53</v>
      </c>
      <c r="N17" s="46" t="str">
        <f>'[1]К-Агач'!N17</f>
        <v>Костюнина Алена Анатольевна</v>
      </c>
      <c r="O17" s="46" t="str">
        <f>'[1]К-Агач'!O17</f>
        <v>8 (38822) 2 25 10</v>
      </c>
      <c r="P17" s="46" t="s">
        <v>39</v>
      </c>
      <c r="Q17" s="46" t="s">
        <v>54</v>
      </c>
      <c r="R17" s="46" t="s">
        <v>55</v>
      </c>
    </row>
    <row r="18" spans="1:18" ht="93" customHeight="1">
      <c r="A18" s="85" t="s">
        <v>56</v>
      </c>
      <c r="B18" s="77" t="s">
        <v>57</v>
      </c>
      <c r="C18" s="86" t="s">
        <v>28</v>
      </c>
      <c r="D18" s="70" t="s">
        <v>29</v>
      </c>
      <c r="E18" s="87">
        <v>392</v>
      </c>
      <c r="F18" s="72" t="s">
        <v>25</v>
      </c>
      <c r="G18" s="73">
        <v>547</v>
      </c>
      <c r="H18" s="54" t="s">
        <v>38</v>
      </c>
      <c r="I18" s="54" t="s">
        <v>38</v>
      </c>
      <c r="J18" s="37" t="s">
        <v>30</v>
      </c>
      <c r="K18" s="38" t="s">
        <v>31</v>
      </c>
      <c r="L18" s="28">
        <v>44841</v>
      </c>
      <c r="M18" s="29" t="s">
        <v>53</v>
      </c>
      <c r="N18" s="46" t="str">
        <f>'[1]К-Агач'!N18</f>
        <v>Костюнина Алена Анатольевна</v>
      </c>
      <c r="O18" s="46" t="str">
        <f>'[1]К-Агач'!O18</f>
        <v>8 (38822) 2 25 10</v>
      </c>
      <c r="P18" s="46" t="s">
        <v>39</v>
      </c>
      <c r="Q18" s="46" t="s">
        <v>54</v>
      </c>
      <c r="R18" s="46" t="s">
        <v>58</v>
      </c>
    </row>
    <row r="19" spans="1:18" ht="193.5" customHeight="1">
      <c r="A19" s="88" t="s">
        <v>59</v>
      </c>
      <c r="B19" s="89" t="s">
        <v>60</v>
      </c>
      <c r="C19" s="77" t="s">
        <v>28</v>
      </c>
      <c r="D19" s="70" t="s">
        <v>29</v>
      </c>
      <c r="E19" s="87">
        <v>392</v>
      </c>
      <c r="F19" s="72" t="s">
        <v>25</v>
      </c>
      <c r="G19" s="73">
        <v>547</v>
      </c>
      <c r="H19" s="54" t="s">
        <v>38</v>
      </c>
      <c r="I19" s="54" t="s">
        <v>38</v>
      </c>
      <c r="J19" s="37" t="s">
        <v>30</v>
      </c>
      <c r="K19" s="38" t="s">
        <v>31</v>
      </c>
      <c r="L19" s="28">
        <v>44841</v>
      </c>
      <c r="M19" s="29" t="s">
        <v>53</v>
      </c>
      <c r="N19" s="46" t="str">
        <f>'[1]К-Агач'!N19</f>
        <v>Костюнина Алена Анатольевна</v>
      </c>
      <c r="O19" s="46" t="str">
        <f>'[1]К-Агач'!O19</f>
        <v>8 (38822) 2 25 10</v>
      </c>
      <c r="P19" s="46" t="s">
        <v>39</v>
      </c>
      <c r="Q19" s="46" t="s">
        <v>54</v>
      </c>
      <c r="R19" s="46" t="s">
        <v>58</v>
      </c>
    </row>
    <row r="20" spans="1:18" ht="108" customHeight="1">
      <c r="A20" s="59">
        <v>7</v>
      </c>
      <c r="B20" s="59" t="s">
        <v>61</v>
      </c>
      <c r="C20" s="42" t="s">
        <v>52</v>
      </c>
      <c r="D20" s="74" t="s">
        <v>25</v>
      </c>
      <c r="E20" s="60">
        <f>E21/E22*100</f>
        <v>44.642166344294004</v>
      </c>
      <c r="F20" s="61">
        <v>58</v>
      </c>
      <c r="G20" s="90">
        <f>G21/G22*100</f>
        <v>56.822650412898156</v>
      </c>
      <c r="H20" s="26">
        <f t="shared" si="1"/>
        <v>97.970086918789917</v>
      </c>
      <c r="I20" s="91">
        <f>G20-F20</f>
        <v>-1.177349587101844</v>
      </c>
      <c r="J20" s="37" t="s">
        <v>30</v>
      </c>
      <c r="K20" s="38" t="s">
        <v>31</v>
      </c>
      <c r="L20" s="28">
        <v>44841</v>
      </c>
      <c r="M20" s="29" t="s">
        <v>53</v>
      </c>
      <c r="N20" s="46" t="str">
        <f>'[1]К-Агач'!N20</f>
        <v>Ерелина Марина Ивановна</v>
      </c>
      <c r="O20" s="46" t="str">
        <f>'[1]К-Агач'!O20</f>
        <v xml:space="preserve">8 (38822) 2 37 22          </v>
      </c>
      <c r="P20" s="46" t="s">
        <v>34</v>
      </c>
      <c r="Q20" s="46" t="s">
        <v>62</v>
      </c>
      <c r="R20" s="46"/>
    </row>
    <row r="21" spans="1:18" ht="96" customHeight="1">
      <c r="A21" s="88" t="s">
        <v>63</v>
      </c>
      <c r="B21" s="77" t="s">
        <v>64</v>
      </c>
      <c r="C21" s="77" t="s">
        <v>28</v>
      </c>
      <c r="D21" s="92" t="s">
        <v>25</v>
      </c>
      <c r="E21" s="87">
        <v>1154</v>
      </c>
      <c r="F21" s="93" t="s">
        <v>25</v>
      </c>
      <c r="G21" s="87">
        <v>1445</v>
      </c>
      <c r="H21" s="54" t="s">
        <v>38</v>
      </c>
      <c r="I21" s="54" t="s">
        <v>38</v>
      </c>
      <c r="J21" s="37" t="s">
        <v>30</v>
      </c>
      <c r="K21" s="38" t="s">
        <v>31</v>
      </c>
      <c r="L21" s="28">
        <v>44841</v>
      </c>
      <c r="M21" s="29" t="s">
        <v>53</v>
      </c>
      <c r="N21" s="46" t="str">
        <f>'[1]К-Агач'!N21</f>
        <v>Ерелина Марина Ивановна</v>
      </c>
      <c r="O21" s="46" t="str">
        <f>'[1]К-Агач'!O21</f>
        <v xml:space="preserve">8 (38822) 2 37 22          </v>
      </c>
      <c r="P21" s="46" t="s">
        <v>34</v>
      </c>
      <c r="Q21" s="46" t="s">
        <v>62</v>
      </c>
      <c r="R21" s="46"/>
    </row>
    <row r="22" spans="1:18" ht="94.5" customHeight="1">
      <c r="A22" s="88" t="s">
        <v>65</v>
      </c>
      <c r="B22" s="77" t="s">
        <v>66</v>
      </c>
      <c r="C22" s="77" t="s">
        <v>28</v>
      </c>
      <c r="D22" s="92" t="s">
        <v>25</v>
      </c>
      <c r="E22" s="87">
        <v>2585</v>
      </c>
      <c r="F22" s="93" t="s">
        <v>25</v>
      </c>
      <c r="G22" s="87">
        <v>2543</v>
      </c>
      <c r="H22" s="54" t="s">
        <v>38</v>
      </c>
      <c r="I22" s="54" t="s">
        <v>38</v>
      </c>
      <c r="J22" s="37" t="s">
        <v>30</v>
      </c>
      <c r="K22" s="38" t="s">
        <v>31</v>
      </c>
      <c r="L22" s="28">
        <v>44841</v>
      </c>
      <c r="M22" s="29" t="s">
        <v>53</v>
      </c>
      <c r="N22" s="46" t="str">
        <f>'[1]К-Агач'!N22</f>
        <v>Ерелина Марина Ивановна</v>
      </c>
      <c r="O22" s="46" t="str">
        <f>'[1]К-Агач'!O22</f>
        <v xml:space="preserve">8 (38822) 2 37 22          </v>
      </c>
      <c r="P22" s="46" t="s">
        <v>34</v>
      </c>
      <c r="Q22" s="46" t="s">
        <v>62</v>
      </c>
      <c r="R22" s="46"/>
    </row>
    <row r="23" spans="1:18" ht="15.75">
      <c r="A23" s="94" t="s">
        <v>67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</row>
    <row r="24" spans="1:18" ht="139.5" customHeight="1">
      <c r="A24" s="97">
        <v>8</v>
      </c>
      <c r="B24" s="97" t="s">
        <v>68</v>
      </c>
      <c r="C24" s="97" t="s">
        <v>69</v>
      </c>
      <c r="D24" s="97"/>
      <c r="E24" s="98"/>
      <c r="F24" s="98"/>
      <c r="G24" s="99"/>
      <c r="H24" s="26" t="e">
        <f>IF(F142,0,G24/F24*100)</f>
        <v>#DIV/0!</v>
      </c>
      <c r="I24" s="26">
        <f>G24-F24</f>
        <v>0</v>
      </c>
      <c r="J24" s="100" t="s">
        <v>30</v>
      </c>
      <c r="K24" s="100" t="s">
        <v>31</v>
      </c>
      <c r="L24" s="101">
        <v>44704</v>
      </c>
      <c r="M24" s="102" t="s">
        <v>53</v>
      </c>
      <c r="N24" s="100" t="e">
        <f>#REF!</f>
        <v>#REF!</v>
      </c>
      <c r="O24" s="100" t="e">
        <f>#REF!</f>
        <v>#REF!</v>
      </c>
      <c r="P24" s="103" t="s">
        <v>70</v>
      </c>
      <c r="Q24" s="104" t="s">
        <v>71</v>
      </c>
      <c r="R24" s="103" t="s">
        <v>72</v>
      </c>
    </row>
    <row r="25" spans="1:18" ht="58.5" customHeight="1">
      <c r="A25" s="105"/>
      <c r="B25" s="106" t="s">
        <v>73</v>
      </c>
      <c r="C25" s="107" t="s">
        <v>74</v>
      </c>
      <c r="D25" s="108" t="s">
        <v>25</v>
      </c>
      <c r="E25" s="109">
        <v>13738</v>
      </c>
      <c r="F25" s="110" t="s">
        <v>25</v>
      </c>
      <c r="G25" s="111">
        <v>96312</v>
      </c>
      <c r="H25" s="54" t="s">
        <v>38</v>
      </c>
      <c r="I25" s="54" t="s">
        <v>38</v>
      </c>
      <c r="J25" s="37" t="s">
        <v>30</v>
      </c>
      <c r="K25" s="38" t="s">
        <v>31</v>
      </c>
      <c r="L25" s="28">
        <v>44826</v>
      </c>
      <c r="M25" s="29" t="s">
        <v>53</v>
      </c>
      <c r="N25" s="112" t="str">
        <f>[1]Город!N25</f>
        <v xml:space="preserve">Чабыкова Екатерина Петровна </v>
      </c>
      <c r="O25" s="112" t="str">
        <f>[1]Город!O25</f>
        <v>8 (38822) 2 95 08</v>
      </c>
      <c r="P25" s="113" t="s">
        <v>75</v>
      </c>
      <c r="Q25" s="114" t="s">
        <v>76</v>
      </c>
      <c r="R25" s="113" t="s">
        <v>77</v>
      </c>
    </row>
    <row r="26" spans="1:18" ht="57.75" customHeight="1">
      <c r="A26" s="115">
        <v>9</v>
      </c>
      <c r="B26" s="115"/>
      <c r="C26" s="59" t="s">
        <v>78</v>
      </c>
      <c r="D26" s="116" t="s">
        <v>25</v>
      </c>
      <c r="E26" s="117">
        <v>120.8</v>
      </c>
      <c r="F26" s="118">
        <v>97.7</v>
      </c>
      <c r="G26" s="119">
        <v>74.8</v>
      </c>
      <c r="H26" s="26">
        <f t="shared" ref="H26:H30" si="2">IF(F26=0,0,G26/F26*100)</f>
        <v>76.560900716479011</v>
      </c>
      <c r="I26" s="26">
        <f>G26-F26</f>
        <v>-22.900000000000006</v>
      </c>
      <c r="J26" s="29" t="s">
        <v>30</v>
      </c>
      <c r="K26" s="29" t="s">
        <v>31</v>
      </c>
      <c r="L26" s="120"/>
      <c r="M26" s="120"/>
      <c r="N26" s="112" t="str">
        <f>[1]Город!N26</f>
        <v xml:space="preserve">Чабыкова Екатерина Петровна </v>
      </c>
      <c r="O26" s="112" t="str">
        <f>[1]Город!O26</f>
        <v>8 (38822) 2 95 08</v>
      </c>
      <c r="P26" s="113" t="s">
        <v>75</v>
      </c>
      <c r="Q26" s="114" t="s">
        <v>76</v>
      </c>
      <c r="R26" s="113" t="s">
        <v>77</v>
      </c>
    </row>
    <row r="27" spans="1:18" ht="61.5" customHeight="1">
      <c r="A27" s="121"/>
      <c r="B27" s="121"/>
      <c r="C27" s="59" t="s">
        <v>42</v>
      </c>
      <c r="D27" s="122" t="s">
        <v>25</v>
      </c>
      <c r="E27" s="123">
        <f>E25/E6</f>
        <v>1.2506144742831133</v>
      </c>
      <c r="F27" s="118">
        <v>1.5</v>
      </c>
      <c r="G27" s="124">
        <f>G25/G6</f>
        <v>8.5724966622162881</v>
      </c>
      <c r="H27" s="26">
        <f t="shared" si="2"/>
        <v>571.49977748108586</v>
      </c>
      <c r="I27" s="91" t="s">
        <v>26</v>
      </c>
      <c r="J27" s="29" t="s">
        <v>30</v>
      </c>
      <c r="K27" s="29" t="s">
        <v>79</v>
      </c>
      <c r="L27" s="28">
        <v>44826</v>
      </c>
      <c r="M27" s="29" t="s">
        <v>80</v>
      </c>
      <c r="N27" s="112" t="str">
        <f>[1]Город!N27</f>
        <v xml:space="preserve">Чабыкова Екатерина Петровна </v>
      </c>
      <c r="O27" s="112" t="str">
        <f>[1]Город!O27</f>
        <v>8 (38822) 2 95 08</v>
      </c>
      <c r="P27" s="113" t="s">
        <v>75</v>
      </c>
      <c r="Q27" s="114" t="s">
        <v>76</v>
      </c>
      <c r="R27" s="113" t="s">
        <v>77</v>
      </c>
    </row>
    <row r="28" spans="1:18" ht="60.75" customHeight="1">
      <c r="A28" s="30">
        <v>10</v>
      </c>
      <c r="B28" s="30" t="s">
        <v>81</v>
      </c>
      <c r="C28" s="107" t="s">
        <v>82</v>
      </c>
      <c r="D28" s="108">
        <v>87.968699999999998</v>
      </c>
      <c r="E28" s="125">
        <v>100.2739</v>
      </c>
      <c r="F28" s="110">
        <v>88.1</v>
      </c>
      <c r="G28" s="111">
        <v>106.38209999999999</v>
      </c>
      <c r="H28" s="54" t="s">
        <v>38</v>
      </c>
      <c r="I28" s="54" t="s">
        <v>38</v>
      </c>
      <c r="J28" s="37" t="s">
        <v>30</v>
      </c>
      <c r="K28" s="38" t="s">
        <v>31</v>
      </c>
      <c r="L28" s="28">
        <v>44826</v>
      </c>
      <c r="M28" s="29" t="s">
        <v>33</v>
      </c>
      <c r="N28" s="112" t="str">
        <f>[1]Город!N28</f>
        <v>Абраменко Геннадий Сергеевич</v>
      </c>
      <c r="O28" s="112" t="str">
        <f>[1]Город!O28</f>
        <v>8 (38822) 2 12 48</v>
      </c>
      <c r="P28" s="113" t="s">
        <v>39</v>
      </c>
      <c r="Q28" s="126" t="s">
        <v>83</v>
      </c>
      <c r="R28" s="113" t="s">
        <v>77</v>
      </c>
    </row>
    <row r="29" spans="1:18" ht="60.75" customHeight="1">
      <c r="A29" s="127"/>
      <c r="B29" s="127"/>
      <c r="C29" s="59" t="s">
        <v>84</v>
      </c>
      <c r="D29" s="128" t="s">
        <v>25</v>
      </c>
      <c r="E29" s="129">
        <v>99.2</v>
      </c>
      <c r="F29" s="130">
        <v>100</v>
      </c>
      <c r="G29" s="131">
        <v>100.5</v>
      </c>
      <c r="H29" s="26">
        <f t="shared" si="2"/>
        <v>100.49999999999999</v>
      </c>
      <c r="I29" s="26">
        <f>G29-F29</f>
        <v>0.5</v>
      </c>
      <c r="J29" s="29" t="s">
        <v>30</v>
      </c>
      <c r="K29" s="29" t="s">
        <v>31</v>
      </c>
      <c r="L29" s="28">
        <v>44826</v>
      </c>
      <c r="M29" s="29" t="s">
        <v>33</v>
      </c>
      <c r="N29" s="112" t="str">
        <f>[1]Город!N29</f>
        <v>Абраменко Геннадий Сергеевич</v>
      </c>
      <c r="O29" s="112" t="str">
        <f>[1]Город!O29</f>
        <v>8 (38822) 2 12 48</v>
      </c>
      <c r="P29" s="113" t="s">
        <v>39</v>
      </c>
      <c r="Q29" s="126" t="s">
        <v>83</v>
      </c>
      <c r="R29" s="113" t="s">
        <v>77</v>
      </c>
    </row>
    <row r="30" spans="1:18" ht="60" customHeight="1">
      <c r="A30" s="40"/>
      <c r="B30" s="40"/>
      <c r="C30" s="59" t="s">
        <v>85</v>
      </c>
      <c r="D30" s="43" t="s">
        <v>25</v>
      </c>
      <c r="E30" s="132">
        <f>E28/E6*1000</f>
        <v>9.1282567137005017</v>
      </c>
      <c r="F30" s="133">
        <v>7.84</v>
      </c>
      <c r="G30" s="134">
        <f>G28/G6*1000</f>
        <v>9.4688117489986645</v>
      </c>
      <c r="H30" s="26">
        <f t="shared" si="2"/>
        <v>120.77566006375848</v>
      </c>
      <c r="I30" s="91" t="s">
        <v>26</v>
      </c>
      <c r="J30" s="29" t="s">
        <v>30</v>
      </c>
      <c r="K30" s="29" t="s">
        <v>31</v>
      </c>
      <c r="L30" s="28">
        <v>44826</v>
      </c>
      <c r="M30" s="29" t="s">
        <v>33</v>
      </c>
      <c r="N30" s="112" t="str">
        <f>[1]Город!N30</f>
        <v>Абраменко Геннадий Сергеевич</v>
      </c>
      <c r="O30" s="112" t="str">
        <f>[1]Город!O30</f>
        <v>8 (38822) 2 12 48</v>
      </c>
      <c r="P30" s="113" t="s">
        <v>39</v>
      </c>
      <c r="Q30" s="126" t="s">
        <v>83</v>
      </c>
      <c r="R30" s="113" t="s">
        <v>77</v>
      </c>
    </row>
    <row r="31" spans="1:18" ht="70.5" customHeight="1">
      <c r="A31" s="135">
        <v>11</v>
      </c>
      <c r="B31" s="135" t="s">
        <v>86</v>
      </c>
      <c r="C31" s="135" t="s">
        <v>87</v>
      </c>
      <c r="D31" s="136" t="s">
        <v>25</v>
      </c>
      <c r="E31" s="137">
        <v>3.55</v>
      </c>
      <c r="F31" s="138">
        <v>3.39</v>
      </c>
      <c r="G31" s="139">
        <v>3.38</v>
      </c>
      <c r="H31" s="26">
        <f>IF(F31=0,0,F31/G31*100)</f>
        <v>100.29585798816569</v>
      </c>
      <c r="I31" s="26">
        <f>F31-G31</f>
        <v>1.0000000000000231E-2</v>
      </c>
      <c r="J31" s="29" t="s">
        <v>30</v>
      </c>
      <c r="K31" s="29" t="s">
        <v>31</v>
      </c>
      <c r="L31" s="28">
        <v>44834</v>
      </c>
      <c r="M31" s="29" t="s">
        <v>33</v>
      </c>
      <c r="N31" s="112" t="str">
        <f>[1]Город!N31</f>
        <v>Бадирова Оксана Алексеевна</v>
      </c>
      <c r="O31" s="112" t="str">
        <f>[1]Город!O31</f>
        <v>8 (38822) 2 68 70        8 9835829257</v>
      </c>
      <c r="P31" s="113" t="s">
        <v>75</v>
      </c>
      <c r="Q31" s="114" t="s">
        <v>88</v>
      </c>
      <c r="R31" s="113" t="s">
        <v>77</v>
      </c>
    </row>
    <row r="32" spans="1:18" ht="72.75" customHeight="1">
      <c r="A32" s="140">
        <v>12</v>
      </c>
      <c r="B32" s="140" t="s">
        <v>89</v>
      </c>
      <c r="C32" s="141" t="s">
        <v>69</v>
      </c>
      <c r="D32" s="141"/>
      <c r="E32" s="142"/>
      <c r="F32" s="142"/>
      <c r="G32" s="143"/>
      <c r="H32" s="26">
        <f t="shared" ref="H32:H35" si="3">IF(F32=0,0,G32/F32*100)</f>
        <v>0</v>
      </c>
      <c r="I32" s="26">
        <f t="shared" ref="I32:I35" si="4">G32-F32</f>
        <v>0</v>
      </c>
      <c r="J32" s="100" t="s">
        <v>30</v>
      </c>
      <c r="K32" s="100" t="s">
        <v>79</v>
      </c>
      <c r="L32" s="101">
        <v>44699</v>
      </c>
      <c r="M32" s="102" t="s">
        <v>39</v>
      </c>
      <c r="N32" s="100" t="e">
        <f>#REF!</f>
        <v>#REF!</v>
      </c>
      <c r="O32" s="100" t="e">
        <f>#REF!</f>
        <v>#REF!</v>
      </c>
      <c r="P32" s="103" t="s">
        <v>39</v>
      </c>
      <c r="Q32" s="104">
        <v>44705.497916666667</v>
      </c>
      <c r="R32" s="103" t="s">
        <v>90</v>
      </c>
    </row>
    <row r="33" spans="1:18" ht="127.5" customHeight="1">
      <c r="A33" s="144">
        <v>13</v>
      </c>
      <c r="B33" s="144" t="s">
        <v>91</v>
      </c>
      <c r="C33" s="144" t="s">
        <v>92</v>
      </c>
      <c r="D33" s="145"/>
      <c r="E33" s="146"/>
      <c r="F33" s="147"/>
      <c r="G33" s="148"/>
      <c r="H33" s="26">
        <f t="shared" si="3"/>
        <v>0</v>
      </c>
      <c r="I33" s="26">
        <f t="shared" si="4"/>
        <v>0</v>
      </c>
      <c r="J33" s="100" t="s">
        <v>30</v>
      </c>
      <c r="K33" s="100" t="s">
        <v>79</v>
      </c>
      <c r="L33" s="101">
        <v>44706</v>
      </c>
      <c r="M33" s="102" t="s">
        <v>53</v>
      </c>
      <c r="N33" s="100" t="e">
        <f>#REF!</f>
        <v>#REF!</v>
      </c>
      <c r="O33" s="100" t="e">
        <f>#REF!</f>
        <v>#REF!</v>
      </c>
      <c r="P33" s="103"/>
      <c r="Q33" s="104"/>
      <c r="R33" s="103"/>
    </row>
    <row r="34" spans="1:18" ht="126.75" customHeight="1">
      <c r="A34" s="149">
        <v>14</v>
      </c>
      <c r="B34" s="149" t="s">
        <v>93</v>
      </c>
      <c r="C34" s="150" t="s">
        <v>94</v>
      </c>
      <c r="D34" s="151"/>
      <c r="E34" s="152"/>
      <c r="F34" s="153"/>
      <c r="G34" s="154"/>
      <c r="H34" s="26">
        <f t="shared" si="3"/>
        <v>0</v>
      </c>
      <c r="I34" s="26">
        <f t="shared" si="4"/>
        <v>0</v>
      </c>
      <c r="J34" s="100" t="s">
        <v>30</v>
      </c>
      <c r="K34" s="100" t="s">
        <v>31</v>
      </c>
      <c r="L34" s="101">
        <v>44706</v>
      </c>
      <c r="M34" s="102" t="s">
        <v>53</v>
      </c>
      <c r="N34" s="100" t="e">
        <f>#REF!</f>
        <v>#REF!</v>
      </c>
      <c r="O34" s="100" t="e">
        <f>#REF!</f>
        <v>#REF!</v>
      </c>
      <c r="P34" s="103"/>
      <c r="Q34" s="104"/>
      <c r="R34" s="103"/>
    </row>
    <row r="35" spans="1:18" ht="90.75" customHeight="1">
      <c r="A35" s="149">
        <v>15</v>
      </c>
      <c r="B35" s="149" t="s">
        <v>95</v>
      </c>
      <c r="C35" s="150" t="s">
        <v>96</v>
      </c>
      <c r="D35" s="150"/>
      <c r="E35" s="153"/>
      <c r="F35" s="153"/>
      <c r="G35" s="154"/>
      <c r="H35" s="26">
        <f t="shared" si="3"/>
        <v>0</v>
      </c>
      <c r="I35" s="26">
        <f t="shared" si="4"/>
        <v>0</v>
      </c>
      <c r="J35" s="100" t="s">
        <v>30</v>
      </c>
      <c r="K35" s="155" t="s">
        <v>31</v>
      </c>
      <c r="L35" s="101">
        <v>44699</v>
      </c>
      <c r="M35" s="102" t="s">
        <v>33</v>
      </c>
      <c r="N35" s="100" t="e">
        <f>#REF!</f>
        <v>#REF!</v>
      </c>
      <c r="O35" s="100" t="e">
        <f>#REF!</f>
        <v>#REF!</v>
      </c>
      <c r="P35" s="103" t="s">
        <v>34</v>
      </c>
      <c r="Q35" s="104" t="s">
        <v>97</v>
      </c>
      <c r="R35" s="103" t="s">
        <v>98</v>
      </c>
    </row>
    <row r="36" spans="1:18" ht="89.25" customHeight="1">
      <c r="A36" s="156">
        <v>16</v>
      </c>
      <c r="B36" s="156" t="s">
        <v>99</v>
      </c>
      <c r="C36" s="157" t="s">
        <v>100</v>
      </c>
      <c r="D36" s="157"/>
      <c r="E36" s="158"/>
      <c r="F36" s="158"/>
      <c r="G36" s="159"/>
      <c r="H36" s="26">
        <f>IF(F36=0,0,F36/G36*100)</f>
        <v>0</v>
      </c>
      <c r="I36" s="91" t="s">
        <v>26</v>
      </c>
      <c r="J36" s="100" t="s">
        <v>30</v>
      </c>
      <c r="K36" s="100" t="s">
        <v>31</v>
      </c>
      <c r="L36" s="101">
        <v>44704</v>
      </c>
      <c r="M36" s="102" t="s">
        <v>33</v>
      </c>
      <c r="N36" s="100" t="e">
        <f>#REF!</f>
        <v>#REF!</v>
      </c>
      <c r="O36" s="100" t="e">
        <f>#REF!</f>
        <v>#REF!</v>
      </c>
      <c r="P36" s="103" t="s">
        <v>39</v>
      </c>
      <c r="Q36" s="104" t="s">
        <v>101</v>
      </c>
      <c r="R36" s="103" t="s">
        <v>98</v>
      </c>
    </row>
    <row r="37" spans="1:18" ht="15.75">
      <c r="A37" s="160" t="s">
        <v>102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1"/>
    </row>
    <row r="38" spans="1:18" ht="45.75" customHeight="1">
      <c r="A38" s="162">
        <v>1</v>
      </c>
      <c r="B38" s="163" t="s">
        <v>103</v>
      </c>
      <c r="C38" s="164"/>
      <c r="D38" s="164"/>
      <c r="E38" s="164"/>
      <c r="F38" s="164"/>
      <c r="G38" s="165"/>
      <c r="H38" s="166"/>
      <c r="I38" s="167"/>
      <c r="J38" s="168" t="s">
        <v>30</v>
      </c>
      <c r="K38" s="168" t="s">
        <v>31</v>
      </c>
      <c r="L38" s="167"/>
      <c r="M38" s="167"/>
      <c r="N38" s="169" t="str">
        <f>[1]Справочник!B44</f>
        <v>Набутова Аржана Артуровна</v>
      </c>
      <c r="O38" s="169" t="str">
        <f>[1]Справочник!C44</f>
        <v>8 (38822) 2 32 34</v>
      </c>
      <c r="P38" s="170"/>
      <c r="Q38" s="171"/>
      <c r="R38" s="172"/>
    </row>
  </sheetData>
  <mergeCells count="26">
    <mergeCell ref="A37:R37"/>
    <mergeCell ref="P38:R38"/>
    <mergeCell ref="A15:A16"/>
    <mergeCell ref="B15:B16"/>
    <mergeCell ref="A23:R23"/>
    <mergeCell ref="B25:B27"/>
    <mergeCell ref="A26:A27"/>
    <mergeCell ref="A28:A30"/>
    <mergeCell ref="B28:B30"/>
    <mergeCell ref="A5:R5"/>
    <mergeCell ref="A7:A8"/>
    <mergeCell ref="B7:B8"/>
    <mergeCell ref="A9:A11"/>
    <mergeCell ref="B9:B11"/>
    <mergeCell ref="A13:A14"/>
    <mergeCell ref="B13:B14"/>
    <mergeCell ref="B1:C1"/>
    <mergeCell ref="A2:R2"/>
    <mergeCell ref="A3:A4"/>
    <mergeCell ref="B3:B4"/>
    <mergeCell ref="C3:C4"/>
    <mergeCell ref="D3:D4"/>
    <mergeCell ref="E3:E4"/>
    <mergeCell ref="F3:I3"/>
    <mergeCell ref="J3:M3"/>
    <mergeCell ref="N3:R3"/>
  </mergeCells>
  <conditionalFormatting sqref="H35">
    <cfRule type="cellIs" dxfId="56" priority="57" operator="equal">
      <formula>100</formula>
    </cfRule>
  </conditionalFormatting>
  <conditionalFormatting sqref="H35">
    <cfRule type="cellIs" dxfId="55" priority="56" operator="lessThan">
      <formula>100</formula>
    </cfRule>
  </conditionalFormatting>
  <conditionalFormatting sqref="H34:H35">
    <cfRule type="cellIs" dxfId="54" priority="55" operator="greaterThan">
      <formula>100</formula>
    </cfRule>
  </conditionalFormatting>
  <conditionalFormatting sqref="H35:I35">
    <cfRule type="cellIs" dxfId="53" priority="54" operator="equal">
      <formula>100</formula>
    </cfRule>
  </conditionalFormatting>
  <conditionalFormatting sqref="H24:I24 H32:I36">
    <cfRule type="cellIs" dxfId="52" priority="53" operator="equal">
      <formula>100</formula>
    </cfRule>
  </conditionalFormatting>
  <conditionalFormatting sqref="H24:I24 H32:I36">
    <cfRule type="cellIs" dxfId="51" priority="52" operator="lessThan">
      <formula>100</formula>
    </cfRule>
  </conditionalFormatting>
  <conditionalFormatting sqref="H24:I24 H32:I36">
    <cfRule type="cellIs" dxfId="50" priority="51" operator="greaterThan">
      <formula>100</formula>
    </cfRule>
  </conditionalFormatting>
  <conditionalFormatting sqref="H32 H36">
    <cfRule type="cellIs" dxfId="49" priority="50" operator="greaterThan">
      <formula>100</formula>
    </cfRule>
  </conditionalFormatting>
  <conditionalFormatting sqref="H32 H36">
    <cfRule type="cellIs" dxfId="48" priority="49" operator="lessThan">
      <formula>100</formula>
    </cfRule>
  </conditionalFormatting>
  <conditionalFormatting sqref="H32 H36">
    <cfRule type="cellIs" dxfId="47" priority="48" operator="equal">
      <formula>100</formula>
    </cfRule>
  </conditionalFormatting>
  <conditionalFormatting sqref="H35:I35">
    <cfRule type="cellIs" dxfId="46" priority="47" operator="greaterThan">
      <formula>100</formula>
    </cfRule>
  </conditionalFormatting>
  <conditionalFormatting sqref="H35:I35">
    <cfRule type="cellIs" dxfId="45" priority="46" operator="lessThan">
      <formula>100</formula>
    </cfRule>
  </conditionalFormatting>
  <conditionalFormatting sqref="H33">
    <cfRule type="cellIs" dxfId="44" priority="45" operator="greaterThan">
      <formula>100</formula>
    </cfRule>
  </conditionalFormatting>
  <conditionalFormatting sqref="H33">
    <cfRule type="cellIs" dxfId="43" priority="44" operator="lessThan">
      <formula>100</formula>
    </cfRule>
  </conditionalFormatting>
  <conditionalFormatting sqref="H33">
    <cfRule type="cellIs" dxfId="42" priority="43" operator="equal">
      <formula>100</formula>
    </cfRule>
  </conditionalFormatting>
  <conditionalFormatting sqref="H35">
    <cfRule type="cellIs" dxfId="41" priority="42" operator="greaterThan">
      <formula>100</formula>
    </cfRule>
  </conditionalFormatting>
  <conditionalFormatting sqref="H34:H35">
    <cfRule type="cellIs" dxfId="40" priority="41" operator="lessThan">
      <formula>100</formula>
    </cfRule>
  </conditionalFormatting>
  <conditionalFormatting sqref="H34:H35">
    <cfRule type="cellIs" dxfId="39" priority="40" operator="equal">
      <formula>100</formula>
    </cfRule>
  </conditionalFormatting>
  <conditionalFormatting sqref="H16">
    <cfRule type="cellIs" dxfId="38" priority="39" operator="greaterThan">
      <formula>100</formula>
    </cfRule>
  </conditionalFormatting>
  <conditionalFormatting sqref="H16">
    <cfRule type="cellIs" dxfId="37" priority="38" operator="lessThan">
      <formula>100</formula>
    </cfRule>
  </conditionalFormatting>
  <conditionalFormatting sqref="H16">
    <cfRule type="cellIs" dxfId="36" priority="37" operator="equal">
      <formula>100</formula>
    </cfRule>
  </conditionalFormatting>
  <conditionalFormatting sqref="H8:I22">
    <cfRule type="cellIs" dxfId="35" priority="36" operator="greaterThan">
      <formula>100</formula>
    </cfRule>
  </conditionalFormatting>
  <conditionalFormatting sqref="H8:I22">
    <cfRule type="cellIs" dxfId="34" priority="35" operator="lessThan">
      <formula>100</formula>
    </cfRule>
  </conditionalFormatting>
  <conditionalFormatting sqref="H8:I22">
    <cfRule type="cellIs" dxfId="33" priority="34" operator="equal">
      <formula>100</formula>
    </cfRule>
  </conditionalFormatting>
  <conditionalFormatting sqref="H7">
    <cfRule type="cellIs" dxfId="32" priority="33" operator="greaterThan">
      <formula>100</formula>
    </cfRule>
  </conditionalFormatting>
  <conditionalFormatting sqref="H7">
    <cfRule type="cellIs" dxfId="31" priority="32" operator="lessThan">
      <formula>100</formula>
    </cfRule>
  </conditionalFormatting>
  <conditionalFormatting sqref="H7">
    <cfRule type="cellIs" dxfId="30" priority="31" operator="equal">
      <formula>100</formula>
    </cfRule>
  </conditionalFormatting>
  <conditionalFormatting sqref="I7">
    <cfRule type="cellIs" dxfId="29" priority="30" operator="greaterThan">
      <formula>100</formula>
    </cfRule>
  </conditionalFormatting>
  <conditionalFormatting sqref="I7">
    <cfRule type="cellIs" dxfId="28" priority="29" operator="lessThan">
      <formula>100</formula>
    </cfRule>
  </conditionalFormatting>
  <conditionalFormatting sqref="I7">
    <cfRule type="cellIs" dxfId="27" priority="28" operator="equal">
      <formula>100</formula>
    </cfRule>
  </conditionalFormatting>
  <conditionalFormatting sqref="H6">
    <cfRule type="cellIs" dxfId="26" priority="27" operator="greaterThan">
      <formula>100</formula>
    </cfRule>
  </conditionalFormatting>
  <conditionalFormatting sqref="H6">
    <cfRule type="cellIs" dxfId="25" priority="26" operator="lessThan">
      <formula>100</formula>
    </cfRule>
  </conditionalFormatting>
  <conditionalFormatting sqref="H6">
    <cfRule type="cellIs" dxfId="24" priority="25" operator="equal">
      <formula>100</formula>
    </cfRule>
  </conditionalFormatting>
  <conditionalFormatting sqref="I6">
    <cfRule type="cellIs" dxfId="23" priority="24" operator="greaterThan">
      <formula>100</formula>
    </cfRule>
  </conditionalFormatting>
  <conditionalFormatting sqref="I6">
    <cfRule type="cellIs" dxfId="22" priority="23" operator="lessThan">
      <formula>100</formula>
    </cfRule>
  </conditionalFormatting>
  <conditionalFormatting sqref="I6">
    <cfRule type="cellIs" dxfId="21" priority="22" operator="equal">
      <formula>100</formula>
    </cfRule>
  </conditionalFormatting>
  <conditionalFormatting sqref="H29 H31">
    <cfRule type="cellIs" dxfId="20" priority="21" operator="greaterThan">
      <formula>100</formula>
    </cfRule>
  </conditionalFormatting>
  <conditionalFormatting sqref="H29 H31">
    <cfRule type="cellIs" dxfId="19" priority="20" operator="lessThan">
      <formula>100</formula>
    </cfRule>
  </conditionalFormatting>
  <conditionalFormatting sqref="H29 H31">
    <cfRule type="cellIs" dxfId="18" priority="19" operator="equal">
      <formula>100</formula>
    </cfRule>
  </conditionalFormatting>
  <conditionalFormatting sqref="H26:I27 H29:I31">
    <cfRule type="cellIs" dxfId="17" priority="18" operator="greaterThan">
      <formula>100</formula>
    </cfRule>
  </conditionalFormatting>
  <conditionalFormatting sqref="H26:I27 H29:I31">
    <cfRule type="cellIs" dxfId="16" priority="17" operator="lessThan">
      <formula>100</formula>
    </cfRule>
  </conditionalFormatting>
  <conditionalFormatting sqref="H26:I27 H29:I31">
    <cfRule type="cellIs" dxfId="15" priority="16" operator="equal">
      <formula>100</formula>
    </cfRule>
  </conditionalFormatting>
  <conditionalFormatting sqref="H30">
    <cfRule type="cellIs" dxfId="14" priority="15" operator="greaterThan">
      <formula>100</formula>
    </cfRule>
  </conditionalFormatting>
  <conditionalFormatting sqref="H30">
    <cfRule type="cellIs" dxfId="13" priority="14" operator="lessThan">
      <formula>100</formula>
    </cfRule>
  </conditionalFormatting>
  <conditionalFormatting sqref="H30">
    <cfRule type="cellIs" dxfId="12" priority="13" operator="equal">
      <formula>100</formula>
    </cfRule>
  </conditionalFormatting>
  <conditionalFormatting sqref="H25">
    <cfRule type="cellIs" dxfId="11" priority="12" operator="greaterThan">
      <formula>100</formula>
    </cfRule>
  </conditionalFormatting>
  <conditionalFormatting sqref="H25">
    <cfRule type="cellIs" dxfId="10" priority="11" operator="lessThan">
      <formula>100</formula>
    </cfRule>
  </conditionalFormatting>
  <conditionalFormatting sqref="H25">
    <cfRule type="cellIs" dxfId="9" priority="10" operator="equal">
      <formula>100</formula>
    </cfRule>
  </conditionalFormatting>
  <conditionalFormatting sqref="I25">
    <cfRule type="cellIs" dxfId="8" priority="9" operator="greaterThan">
      <formula>100</formula>
    </cfRule>
  </conditionalFormatting>
  <conditionalFormatting sqref="I25">
    <cfRule type="cellIs" dxfId="7" priority="8" operator="lessThan">
      <formula>100</formula>
    </cfRule>
  </conditionalFormatting>
  <conditionalFormatting sqref="I25">
    <cfRule type="cellIs" dxfId="6" priority="7" operator="equal">
      <formula>100</formula>
    </cfRule>
  </conditionalFormatting>
  <conditionalFormatting sqref="H28">
    <cfRule type="cellIs" dxfId="5" priority="6" operator="greaterThan">
      <formula>100</formula>
    </cfRule>
  </conditionalFormatting>
  <conditionalFormatting sqref="H28">
    <cfRule type="cellIs" dxfId="4" priority="5" operator="lessThan">
      <formula>100</formula>
    </cfRule>
  </conditionalFormatting>
  <conditionalFormatting sqref="H28">
    <cfRule type="cellIs" dxfId="3" priority="4" operator="equal">
      <formula>100</formula>
    </cfRule>
  </conditionalFormatting>
  <conditionalFormatting sqref="I28">
    <cfRule type="cellIs" dxfId="2" priority="3" operator="greaterThan">
      <formula>100</formula>
    </cfRule>
  </conditionalFormatting>
  <conditionalFormatting sqref="I28">
    <cfRule type="cellIs" dxfId="1" priority="2" operator="lessThan">
      <formula>100</formula>
    </cfRule>
  </conditionalFormatting>
  <conditionalFormatting sqref="I28">
    <cfRule type="cellIs" dxfId="0" priority="1" operator="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2024-06-26T03:05:10Z</dcterms:modified>
</cp:coreProperties>
</file>