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Чемал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Q47" i="1"/>
  <c r="Q48" i="1" s="1"/>
  <c r="Q49" i="1" s="1"/>
  <c r="P47" i="1"/>
  <c r="P48" i="1" s="1"/>
  <c r="P49" i="1" s="1"/>
  <c r="I47" i="1"/>
  <c r="H47" i="1"/>
  <c r="E47" i="1"/>
  <c r="Q44" i="1"/>
  <c r="Q45" i="1" s="1"/>
  <c r="Q46" i="1" s="1"/>
  <c r="P44" i="1"/>
  <c r="P45" i="1" s="1"/>
  <c r="P46" i="1" s="1"/>
  <c r="K44" i="1"/>
  <c r="J44" i="1"/>
  <c r="H44" i="1"/>
  <c r="G44" i="1"/>
  <c r="I44" i="1" s="1"/>
  <c r="E44" i="1"/>
  <c r="I41" i="1"/>
  <c r="H41" i="1"/>
  <c r="Q38" i="1"/>
  <c r="Q41" i="1" s="1"/>
  <c r="Q42" i="1" s="1"/>
  <c r="Q43" i="1" s="1"/>
  <c r="P38" i="1"/>
  <c r="P41" i="1" s="1"/>
  <c r="I38" i="1"/>
  <c r="H38" i="1"/>
  <c r="Q36" i="1"/>
  <c r="Q37" i="1" s="1"/>
  <c r="P36" i="1"/>
  <c r="P37" i="1" s="1"/>
  <c r="H36" i="1"/>
  <c r="G36" i="1"/>
  <c r="I36" i="1" s="1"/>
  <c r="E36" i="1"/>
  <c r="Q35" i="1"/>
  <c r="P35" i="1"/>
  <c r="I35" i="1"/>
  <c r="H35" i="1"/>
  <c r="Q34" i="1"/>
  <c r="P34" i="1"/>
  <c r="G34" i="1"/>
  <c r="H34" i="1" s="1"/>
  <c r="E34" i="1"/>
  <c r="Q33" i="1"/>
  <c r="P33" i="1"/>
  <c r="I33" i="1"/>
  <c r="H33" i="1"/>
  <c r="Q32" i="1"/>
  <c r="P32" i="1"/>
  <c r="Q31" i="1"/>
  <c r="P31" i="1"/>
  <c r="H31" i="1"/>
  <c r="E31" i="1"/>
  <c r="Q30" i="1"/>
  <c r="P30" i="1"/>
  <c r="I30" i="1"/>
  <c r="H30" i="1"/>
  <c r="Q29" i="1"/>
  <c r="P29" i="1"/>
  <c r="Q27" i="1"/>
  <c r="Q28" i="1" s="1"/>
  <c r="P27" i="1"/>
  <c r="P28" i="1" s="1"/>
  <c r="G27" i="1"/>
  <c r="H27" i="1" s="1"/>
  <c r="E27" i="1"/>
  <c r="Q25" i="1"/>
  <c r="P25" i="1"/>
  <c r="Q24" i="1"/>
  <c r="P24" i="1"/>
  <c r="Q23" i="1"/>
  <c r="P23" i="1"/>
  <c r="G23" i="1"/>
  <c r="H23" i="1" s="1"/>
  <c r="E23" i="1"/>
  <c r="Q22" i="1"/>
  <c r="P22" i="1"/>
  <c r="Q21" i="1"/>
  <c r="P21" i="1"/>
  <c r="Q20" i="1"/>
  <c r="P20" i="1"/>
  <c r="G20" i="1"/>
  <c r="H20" i="1" s="1"/>
  <c r="E20" i="1"/>
  <c r="Q19" i="1"/>
  <c r="P19" i="1"/>
  <c r="H19" i="1"/>
  <c r="G19" i="1"/>
  <c r="E19" i="1"/>
  <c r="Q18" i="1"/>
  <c r="P18" i="1"/>
  <c r="Q17" i="1"/>
  <c r="P17" i="1"/>
  <c r="I17" i="1"/>
  <c r="H17" i="1"/>
  <c r="Q16" i="1"/>
  <c r="Q13" i="1"/>
  <c r="Q14" i="1" s="1"/>
  <c r="Q15" i="1" s="1"/>
  <c r="P13" i="1"/>
  <c r="P15" i="1" s="1"/>
  <c r="G13" i="1"/>
  <c r="H13" i="1" s="1"/>
  <c r="E13" i="1"/>
  <c r="Q12" i="1"/>
  <c r="P12" i="1"/>
  <c r="H12" i="1"/>
  <c r="G12" i="1"/>
  <c r="E12" i="1"/>
  <c r="Q11" i="1"/>
  <c r="P11" i="1"/>
  <c r="H11" i="1"/>
  <c r="G11" i="1"/>
  <c r="I11" i="1" s="1"/>
  <c r="E11" i="1"/>
  <c r="Q10" i="1"/>
  <c r="P10" i="1"/>
  <c r="Q9" i="1"/>
  <c r="P9" i="1"/>
  <c r="G9" i="1"/>
  <c r="H9" i="1" s="1"/>
  <c r="E9" i="1"/>
  <c r="Q8" i="1"/>
  <c r="P8" i="1"/>
  <c r="I13" i="1" l="1"/>
  <c r="I20" i="1"/>
  <c r="I23" i="1"/>
  <c r="I27" i="1"/>
  <c r="P39" i="1"/>
  <c r="P40" i="1" s="1"/>
  <c r="P42" i="1" s="1"/>
  <c r="P43" i="1" s="1"/>
  <c r="P14" i="1"/>
  <c r="Q39" i="1"/>
  <c r="Q40" i="1" s="1"/>
</calcChain>
</file>

<file path=xl/sharedStrings.xml><?xml version="1.0" encoding="utf-8"?>
<sst xmlns="http://schemas.openxmlformats.org/spreadsheetml/2006/main" count="435" uniqueCount="122">
  <si>
    <t>ЧЕМАЛЬСКИЙ РАЙОН</t>
  </si>
  <si>
    <t>№ показателя</t>
  </si>
  <si>
    <t>Наименование целевого покзателя</t>
  </si>
  <si>
    <t>единицы измерения</t>
  </si>
  <si>
    <t xml:space="preserve"> 2020 год (факт)</t>
  </si>
  <si>
    <t>2021 год (факт)</t>
  </si>
  <si>
    <t>2022 год</t>
  </si>
  <si>
    <t>2023 год</t>
  </si>
  <si>
    <t>Муниципальное образовние</t>
  </si>
  <si>
    <t>Ведомство (согласование АНАЛИТИЧЕСКИХ записок и ведомственных целевых показатателей)</t>
  </si>
  <si>
    <r>
      <t xml:space="preserve">План (в соответствии с </t>
    </r>
    <r>
      <rPr>
        <b/>
        <sz val="12"/>
        <rFont val="Times New Roman"/>
      </rPr>
      <t>соглашением</t>
    </r>
    <r>
      <rPr>
        <b/>
        <sz val="12"/>
        <rFont val="Times New Roman"/>
      </rPr>
      <t>)</t>
    </r>
  </si>
  <si>
    <t xml:space="preserve"> 2022 г. (факт)</t>
  </si>
  <si>
    <t>Уровень достижения плана, %</t>
  </si>
  <si>
    <t>Отклонение от плана, процентных пунктов</t>
  </si>
  <si>
    <t xml:space="preserve">План на 1 пг 2023 г. </t>
  </si>
  <si>
    <t xml:space="preserve">План на 2023 г. </t>
  </si>
  <si>
    <t>ФИО (полностью)</t>
  </si>
  <si>
    <r>
      <t>контактный телефон (</t>
    </r>
    <r>
      <rPr>
        <sz val="12"/>
        <color indexed="2"/>
        <rFont val="Times New Roman"/>
      </rPr>
      <t>ОБЯЗАТЕЛЬНО</t>
    </r>
    <r>
      <rPr>
        <sz val="12"/>
        <rFont val="Times New Roman"/>
      </rPr>
      <t>)</t>
    </r>
  </si>
  <si>
    <r>
      <t>дата и время внесения на согласования (</t>
    </r>
    <r>
      <rPr>
        <sz val="12"/>
        <color indexed="2"/>
        <rFont val="Times New Roman"/>
      </rPr>
      <t>ОБЯЗАТЕЛЬНО</t>
    </r>
    <r>
      <rPr>
        <sz val="12"/>
        <rFont val="Times New Roman"/>
      </rPr>
      <t>)</t>
    </r>
  </si>
  <si>
    <r>
      <t xml:space="preserve">Комментарий ответственного сотрудника </t>
    </r>
    <r>
      <rPr>
        <sz val="12"/>
        <color indexed="2"/>
        <rFont val="Times New Roman"/>
      </rPr>
      <t>ОБЯЗАТЕЛЬНО</t>
    </r>
  </si>
  <si>
    <r>
      <t>контактный телефон (</t>
    </r>
    <r>
      <rPr>
        <sz val="12"/>
        <color indexed="2"/>
        <rFont val="Times New Roman"/>
      </rPr>
      <t>обязательно</t>
    </r>
    <r>
      <rPr>
        <sz val="12"/>
        <rFont val="Times New Roman"/>
      </rPr>
      <t>)</t>
    </r>
  </si>
  <si>
    <t>отметка о согласовании плана для соглашений</t>
  </si>
  <si>
    <r>
      <t xml:space="preserve">отметкам о рассмотрении материало (согласовано / на доработку) - </t>
    </r>
    <r>
      <rPr>
        <sz val="12"/>
        <color indexed="2"/>
        <rFont val="Times New Roman"/>
      </rPr>
      <t>обязательно</t>
    </r>
  </si>
  <si>
    <r>
      <t>дата и время согласования (</t>
    </r>
    <r>
      <rPr>
        <sz val="12"/>
        <color indexed="2"/>
        <rFont val="Times New Roman"/>
      </rPr>
      <t>ОБЯЗАТЕЛЬНО)</t>
    </r>
  </si>
  <si>
    <r>
      <t xml:space="preserve">комментарий ответственного сотрудника </t>
    </r>
    <r>
      <rPr>
        <sz val="12"/>
        <color indexed="2"/>
        <rFont val="Times New Roman"/>
      </rPr>
      <t>ОБЯЗАТЕЛЬНО</t>
    </r>
  </si>
  <si>
    <t>войдет в новое соглашение</t>
  </si>
  <si>
    <t>Показатели социально-экономического развития муниципальных образований в Республике Алтай со статусом первой степени**</t>
  </si>
  <si>
    <t>Среднегодовая Численность постоянного населения</t>
  </si>
  <si>
    <t>человек</t>
  </si>
  <si>
    <t>-</t>
  </si>
  <si>
    <t>х</t>
  </si>
  <si>
    <t>Наливайко Виктор Александрович</t>
  </si>
  <si>
    <t>8-388-41 22-4-21           8-961-989-89-25</t>
  </si>
  <si>
    <t>просим согласовать аналитическуюзаписку и показатели</t>
  </si>
  <si>
    <t>Численность занятых в сфере малого и среднего предпринимательства, включая индивидуальных предпринимателей и самозанятых</t>
  </si>
  <si>
    <t>чел. (для расчета)</t>
  </si>
  <si>
    <t>Х</t>
  </si>
  <si>
    <t>X</t>
  </si>
  <si>
    <t>согласовано</t>
  </si>
  <si>
    <t>человек на 1 тыс. населения</t>
  </si>
  <si>
    <t>Объем инвестиций в основной капитал (за исключением бюджетных средств) по кругу предприятий, не относящихся к субъектам малого предпринимательства</t>
  </si>
  <si>
    <t>тыс. руб. (для расчета)</t>
  </si>
  <si>
    <t>x</t>
  </si>
  <si>
    <t>24.05.2023 14:53</t>
  </si>
  <si>
    <t>С пояснительной запиской</t>
  </si>
  <si>
    <t>в % к соответсвующему периоду прошлого года</t>
  </si>
  <si>
    <t>тыс. рублей на человека</t>
  </si>
  <si>
    <t>Отношение количества малообеспеченных семей к общему количеству семей***</t>
  </si>
  <si>
    <t>в % от общего количества семей (по данным Социального паспорта Республики Алтай)</t>
  </si>
  <si>
    <t xml:space="preserve">Количество малообеспеченных семей </t>
  </si>
  <si>
    <t>ед.</t>
  </si>
  <si>
    <t>Общее количество семей</t>
  </si>
  <si>
    <t>Естественный прирост (убыль)</t>
  </si>
  <si>
    <t xml:space="preserve"> </t>
  </si>
  <si>
    <t xml:space="preserve">согласовано </t>
  </si>
  <si>
    <t>22.05.2023, 11:59</t>
  </si>
  <si>
    <t>Объем введенной общей площади жилых помещений</t>
  </si>
  <si>
    <t>кв. м. (для расчета)</t>
  </si>
  <si>
    <t>17.05.2023,12:29</t>
  </si>
  <si>
    <t xml:space="preserve">квадратных метров на 1 тыс. человек  населения </t>
  </si>
  <si>
    <t>17.05.2023, 12:30</t>
  </si>
  <si>
    <t>Отношение численности детей в возрастной группе от 2 месяцев до 8 лет, посещающих организации, осуществляющие образовательную деятельность по образовательным программам дошкольного образования, к сумме численности детей в возрастной группе от 2 месяцев до 8 лет, посещающих организации, осуществляющие образовательную деятельность по образовательным программам дошкольного образования, и численности детей в возрастной группе от 2 месяц до 8 лет, не обеспеченных местом, нуждающихся в получении места в муниципальных и государственных организациях, осуществляющих образовательную деятельность по образовательным программам дошкольного образования</t>
  </si>
  <si>
    <t>%</t>
  </si>
  <si>
    <t>6.1.</t>
  </si>
  <si>
    <t>численность детей в возрастной группе от 2 месяцев до 8 лет, посещающих организации, осуществляющие образовательную деятельность по образовательным программам дошкольного образования (для расчета)</t>
  </si>
  <si>
    <t>16.05.2023 16.44</t>
  </si>
  <si>
    <t>6.2.</t>
  </si>
  <si>
    <t>сумма численности детей в возрастной группе от 2 месяцев до 8 лет, посещающих организации, осуществляющие образовательную деятельность по образовательным программам дошкольного образования, и численности детей в возрастной группе от 2 месяц до 8 лет, не обеспеченных местом, нуждающихся в получении места в муниципальных и государственных организациях, осуществляющих образовательную деятельность по образовательным программам дошкольного образования (для расчета)</t>
  </si>
  <si>
    <t>Отношение численности детей в возрасте от 5 лет до 18 лет, получающих услуги по дополнительному образованию в организациях различной организационно-правовой формы и формы собственности, к общей численности детей в возрасте от 5 до 18 лет</t>
  </si>
  <si>
    <t>Целевые показатели не совпадают. Плановые значения не проставлены</t>
  </si>
  <si>
    <t>7.1.</t>
  </si>
  <si>
    <t>численности детей в возрасте от 5 лет до 18 лет, получающих услуги по дополнительному образованию в организациях различной организационно-правовой формы и формы собственности</t>
  </si>
  <si>
    <t>7.2.</t>
  </si>
  <si>
    <t>общая численность детей в возрасте от 5 до 18 лет</t>
  </si>
  <si>
    <t>16.05.2023 11.15</t>
  </si>
  <si>
    <t>Показатели социально-экономического развития муниципальных образований в Республике Алтай со статусом второй степени****</t>
  </si>
  <si>
    <t>Налоговые доходы консолидированного бюджета муниципального образования (без учета доходов от уплаты акцизов на автомобильный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Федерации)***</t>
  </si>
  <si>
    <t>в % к соответствующему периоду прошлого года</t>
  </si>
  <si>
    <t>22.05.2023 9-55</t>
  </si>
  <si>
    <t>тыс. руб.</t>
  </si>
  <si>
    <t>Объем промышленного производства</t>
  </si>
  <si>
    <t xml:space="preserve">тыс. руб. (для расчета) </t>
  </si>
  <si>
    <t>Согласовано</t>
  </si>
  <si>
    <t>Показатель согласован</t>
  </si>
  <si>
    <t>нет пояснительной записки</t>
  </si>
  <si>
    <t>индекс промышленного производства, %</t>
  </si>
  <si>
    <t>тыс. руб. на человека</t>
  </si>
  <si>
    <t>Объем производства продукции сельского хозяйства</t>
  </si>
  <si>
    <t xml:space="preserve">млн. руб. (для расчета) </t>
  </si>
  <si>
    <t>19.05.2023, 12:51</t>
  </si>
  <si>
    <t>с пояснительной запиской</t>
  </si>
  <si>
    <t>индекс физического объема, %</t>
  </si>
  <si>
    <t>тыс.руб. на человека</t>
  </si>
  <si>
    <t>Уровень зарегистрированной безработицы</t>
  </si>
  <si>
    <t>в % к экономически активному населению</t>
  </si>
  <si>
    <t>Туристский поток***</t>
  </si>
  <si>
    <t>23.05.2023, 14:07</t>
  </si>
  <si>
    <t xml:space="preserve">Туристический поток </t>
  </si>
  <si>
    <t>тыс. чел.</t>
  </si>
  <si>
    <t>Полнота внесения муниципальных районом (городским округом) сведений по документам стратегического планирования (п. 5 ст. 11 Федерального закона от 28.06.2014 г. № 172-ФЗ) в Федеральную информационную систему стратегического планирования (ФИС СП) на базе ГАС "Управление"***</t>
  </si>
  <si>
    <t>в % к общему количеству зарегистрированных документов</t>
  </si>
  <si>
    <t>Количество зарегистрированных документов  стратегического планирования муниципального района (городского округа), по которым представлены отчетные сведения в Федеральной информационной системе стратегического планирования (ФИС СП) на базе ГАС "Управление"</t>
  </si>
  <si>
    <t>Общее количество зарегистрированных (или по которым требовалась регистрация ) документов  стратегического планирования муниципального района (городского округа) документов стратегического планирования в Федеральной информационной системе стратегического планирования (ФИС СП) на базе ГАС "Управление"</t>
  </si>
  <si>
    <t>Полнота внесения сельскими поселениями сведений по документам стратегического планирования (п. 5 ст. 11 Федерального закона от 28.06.2014 г. № 172-ФЗ) в Федеральную информационную систему стратегического планирования (ФИС СП) на базе ГАС "Управление"***</t>
  </si>
  <si>
    <t>удельный вес, в % к общему количеству зарегистрированных документов</t>
  </si>
  <si>
    <t>Количество зарегистрированных документов  стратегического планирования сельских поселений, по которым представлены отчетные сведения в Федеральной информационной системе стратегического планирования (ФИС СП) на базе ГАС "Управление"</t>
  </si>
  <si>
    <t>Общее количество зарегистрированных (или по которым требовалась регистрация ) документов  стратегического планирования сельских поселений документов стратегического планирования в Федеральной информационной системе стратегического планирования (ФИС СП) на базе ГАС "Управление"</t>
  </si>
  <si>
    <t>Доля протяженности автомобильных дорог общего пользования местного значения с твердым покрытием***</t>
  </si>
  <si>
    <t>в % к общей протяженности автомобильных дорог общего пользования местного значения</t>
  </si>
  <si>
    <t>18.05.2023, 14:40</t>
  </si>
  <si>
    <t>Протяженность автомобильных дорог общего пользования местного значения с твердым покрытием</t>
  </si>
  <si>
    <t>км</t>
  </si>
  <si>
    <t>Протяженность автомобильных дорог общего пользования местного значения</t>
  </si>
  <si>
    <t>Число несовершеннолетних, пострадавших от преступных посягательств</t>
  </si>
  <si>
    <t>на 1000 детей в возрасте 0-18 лет</t>
  </si>
  <si>
    <t>18.05..2023, 15:55</t>
  </si>
  <si>
    <t>согласовано с пояснительной запиской</t>
  </si>
  <si>
    <t>чел.</t>
  </si>
  <si>
    <t>Число детей в возрасте 0-18 лет</t>
  </si>
  <si>
    <t xml:space="preserve">    3. Согласование сводного отчета о выполнении Соглашения </t>
  </si>
  <si>
    <t>Сводный отчет о выполнении Соглашения</t>
  </si>
  <si>
    <t>Набутова Аржана Артуровна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</si>
</sst>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dd/mm/yyyy\ h:mm:ss"/>
    <numFmt numFmtId="166" formatCode="0.0"/>
  </numFmts>
  <fonts count="11">
    <font>
      <sz val="11"/>
      <color theme="1"/>
      <name val="Calibri"/>
      <family val="2"/>
      <scheme val="minor"/>
    </font>
    <font>
      <sz val="12"/>
      <name val="Times New Roman"/>
    </font>
    <font>
      <b/>
      <sz val="20"/>
      <name val="Times New Roman"/>
    </font>
    <font>
      <b/>
      <sz val="12"/>
      <name val="Times New Roman"/>
    </font>
    <font>
      <b/>
      <sz val="12"/>
      <color theme="1"/>
      <name val="Times New Roman"/>
    </font>
    <font>
      <sz val="12"/>
      <color indexed="2"/>
      <name val="Times New Roman"/>
    </font>
    <font>
      <sz val="12"/>
      <color theme="5" tint="0.39997558519241921"/>
      <name val="Times New Roman"/>
    </font>
    <font>
      <sz val="12"/>
      <color theme="1"/>
      <name val="Arial"/>
    </font>
    <font>
      <b/>
      <i/>
      <sz val="12"/>
      <name val="Times New Roman"/>
    </font>
    <font>
      <sz val="12"/>
      <name val="Liberation Sans"/>
    </font>
    <font>
      <sz val="10"/>
      <name val="Times New Roman"/>
    </font>
  </fonts>
  <fills count="41">
    <fill>
      <patternFill patternType="none"/>
    </fill>
    <fill>
      <patternFill patternType="gray125"/>
    </fill>
    <fill>
      <patternFill patternType="solid">
        <fgColor theme="3" tint="0.79998168889431442"/>
        <bgColor theme="3" tint="0.79998168889431442"/>
      </patternFill>
    </fill>
    <fill>
      <patternFill patternType="solid">
        <fgColor rgb="FF66FF99"/>
        <bgColor rgb="FF66FF99"/>
      </patternFill>
    </fill>
    <fill>
      <patternFill patternType="solid">
        <fgColor indexed="31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rgb="FFEBF1D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rgb="FFEBF1DE"/>
      </patternFill>
    </fill>
    <fill>
      <patternFill patternType="solid">
        <fgColor rgb="FFFFFF66"/>
        <bgColor indexed="31"/>
      </patternFill>
    </fill>
    <fill>
      <patternFill patternType="solid">
        <fgColor rgb="FFFFFF66"/>
        <bgColor rgb="FFEBF1DE"/>
      </patternFill>
    </fill>
    <fill>
      <patternFill patternType="solid">
        <fgColor indexed="5"/>
        <bgColor rgb="FFEBF1DE"/>
      </patternFill>
    </fill>
    <fill>
      <patternFill patternType="solid">
        <fgColor indexed="5"/>
        <bgColor indexed="31"/>
      </patternFill>
    </fill>
    <fill>
      <patternFill patternType="solid">
        <fgColor theme="9" tint="0.79998168889431442"/>
        <bgColor rgb="FFEBF1DE"/>
      </patternFill>
    </fill>
    <fill>
      <patternFill patternType="solid">
        <fgColor theme="8" tint="0.79998168889431442"/>
        <bgColor rgb="FFEBF1DE"/>
      </patternFill>
    </fill>
    <fill>
      <patternFill patternType="solid">
        <fgColor indexed="5"/>
        <bgColor indexed="5"/>
      </patternFill>
    </fill>
    <fill>
      <patternFill patternType="solid">
        <fgColor theme="9" tint="0.79998168889431442"/>
        <bgColor rgb="FFFFCCFF"/>
      </patternFill>
    </fill>
    <fill>
      <patternFill patternType="solid">
        <fgColor theme="0" tint="-0.499984740745262"/>
        <bgColor rgb="FFEBF1DE"/>
      </patternFill>
    </fill>
    <fill>
      <patternFill patternType="solid">
        <fgColor theme="4" tint="0.79998168889431442"/>
        <bgColor theme="0" tint="-0.249977111117893"/>
      </patternFill>
    </fill>
    <fill>
      <patternFill patternType="solid">
        <fgColor rgb="FFFFFF66"/>
        <bgColor rgb="FFFFCCCC"/>
      </patternFill>
    </fill>
    <fill>
      <patternFill patternType="solid">
        <fgColor rgb="FFFFFF66"/>
        <bgColor rgb="FFE4DFEC"/>
      </patternFill>
    </fill>
    <fill>
      <patternFill patternType="solid">
        <fgColor indexed="42"/>
        <bgColor indexed="27"/>
      </patternFill>
    </fill>
    <fill>
      <patternFill patternType="solid">
        <fgColor theme="9" tint="0.59999389629810485"/>
        <bgColor rgb="FFFCD5B4"/>
      </patternFill>
    </fill>
    <fill>
      <patternFill patternType="solid">
        <fgColor theme="4" tint="0.79998168889431442"/>
        <bgColor rgb="FFFFCCCC"/>
      </patternFill>
    </fill>
    <fill>
      <patternFill patternType="solid">
        <fgColor theme="4" tint="0.79998168889431442"/>
        <bgColor rgb="FFE4DFEC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rgb="FFEBF1DE"/>
      </patternFill>
    </fill>
    <fill>
      <patternFill patternType="solid">
        <fgColor indexed="5"/>
        <bgColor rgb="FFFFCCCC"/>
      </patternFill>
    </fill>
    <fill>
      <patternFill patternType="solid">
        <fgColor rgb="FFFFFF66"/>
        <bgColor rgb="FFFFFF66"/>
      </patternFill>
    </fill>
    <fill>
      <patternFill patternType="solid">
        <fgColor rgb="FFFFFF66"/>
        <bgColor rgb="FF99FFCC"/>
      </patternFill>
    </fill>
    <fill>
      <patternFill patternType="solid">
        <fgColor theme="4" tint="0.79998168889431442"/>
        <bgColor rgb="FF99FFCC"/>
      </patternFill>
    </fill>
    <fill>
      <patternFill patternType="solid">
        <fgColor theme="0"/>
        <bgColor rgb="FFEBF1DE"/>
      </patternFill>
    </fill>
    <fill>
      <patternFill patternType="solid">
        <fgColor theme="5" tint="0.59999389629810485"/>
        <bgColor rgb="FFEBF1DE"/>
      </patternFill>
    </fill>
    <fill>
      <patternFill patternType="solid">
        <fgColor rgb="FFFFFF66"/>
        <bgColor rgb="FFFCD5B4"/>
      </patternFill>
    </fill>
    <fill>
      <patternFill patternType="solid">
        <fgColor theme="4" tint="0.79998168889431442"/>
        <bgColor rgb="FFFCD5B4"/>
      </patternFill>
    </fill>
    <fill>
      <patternFill patternType="solid">
        <fgColor theme="4" tint="0.79998168889431442"/>
        <bgColor indexed="5"/>
      </patternFill>
    </fill>
    <fill>
      <patternFill patternType="solid">
        <fgColor theme="9" tint="0.79998168889431442"/>
        <bgColor theme="9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1" fontId="3" fillId="9" borderId="7" xfId="0" applyNumberFormat="1" applyFont="1" applyFill="1" applyBorder="1" applyAlignment="1">
      <alignment horizontal="center" vertical="center" wrapText="1"/>
    </xf>
    <xf numFmtId="2" fontId="3" fillId="8" borderId="7" xfId="0" applyNumberFormat="1" applyFont="1" applyFill="1" applyBorder="1" applyAlignment="1" applyProtection="1">
      <alignment horizontal="center" vertical="center" wrapText="1"/>
    </xf>
    <xf numFmtId="1" fontId="3" fillId="9" borderId="3" xfId="0" applyNumberFormat="1" applyFont="1" applyFill="1" applyBorder="1" applyAlignment="1">
      <alignment horizontal="center" vertical="center" wrapText="1"/>
    </xf>
    <xf numFmtId="2" fontId="6" fillId="10" borderId="7" xfId="0" applyNumberFormat="1" applyFont="1" applyFill="1" applyBorder="1" applyAlignment="1">
      <alignment horizontal="center" vertical="center" wrapText="1"/>
    </xf>
    <xf numFmtId="0" fontId="3" fillId="11" borderId="7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center" vertical="center" wrapText="1"/>
      <protection locked="0"/>
    </xf>
    <xf numFmtId="164" fontId="1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2" fontId="1" fillId="7" borderId="7" xfId="0" applyNumberFormat="1" applyFont="1" applyFill="1" applyBorder="1" applyAlignment="1" applyProtection="1">
      <alignment horizontal="center" vertical="center" wrapText="1"/>
      <protection locked="0"/>
    </xf>
    <xf numFmtId="2" fontId="3" fillId="7" borderId="7" xfId="0" applyNumberFormat="1" applyFont="1" applyFill="1" applyBorder="1" applyAlignment="1" applyProtection="1">
      <alignment horizontal="center" vertical="center" wrapText="1"/>
    </xf>
    <xf numFmtId="2" fontId="7" fillId="7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8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6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2" fontId="1" fillId="16" borderId="7" xfId="0" applyNumberFormat="1" applyFont="1" applyFill="1" applyBorder="1" applyAlignment="1">
      <alignment horizontal="center" vertical="center" wrapText="1"/>
    </xf>
    <xf numFmtId="2" fontId="1" fillId="16" borderId="7" xfId="0" applyNumberFormat="1" applyFont="1" applyFill="1" applyBorder="1" applyAlignment="1" applyProtection="1">
      <alignment horizontal="center" vertical="center" wrapText="1"/>
    </xf>
    <xf numFmtId="165" fontId="1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7" borderId="7" xfId="0" applyFont="1" applyFill="1" applyBorder="1" applyAlignment="1" applyProtection="1">
      <alignment horizontal="center" vertical="center" wrapText="1"/>
      <protection locked="0"/>
    </xf>
    <xf numFmtId="2" fontId="1" fillId="17" borderId="7" xfId="0" applyNumberFormat="1" applyFont="1" applyFill="1" applyBorder="1" applyAlignment="1" applyProtection="1">
      <alignment horizontal="center" vertical="center" wrapText="1"/>
      <protection locked="0"/>
    </xf>
    <xf numFmtId="14" fontId="1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18" borderId="7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 applyProtection="1">
      <alignment horizontal="center" vertical="center" wrapText="1"/>
      <protection locked="0"/>
    </xf>
    <xf numFmtId="2" fontId="1" fillId="18" borderId="6" xfId="0" applyNumberFormat="1" applyFont="1" applyFill="1" applyBorder="1" applyAlignment="1" applyProtection="1">
      <alignment horizontal="center" vertical="center" wrapText="1"/>
    </xf>
    <xf numFmtId="2" fontId="7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10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49" fontId="1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4" borderId="13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2" fontId="1" fillId="19" borderId="6" xfId="0" applyNumberFormat="1" applyFont="1" applyFill="1" applyBorder="1" applyAlignment="1">
      <alignment horizontal="center" vertical="center" wrapText="1"/>
    </xf>
    <xf numFmtId="2" fontId="1" fillId="19" borderId="6" xfId="0" applyNumberFormat="1" applyFont="1" applyFill="1" applyBorder="1" applyAlignment="1" applyProtection="1">
      <alignment horizontal="center" vertical="center" wrapText="1"/>
    </xf>
    <xf numFmtId="2" fontId="1" fillId="10" borderId="7" xfId="0" applyNumberFormat="1" applyFont="1" applyFill="1" applyBorder="1" applyAlignment="1">
      <alignment horizontal="center" vertical="center" wrapText="1"/>
    </xf>
    <xf numFmtId="14" fontId="1" fillId="12" borderId="7" xfId="0" applyNumberFormat="1" applyFont="1" applyFill="1" applyBorder="1" applyAlignment="1" applyProtection="1">
      <alignment horizontal="center" vertical="center" wrapText="1"/>
      <protection locked="0"/>
    </xf>
    <xf numFmtId="2" fontId="1" fillId="15" borderId="7" xfId="0" applyNumberFormat="1" applyFont="1" applyFill="1" applyBorder="1" applyAlignment="1">
      <alignment horizontal="center" vertical="center" wrapText="1"/>
    </xf>
    <xf numFmtId="2" fontId="1" fillId="15" borderId="7" xfId="0" applyNumberFormat="1" applyFont="1" applyFill="1" applyBorder="1" applyAlignment="1" applyProtection="1">
      <alignment horizontal="center" vertical="center" wrapText="1"/>
    </xf>
    <xf numFmtId="2" fontId="1" fillId="2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1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2" fontId="1" fillId="12" borderId="7" xfId="0" applyNumberFormat="1" applyFont="1" applyFill="1" applyBorder="1" applyAlignment="1">
      <alignment horizontal="center" vertical="center" wrapText="1"/>
    </xf>
    <xf numFmtId="2" fontId="1" fillId="12" borderId="7" xfId="0" applyNumberFormat="1" applyFont="1" applyFill="1" applyBorder="1" applyAlignment="1" applyProtection="1">
      <alignment horizontal="center" vertical="center" wrapText="1"/>
    </xf>
    <xf numFmtId="2" fontId="6" fillId="21" borderId="7" xfId="0" applyNumberFormat="1" applyFont="1" applyFill="1" applyBorder="1" applyAlignment="1">
      <alignment horizontal="center" vertical="center" wrapText="1"/>
    </xf>
    <xf numFmtId="166" fontId="6" fillId="21" borderId="7" xfId="0" applyNumberFormat="1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2" fontId="1" fillId="12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15" borderId="5" xfId="0" applyFont="1" applyFill="1" applyBorder="1" applyAlignment="1">
      <alignment horizontal="center" vertical="center" wrapText="1"/>
    </xf>
    <xf numFmtId="2" fontId="1" fillId="15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15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12" borderId="7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2" fontId="1" fillId="15" borderId="5" xfId="0" applyNumberFormat="1" applyFont="1" applyFill="1" applyBorder="1" applyAlignment="1">
      <alignment horizontal="center" vertical="center" wrapText="1"/>
    </xf>
    <xf numFmtId="2" fontId="9" fillId="15" borderId="7" xfId="0" applyNumberFormat="1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 wrapText="1"/>
    </xf>
    <xf numFmtId="2" fontId="3" fillId="15" borderId="14" xfId="0" applyNumberFormat="1" applyFont="1" applyFill="1" applyBorder="1" applyAlignment="1">
      <alignment horizontal="center" vertical="center" wrapText="1"/>
    </xf>
    <xf numFmtId="2" fontId="3" fillId="15" borderId="14" xfId="0" applyNumberFormat="1" applyFont="1" applyFill="1" applyBorder="1" applyAlignment="1" applyProtection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2" fontId="1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7" xfId="0" applyFont="1" applyFill="1" applyBorder="1" applyAlignment="1">
      <alignment horizontal="center" vertical="center" wrapText="1"/>
    </xf>
    <xf numFmtId="0" fontId="8" fillId="22" borderId="7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2" fontId="1" fillId="15" borderId="3" xfId="0" applyNumberFormat="1" applyFont="1" applyFill="1" applyBorder="1" applyAlignment="1">
      <alignment horizontal="center" vertical="center" wrapText="1"/>
    </xf>
    <xf numFmtId="166" fontId="6" fillId="10" borderId="7" xfId="0" applyNumberFormat="1" applyFont="1" applyFill="1" applyBorder="1" applyAlignment="1">
      <alignment horizontal="center" vertical="center" wrapText="1"/>
    </xf>
    <xf numFmtId="165" fontId="1" fillId="17" borderId="7" xfId="0" applyNumberFormat="1" applyFont="1" applyFill="1" applyBorder="1" applyAlignment="1" applyProtection="1">
      <alignment horizontal="center" vertical="center" wrapText="1"/>
      <protection locked="0"/>
    </xf>
    <xf numFmtId="2" fontId="3" fillId="12" borderId="7" xfId="0" applyNumberFormat="1" applyFont="1" applyFill="1" applyBorder="1" applyAlignment="1" applyProtection="1">
      <alignment horizontal="center" vertical="center" wrapText="1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8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1" fillId="23" borderId="7" xfId="0" applyFont="1" applyFill="1" applyBorder="1" applyAlignment="1">
      <alignment horizontal="center" vertical="center" wrapText="1"/>
    </xf>
    <xf numFmtId="4" fontId="1" fillId="24" borderId="7" xfId="0" applyNumberFormat="1" applyFont="1" applyFill="1" applyBorder="1" applyAlignment="1">
      <alignment horizontal="center" vertical="center" wrapText="1"/>
    </xf>
    <xf numFmtId="14" fontId="1" fillId="12" borderId="7" xfId="0" applyNumberFormat="1" applyFont="1" applyFill="1" applyBorder="1" applyAlignment="1">
      <alignment horizontal="center" vertical="center" wrapText="1"/>
    </xf>
    <xf numFmtId="2" fontId="1" fillId="25" borderId="5" xfId="0" applyNumberFormat="1" applyFont="1" applyFill="1" applyBorder="1" applyAlignment="1">
      <alignment horizontal="center" vertical="center" wrapText="1"/>
    </xf>
    <xf numFmtId="0" fontId="1" fillId="26" borderId="7" xfId="0" applyFont="1" applyFill="1" applyBorder="1" applyAlignment="1">
      <alignment horizontal="center" vertical="center" wrapText="1"/>
    </xf>
    <xf numFmtId="0" fontId="1" fillId="23" borderId="6" xfId="0" applyFont="1" applyFill="1" applyBorder="1" applyAlignment="1">
      <alignment horizontal="center" vertical="center" wrapText="1"/>
    </xf>
    <xf numFmtId="0" fontId="3" fillId="27" borderId="2" xfId="0" applyFont="1" applyFill="1" applyBorder="1" applyAlignment="1">
      <alignment horizontal="center" vertical="center" wrapText="1"/>
    </xf>
    <xf numFmtId="0" fontId="3" fillId="27" borderId="7" xfId="0" applyFont="1" applyFill="1" applyBorder="1" applyAlignment="1">
      <alignment horizontal="center" vertical="center" wrapText="1"/>
    </xf>
    <xf numFmtId="4" fontId="1" fillId="28" borderId="7" xfId="0" applyNumberFormat="1" applyFont="1" applyFill="1" applyBorder="1" applyAlignment="1">
      <alignment horizontal="center" vertical="center" wrapText="1"/>
    </xf>
    <xf numFmtId="4" fontId="1" fillId="28" borderId="3" xfId="0" applyNumberFormat="1" applyFont="1" applyFill="1" applyBorder="1" applyAlignment="1">
      <alignment horizontal="center" vertical="center" wrapText="1"/>
    </xf>
    <xf numFmtId="164" fontId="1" fillId="29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3" borderId="7" xfId="0" applyFont="1" applyFill="1" applyBorder="1" applyAlignment="1">
      <alignment horizontal="center" vertical="center" wrapText="1"/>
    </xf>
    <xf numFmtId="0" fontId="8" fillId="27" borderId="7" xfId="0" applyFont="1" applyFill="1" applyBorder="1" applyAlignment="1">
      <alignment horizontal="center" vertical="center" wrapText="1"/>
    </xf>
    <xf numFmtId="0" fontId="3" fillId="27" borderId="7" xfId="0" applyFont="1" applyFill="1" applyBorder="1" applyAlignment="1" applyProtection="1">
      <alignment horizontal="center" vertical="center" wrapText="1"/>
      <protection locked="0"/>
    </xf>
    <xf numFmtId="4" fontId="1" fillId="28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28" borderId="7" xfId="0" applyNumberFormat="1" applyFont="1" applyFill="1" applyBorder="1" applyAlignment="1" applyProtection="1">
      <alignment horizontal="center" vertical="center" wrapText="1"/>
    </xf>
    <xf numFmtId="4" fontId="1" fillId="28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25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6" borderId="7" xfId="0" applyFont="1" applyFill="1" applyBorder="1" applyAlignment="1" applyProtection="1">
      <alignment horizontal="center" vertical="center" wrapText="1"/>
      <protection locked="0"/>
    </xf>
    <xf numFmtId="14" fontId="10" fillId="3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 wrapText="1"/>
      <protection locked="0"/>
    </xf>
    <xf numFmtId="164" fontId="1" fillId="31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31" borderId="7" xfId="0" applyNumberFormat="1" applyFont="1" applyFill="1" applyBorder="1" applyAlignment="1" applyProtection="1">
      <alignment horizontal="center" vertical="center" wrapText="1"/>
    </xf>
    <xf numFmtId="164" fontId="1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7" xfId="0" applyFont="1" applyFill="1" applyBorder="1" applyAlignment="1">
      <alignment horizontal="center" vertical="center" wrapText="1"/>
    </xf>
    <xf numFmtId="166" fontId="1" fillId="31" borderId="7" xfId="0" applyNumberFormat="1" applyFont="1" applyFill="1" applyBorder="1" applyAlignment="1">
      <alignment horizontal="center" vertical="center" wrapText="1"/>
    </xf>
    <xf numFmtId="0" fontId="1" fillId="31" borderId="3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164" fontId="1" fillId="27" borderId="6" xfId="0" applyNumberFormat="1" applyFont="1" applyFill="1" applyBorder="1" applyAlignment="1" applyProtection="1">
      <alignment horizontal="center" vertical="center" wrapText="1"/>
    </xf>
    <xf numFmtId="14" fontId="1" fillId="3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15" borderId="6" xfId="0" applyFont="1" applyFill="1" applyBorder="1" applyAlignment="1" applyProtection="1">
      <alignment horizontal="center" vertical="center" wrapText="1"/>
      <protection locked="0"/>
    </xf>
    <xf numFmtId="164" fontId="1" fillId="31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31" borderId="7" xfId="0" applyNumberFormat="1" applyFont="1" applyFill="1" applyBorder="1" applyAlignment="1" applyProtection="1">
      <alignment horizontal="center" vertical="center" wrapText="1"/>
    </xf>
    <xf numFmtId="164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31" borderId="7" xfId="0" applyNumberFormat="1" applyFont="1" applyFill="1" applyBorder="1" applyAlignment="1">
      <alignment horizontal="center" vertical="center" wrapText="1"/>
    </xf>
    <xf numFmtId="164" fontId="1" fillId="16" borderId="7" xfId="0" applyNumberFormat="1" applyFont="1" applyFill="1" applyBorder="1" applyAlignment="1" applyProtection="1">
      <alignment horizontal="center" vertical="center" wrapText="1"/>
    </xf>
    <xf numFmtId="2" fontId="1" fillId="31" borderId="3" xfId="0" applyNumberFormat="1" applyFont="1" applyFill="1" applyBorder="1" applyAlignment="1">
      <alignment horizontal="center" vertical="center" wrapText="1"/>
    </xf>
    <xf numFmtId="0" fontId="1" fillId="32" borderId="7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2" fontId="1" fillId="16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16" borderId="3" xfId="0" applyNumberFormat="1" applyFont="1" applyFill="1" applyBorder="1" applyAlignment="1" applyProtection="1">
      <alignment horizontal="center" vertical="center" wrapText="1"/>
    </xf>
    <xf numFmtId="164" fontId="1" fillId="16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3" borderId="2" xfId="0" applyFont="1" applyFill="1" applyBorder="1" applyAlignment="1">
      <alignment horizontal="center" vertical="center" wrapText="1"/>
    </xf>
    <xf numFmtId="0" fontId="1" fillId="33" borderId="6" xfId="0" applyFont="1" applyFill="1" applyBorder="1" applyAlignment="1">
      <alignment horizontal="center" vertical="center" wrapText="1"/>
    </xf>
    <xf numFmtId="164" fontId="1" fillId="33" borderId="7" xfId="0" applyNumberFormat="1" applyFont="1" applyFill="1" applyBorder="1" applyAlignment="1">
      <alignment horizontal="center" vertical="center" wrapText="1"/>
    </xf>
    <xf numFmtId="0" fontId="3" fillId="34" borderId="2" xfId="0" applyFont="1" applyFill="1" applyBorder="1" applyAlignment="1">
      <alignment horizontal="center" vertical="center" wrapText="1"/>
    </xf>
    <xf numFmtId="0" fontId="3" fillId="34" borderId="6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center" vertical="center" wrapText="1"/>
    </xf>
    <xf numFmtId="164" fontId="1" fillId="34" borderId="5" xfId="0" applyNumberFormat="1" applyFont="1" applyFill="1" applyBorder="1" applyAlignment="1">
      <alignment horizontal="center" vertical="center" wrapText="1"/>
    </xf>
    <xf numFmtId="164" fontId="1" fillId="34" borderId="7" xfId="0" applyNumberFormat="1" applyFont="1" applyFill="1" applyBorder="1" applyAlignment="1">
      <alignment horizontal="center" vertical="center" wrapText="1"/>
    </xf>
    <xf numFmtId="164" fontId="1" fillId="34" borderId="3" xfId="0" applyNumberFormat="1" applyFont="1" applyFill="1" applyBorder="1" applyAlignment="1">
      <alignment horizontal="center" vertical="center" wrapText="1"/>
    </xf>
    <xf numFmtId="2" fontId="6" fillId="35" borderId="7" xfId="0" applyNumberFormat="1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4" fontId="1" fillId="24" borderId="5" xfId="0" applyNumberFormat="1" applyFont="1" applyFill="1" applyBorder="1" applyAlignment="1">
      <alignment horizontal="center" vertical="center" wrapText="1"/>
    </xf>
    <xf numFmtId="164" fontId="1" fillId="24" borderId="5" xfId="0" applyNumberFormat="1" applyFont="1" applyFill="1" applyBorder="1" applyAlignment="1">
      <alignment horizontal="center" vertical="center" wrapText="1"/>
    </xf>
    <xf numFmtId="14" fontId="1" fillId="30" borderId="7" xfId="0" applyNumberFormat="1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horizontal="center" vertical="center" wrapText="1"/>
    </xf>
    <xf numFmtId="0" fontId="3" fillId="28" borderId="2" xfId="0" applyFont="1" applyFill="1" applyBorder="1" applyAlignment="1">
      <alignment horizontal="center" vertical="center" wrapText="1"/>
    </xf>
    <xf numFmtId="0" fontId="3" fillId="28" borderId="14" xfId="0" applyFont="1" applyFill="1" applyBorder="1" applyAlignment="1">
      <alignment horizontal="center" vertical="center" wrapText="1"/>
    </xf>
    <xf numFmtId="164" fontId="1" fillId="28" borderId="5" xfId="0" applyNumberFormat="1" applyFont="1" applyFill="1" applyBorder="1" applyAlignment="1">
      <alignment horizontal="center" vertical="center" wrapText="1"/>
    </xf>
    <xf numFmtId="164" fontId="1" fillId="28" borderId="7" xfId="0" applyNumberFormat="1" applyFont="1" applyFill="1" applyBorder="1" applyAlignment="1">
      <alignment horizontal="center" vertical="center" wrapText="1"/>
    </xf>
    <xf numFmtId="164" fontId="1" fillId="28" borderId="3" xfId="0" applyNumberFormat="1" applyFont="1" applyFill="1" applyBorder="1" applyAlignment="1">
      <alignment horizontal="center" vertical="center" wrapText="1"/>
    </xf>
    <xf numFmtId="0" fontId="1" fillId="24" borderId="6" xfId="0" applyFont="1" applyFill="1" applyBorder="1" applyAlignment="1">
      <alignment horizontal="center" vertical="center" wrapText="1"/>
    </xf>
    <xf numFmtId="2" fontId="6" fillId="36" borderId="7" xfId="0" applyNumberFormat="1" applyFont="1" applyFill="1" applyBorder="1" applyAlignment="1">
      <alignment horizontal="center" vertical="center" wrapText="1"/>
    </xf>
    <xf numFmtId="0" fontId="1" fillId="37" borderId="2" xfId="0" applyFont="1" applyFill="1" applyBorder="1" applyAlignment="1">
      <alignment horizontal="center" vertical="center" wrapText="1"/>
    </xf>
    <xf numFmtId="0" fontId="1" fillId="37" borderId="2" xfId="0" applyFont="1" applyFill="1" applyBorder="1" applyAlignment="1">
      <alignment horizontal="center" vertical="center" wrapText="1"/>
    </xf>
    <xf numFmtId="0" fontId="1" fillId="37" borderId="14" xfId="0" applyFont="1" applyFill="1" applyBorder="1" applyAlignment="1">
      <alignment horizontal="center" vertical="center" wrapText="1"/>
    </xf>
    <xf numFmtId="4" fontId="1" fillId="37" borderId="7" xfId="0" applyNumberFormat="1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3" fillId="38" borderId="14" xfId="0" applyFont="1" applyFill="1" applyBorder="1" applyAlignment="1">
      <alignment horizontal="center" vertical="center" wrapText="1"/>
    </xf>
    <xf numFmtId="4" fontId="1" fillId="38" borderId="14" xfId="0" applyNumberFormat="1" applyFont="1" applyFill="1" applyBorder="1" applyAlignment="1">
      <alignment horizontal="center" vertical="center" wrapText="1"/>
    </xf>
    <xf numFmtId="4" fontId="1" fillId="38" borderId="1" xfId="0" applyNumberFormat="1" applyFont="1" applyFill="1" applyBorder="1" applyAlignment="1">
      <alignment horizontal="center" vertical="center" wrapText="1"/>
    </xf>
    <xf numFmtId="0" fontId="1" fillId="37" borderId="6" xfId="0" applyFont="1" applyFill="1" applyBorder="1" applyAlignment="1">
      <alignment horizontal="center" vertical="center" wrapText="1"/>
    </xf>
    <xf numFmtId="164" fontId="1" fillId="37" borderId="7" xfId="0" applyNumberFormat="1" applyFont="1" applyFill="1" applyBorder="1" applyAlignment="1">
      <alignment horizontal="center" vertical="center" wrapText="1"/>
    </xf>
    <xf numFmtId="166" fontId="1" fillId="10" borderId="7" xfId="0" applyNumberFormat="1" applyFont="1" applyFill="1" applyBorder="1" applyAlignment="1">
      <alignment horizontal="center" vertical="center" wrapText="1"/>
    </xf>
    <xf numFmtId="2" fontId="4" fillId="5" borderId="7" xfId="0" applyNumberFormat="1" applyFont="1" applyFill="1" applyBorder="1" applyAlignment="1">
      <alignment horizontal="center" vertical="center" wrapText="1"/>
    </xf>
    <xf numFmtId="0" fontId="3" fillId="38" borderId="2" xfId="0" applyFont="1" applyFill="1" applyBorder="1" applyAlignment="1">
      <alignment horizontal="center" vertical="center" wrapText="1"/>
    </xf>
    <xf numFmtId="4" fontId="1" fillId="38" borderId="7" xfId="0" applyNumberFormat="1" applyFont="1" applyFill="1" applyBorder="1" applyAlignment="1">
      <alignment horizontal="center" vertical="center" wrapText="1"/>
    </xf>
    <xf numFmtId="4" fontId="1" fillId="38" borderId="3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37" borderId="7" xfId="0" applyFont="1" applyFill="1" applyBorder="1" applyAlignment="1">
      <alignment horizontal="center" vertical="center" wrapText="1"/>
    </xf>
    <xf numFmtId="0" fontId="1" fillId="37" borderId="5" xfId="0" applyFont="1" applyFill="1" applyBorder="1" applyAlignment="1">
      <alignment horizontal="center" vertical="center" wrapText="1"/>
    </xf>
    <xf numFmtId="0" fontId="1" fillId="37" borderId="15" xfId="0" applyFont="1" applyFill="1" applyBorder="1" applyAlignment="1">
      <alignment horizontal="center" vertical="center" wrapText="1"/>
    </xf>
    <xf numFmtId="0" fontId="3" fillId="39" borderId="7" xfId="0" applyFont="1" applyFill="1" applyBorder="1" applyAlignment="1">
      <alignment horizontal="center" vertical="center" wrapText="1"/>
    </xf>
    <xf numFmtId="0" fontId="3" fillId="38" borderId="7" xfId="0" applyFont="1" applyFill="1" applyBorder="1" applyAlignment="1">
      <alignment horizontal="center" vertical="center" wrapText="1"/>
    </xf>
    <xf numFmtId="164" fontId="1" fillId="38" borderId="7" xfId="0" applyNumberFormat="1" applyFont="1" applyFill="1" applyBorder="1" applyAlignment="1">
      <alignment horizontal="center" vertical="center" wrapText="1"/>
    </xf>
    <xf numFmtId="166" fontId="6" fillId="35" borderId="7" xfId="0" applyNumberFormat="1" applyFont="1" applyFill="1" applyBorder="1" applyAlignment="1">
      <alignment horizontal="center" vertical="center" wrapText="1"/>
    </xf>
    <xf numFmtId="2" fontId="1" fillId="25" borderId="7" xfId="0" applyNumberFormat="1" applyFont="1" applyFill="1" applyBorder="1" applyAlignment="1">
      <alignment horizontal="center" vertical="center" wrapText="1"/>
    </xf>
    <xf numFmtId="0" fontId="10" fillId="26" borderId="7" xfId="0" applyFont="1" applyFill="1" applyBorder="1" applyAlignment="1">
      <alignment horizontal="center" vertical="center" wrapText="1"/>
    </xf>
    <xf numFmtId="14" fontId="10" fillId="30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4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3" fillId="4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40" borderId="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0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4;&#1087;&#1083;&#1077;&#1082;&#1089;&#1085;&#1072;&#1103;%20&#1086;&#1094;&#1077;&#1085;&#1082;&#1072;%20&#1057;&#1069;&#1056;%20&#1052;&#1054;%20&#1079;&#1072;%202022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ска объявлений"/>
      <sheetName val="Подуш"/>
      <sheetName val="коэффициенты"/>
      <sheetName val="РАСЧЕТ без СХ(ст)"/>
      <sheetName val="Свод рангов"/>
      <sheetName val="РАСЧЕТ без СХ"/>
      <sheetName val="Мониторинг согласования"/>
      <sheetName val="Лист1"/>
      <sheetName val="Справочник"/>
      <sheetName val="РАСЧЕТ"/>
      <sheetName val="к среднему по РА"/>
      <sheetName val="Город"/>
      <sheetName val="К-Агач"/>
      <sheetName val="Майма"/>
      <sheetName val="Онгудай"/>
      <sheetName val="Турочак"/>
      <sheetName val="Улаган"/>
      <sheetName val="У-Кан"/>
      <sheetName val="Чоя"/>
      <sheetName val="Чемал нов"/>
      <sheetName val="Чемал"/>
      <sheetName val="Шебалино"/>
      <sheetName val="У-Кокс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D11" t="str">
            <v>Тойлонова Элина Васильевна</v>
          </cell>
          <cell r="E11" t="str">
            <v>8-38822-2-43-99</v>
          </cell>
        </row>
        <row r="16">
          <cell r="D16" t="str">
            <v xml:space="preserve">Тектиева Айсулу Юрьевна </v>
          </cell>
          <cell r="E16" t="str">
            <v>(388 22) 6-60 81</v>
          </cell>
        </row>
        <row r="19">
          <cell r="D19" t="str">
            <v>Хорошилова Алена Михайловна</v>
          </cell>
          <cell r="E19" t="str">
            <v>(388 22) 2 22 37</v>
          </cell>
        </row>
        <row r="20">
          <cell r="D20" t="str">
            <v>Еграшева Татьяна Юрьевна</v>
          </cell>
          <cell r="E20" t="str">
            <v xml:space="preserve">(38822) 4-77-32
</v>
          </cell>
        </row>
        <row r="45">
          <cell r="C45" t="str">
            <v>8 (38822) 2 32 34</v>
          </cell>
        </row>
      </sheetData>
      <sheetData sheetId="9"/>
      <sheetData sheetId="10"/>
      <sheetData sheetId="11">
        <row r="29">
          <cell r="P29" t="str">
            <v xml:space="preserve">Чабыкова Екатерина Петровна </v>
          </cell>
          <cell r="Q29" t="str">
            <v>8 (38822) 2 95 08</v>
          </cell>
        </row>
        <row r="30">
          <cell r="P30" t="str">
            <v xml:space="preserve">Чабыкова Екатерина Петровна </v>
          </cell>
          <cell r="Q30" t="str">
            <v>8 (38822) 2 95 08</v>
          </cell>
        </row>
        <row r="31">
          <cell r="P31" t="str">
            <v xml:space="preserve">Чабыкова Екатерина Петровна </v>
          </cell>
          <cell r="Q31" t="str">
            <v>8 (38822) 2 95 08</v>
          </cell>
        </row>
        <row r="32">
          <cell r="P32" t="str">
            <v>Абраменко Геннадий Сергеевич</v>
          </cell>
          <cell r="Q32" t="str">
            <v>8 (38822) 2 12 48</v>
          </cell>
        </row>
        <row r="33">
          <cell r="P33" t="str">
            <v>Абраменко Геннадий Сергеевич</v>
          </cell>
          <cell r="Q33" t="str">
            <v>8 (38822) 2 12 48</v>
          </cell>
        </row>
        <row r="34">
          <cell r="P34" t="str">
            <v>Абраменко Геннадий Сергеевич</v>
          </cell>
          <cell r="Q34" t="str">
            <v>8 (38822) 2 12 48</v>
          </cell>
        </row>
        <row r="35">
          <cell r="P35" t="str">
            <v>Кыйгасова Алина Николаевна</v>
          </cell>
          <cell r="Q35" t="str">
            <v xml:space="preserve">8 (38822) 2 68 70        </v>
          </cell>
        </row>
      </sheetData>
      <sheetData sheetId="12">
        <row r="8">
          <cell r="P8" t="str">
            <v>Кобошева Надежда Николаевна</v>
          </cell>
          <cell r="Q8" t="str">
            <v>8 (38822) 2 55 38</v>
          </cell>
        </row>
        <row r="9">
          <cell r="P9" t="str">
            <v>Кобошева Надежда Николаевна</v>
          </cell>
          <cell r="Q9" t="str">
            <v>8 (38822) 2 55 38</v>
          </cell>
        </row>
        <row r="10">
          <cell r="P10" t="str">
            <v>Джадранова Ольга Асылбековна</v>
          </cell>
          <cell r="Q10" t="str">
            <v>8 (38822) 29 5 11</v>
          </cell>
        </row>
        <row r="11">
          <cell r="P11" t="str">
            <v>Джадранова Ольга Асылбековна</v>
          </cell>
          <cell r="Q11" t="str">
            <v>8 (38822) 29 5 11</v>
          </cell>
        </row>
        <row r="12">
          <cell r="P12" t="str">
            <v>Джадранова Ольга Асылбековна</v>
          </cell>
          <cell r="Q12" t="str">
            <v>8 (38822) 29 5 11</v>
          </cell>
        </row>
        <row r="13">
          <cell r="P13" t="str">
            <v>Белеева Байсура Павловна</v>
          </cell>
          <cell r="Q13" t="str">
            <v>8 (38822) 4 77 39</v>
          </cell>
        </row>
        <row r="16">
          <cell r="Q16" t="str">
            <v>2-64-91</v>
          </cell>
        </row>
        <row r="17">
          <cell r="P17" t="str">
            <v xml:space="preserve">Чернышова Татьяна Анатольевна </v>
          </cell>
          <cell r="Q17" t="str">
            <v>2-64-91</v>
          </cell>
        </row>
        <row r="18">
          <cell r="P18" t="str">
            <v>Темирханова Гульсая Айтеновна</v>
          </cell>
          <cell r="Q18" t="str">
            <v>8 (38822) 2 60 28</v>
          </cell>
        </row>
        <row r="19">
          <cell r="P19" t="str">
            <v>Темирханова Гульсая Айтеновна</v>
          </cell>
          <cell r="Q19" t="str">
            <v>8 (38822) 2 60 28</v>
          </cell>
        </row>
        <row r="20">
          <cell r="P20" t="str">
            <v>Гаврилова Татьяна Георгиевна</v>
          </cell>
          <cell r="Q20" t="str">
            <v>8 (38822) 2-22-94</v>
          </cell>
        </row>
        <row r="21">
          <cell r="P21" t="str">
            <v>Гаврилова Татьяна Георгиевна</v>
          </cell>
          <cell r="Q21" t="str">
            <v>8 (38822) 2-22-94</v>
          </cell>
        </row>
        <row r="22">
          <cell r="P22" t="str">
            <v>Гаврилова Татьяна Георгиевна</v>
          </cell>
          <cell r="Q22" t="str">
            <v>8 (38822) 2-22-94</v>
          </cell>
        </row>
        <row r="23">
          <cell r="P23" t="str">
            <v>Тырышкина Инга Юрьевна</v>
          </cell>
          <cell r="Q23" t="str">
            <v xml:space="preserve">8 (38822) 2 37 22          </v>
          </cell>
        </row>
        <row r="24">
          <cell r="P24" t="str">
            <v>Тырышкина Инга Юрьевна</v>
          </cell>
          <cell r="Q24" t="str">
            <v xml:space="preserve">8 (38822) 2 37 22          </v>
          </cell>
        </row>
        <row r="25">
          <cell r="P25" t="str">
            <v>Тырышкина Инга Юрьевна</v>
          </cell>
          <cell r="Q25" t="str">
            <v xml:space="preserve">8 (38822) 2 37 22          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selection activeCell="X6" sqref="X6:Y7"/>
    </sheetView>
  </sheetViews>
  <sheetFormatPr defaultRowHeight="15"/>
  <cols>
    <col min="1" max="1" width="10.140625" customWidth="1"/>
    <col min="2" max="2" width="45" customWidth="1"/>
    <col min="3" max="3" width="14.85546875" customWidth="1"/>
    <col min="4" max="4" width="13" customWidth="1"/>
    <col min="5" max="5" width="14.7109375" customWidth="1"/>
    <col min="6" max="6" width="12.28515625" customWidth="1"/>
    <col min="7" max="7" width="13" customWidth="1"/>
    <col min="8" max="8" width="14.5703125" customWidth="1"/>
    <col min="9" max="9" width="17.5703125" customWidth="1"/>
    <col min="10" max="21" width="0" hidden="1" customWidth="1"/>
  </cols>
  <sheetData>
    <row r="1" spans="1:21" ht="25.5">
      <c r="A1" s="1"/>
      <c r="B1" s="2" t="s">
        <v>0</v>
      </c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.7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/>
      <c r="H3" s="7"/>
      <c r="I3" s="8"/>
      <c r="J3" s="9" t="s">
        <v>7</v>
      </c>
      <c r="K3" s="10"/>
      <c r="L3" s="11" t="s">
        <v>8</v>
      </c>
      <c r="M3" s="12"/>
      <c r="N3" s="12"/>
      <c r="O3" s="13"/>
      <c r="P3" s="6" t="s">
        <v>9</v>
      </c>
      <c r="Q3" s="7"/>
      <c r="R3" s="7"/>
      <c r="S3" s="7"/>
      <c r="T3" s="7"/>
      <c r="U3" s="8"/>
    </row>
    <row r="4" spans="1:21" ht="112.5" customHeight="1">
      <c r="A4" s="14"/>
      <c r="B4" s="14"/>
      <c r="C4" s="14"/>
      <c r="D4" s="14"/>
      <c r="E4" s="14"/>
      <c r="F4" s="15" t="s">
        <v>10</v>
      </c>
      <c r="G4" s="16" t="s">
        <v>11</v>
      </c>
      <c r="H4" s="15" t="s">
        <v>12</v>
      </c>
      <c r="I4" s="15" t="s">
        <v>13</v>
      </c>
      <c r="J4" s="17" t="s">
        <v>14</v>
      </c>
      <c r="K4" s="17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5" t="s">
        <v>16</v>
      </c>
      <c r="Q4" s="15" t="s">
        <v>20</v>
      </c>
      <c r="R4" s="19" t="s">
        <v>21</v>
      </c>
      <c r="S4" s="15" t="s">
        <v>22</v>
      </c>
      <c r="T4" s="15" t="s">
        <v>23</v>
      </c>
      <c r="U4" s="15" t="s">
        <v>24</v>
      </c>
    </row>
    <row r="5" spans="1:21" ht="15.75">
      <c r="A5" s="20"/>
      <c r="B5" s="21"/>
      <c r="C5" s="21"/>
      <c r="D5" s="21"/>
      <c r="E5" s="21"/>
      <c r="F5" s="22"/>
      <c r="G5" s="23"/>
      <c r="H5" s="22"/>
      <c r="I5" s="22"/>
      <c r="J5" s="24" t="s">
        <v>25</v>
      </c>
      <c r="K5" s="25"/>
      <c r="L5" s="26"/>
      <c r="M5" s="26"/>
      <c r="N5" s="26"/>
      <c r="O5" s="26"/>
      <c r="P5" s="22"/>
      <c r="Q5" s="22"/>
      <c r="R5" s="22"/>
      <c r="S5" s="22"/>
      <c r="T5" s="22"/>
      <c r="U5" s="27"/>
    </row>
    <row r="6" spans="1:21" ht="15.7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75.75" customHeight="1">
      <c r="A7" s="31"/>
      <c r="B7" s="32" t="s">
        <v>27</v>
      </c>
      <c r="C7" s="33" t="s">
        <v>28</v>
      </c>
      <c r="D7" s="33">
        <v>10871</v>
      </c>
      <c r="E7" s="34">
        <v>11110</v>
      </c>
      <c r="F7" s="35" t="s">
        <v>29</v>
      </c>
      <c r="G7" s="36">
        <v>10301</v>
      </c>
      <c r="H7" s="37" t="s">
        <v>30</v>
      </c>
      <c r="I7" s="37" t="s">
        <v>30</v>
      </c>
      <c r="J7" s="17">
        <v>10320</v>
      </c>
      <c r="K7" s="17">
        <v>10350</v>
      </c>
      <c r="L7" s="38" t="s">
        <v>31</v>
      </c>
      <c r="M7" s="38" t="s">
        <v>32</v>
      </c>
      <c r="N7" s="39"/>
      <c r="O7" s="40" t="s">
        <v>33</v>
      </c>
      <c r="P7" s="39"/>
      <c r="Q7" s="39"/>
      <c r="R7" s="19"/>
      <c r="S7" s="39"/>
      <c r="T7" s="39"/>
      <c r="U7" s="39"/>
    </row>
    <row r="8" spans="1:21" ht="66.75" customHeight="1">
      <c r="A8" s="41">
        <v>1</v>
      </c>
      <c r="B8" s="42" t="s">
        <v>34</v>
      </c>
      <c r="C8" s="43" t="s">
        <v>35</v>
      </c>
      <c r="D8" s="43" t="s">
        <v>36</v>
      </c>
      <c r="E8" s="44">
        <v>1022</v>
      </c>
      <c r="F8" s="45" t="s">
        <v>37</v>
      </c>
      <c r="G8" s="46">
        <v>1346</v>
      </c>
      <c r="H8" s="37" t="s">
        <v>30</v>
      </c>
      <c r="I8" s="37" t="s">
        <v>30</v>
      </c>
      <c r="J8" s="17">
        <v>1350</v>
      </c>
      <c r="K8" s="17">
        <v>1380</v>
      </c>
      <c r="L8" s="38" t="s">
        <v>31</v>
      </c>
      <c r="M8" s="38" t="s">
        <v>32</v>
      </c>
      <c r="N8" s="38"/>
      <c r="O8" s="40" t="s">
        <v>33</v>
      </c>
      <c r="P8" s="39" t="str">
        <f>'[1]К-Агач'!P8</f>
        <v>Кобошева Надежда Николаевна</v>
      </c>
      <c r="Q8" s="39" t="str">
        <f>'[1]К-Агач'!Q8</f>
        <v>8 (38822) 2 55 38</v>
      </c>
      <c r="R8" s="19" t="s">
        <v>38</v>
      </c>
      <c r="S8" s="39" t="s">
        <v>38</v>
      </c>
      <c r="T8" s="47"/>
      <c r="U8" s="39"/>
    </row>
    <row r="9" spans="1:21" ht="52.5" customHeight="1">
      <c r="A9" s="48"/>
      <c r="B9" s="49"/>
      <c r="C9" s="50" t="s">
        <v>39</v>
      </c>
      <c r="D9" s="51" t="s">
        <v>36</v>
      </c>
      <c r="E9" s="52">
        <f>E8/E7*1000</f>
        <v>91.98919891989199</v>
      </c>
      <c r="F9" s="53">
        <v>112</v>
      </c>
      <c r="G9" s="52">
        <f>G8/G7*1000</f>
        <v>130.66692554120959</v>
      </c>
      <c r="H9" s="37">
        <f>IF(F9=0,0,G9/F9*100)</f>
        <v>116.66689780465143</v>
      </c>
      <c r="I9" s="37" t="s">
        <v>30</v>
      </c>
      <c r="J9" s="17">
        <v>130.81</v>
      </c>
      <c r="K9" s="17">
        <v>133.33000000000001</v>
      </c>
      <c r="L9" s="38" t="s">
        <v>31</v>
      </c>
      <c r="M9" s="38" t="s">
        <v>32</v>
      </c>
      <c r="N9" s="54"/>
      <c r="O9" s="40" t="s">
        <v>33</v>
      </c>
      <c r="P9" s="55" t="str">
        <f>'[1]К-Агач'!P9</f>
        <v>Кобошева Надежда Николаевна</v>
      </c>
      <c r="Q9" s="55" t="str">
        <f>'[1]К-Агач'!Q9</f>
        <v>8 (38822) 2 55 38</v>
      </c>
      <c r="R9" s="19"/>
      <c r="S9" s="56"/>
      <c r="T9" s="57"/>
      <c r="U9" s="56"/>
    </row>
    <row r="10" spans="1:21" ht="70.5" customHeight="1">
      <c r="A10" s="42">
        <v>2</v>
      </c>
      <c r="B10" s="42" t="s">
        <v>40</v>
      </c>
      <c r="C10" s="58" t="s">
        <v>41</v>
      </c>
      <c r="D10" s="59">
        <v>93427</v>
      </c>
      <c r="E10" s="44">
        <v>80924</v>
      </c>
      <c r="F10" s="60" t="s">
        <v>37</v>
      </c>
      <c r="G10" s="61">
        <v>27545</v>
      </c>
      <c r="H10" s="62" t="s">
        <v>42</v>
      </c>
      <c r="I10" s="62" t="s">
        <v>42</v>
      </c>
      <c r="J10" s="17">
        <v>1.44</v>
      </c>
      <c r="K10" s="17">
        <v>19.5</v>
      </c>
      <c r="L10" s="38" t="s">
        <v>31</v>
      </c>
      <c r="M10" s="38" t="s">
        <v>32</v>
      </c>
      <c r="N10" s="54"/>
      <c r="O10" s="40" t="s">
        <v>33</v>
      </c>
      <c r="P10" s="55" t="str">
        <f>'[1]К-Агач'!P10</f>
        <v>Джадранова Ольга Асылбековна</v>
      </c>
      <c r="Q10" s="55" t="str">
        <f>'[1]К-Агач'!Q10</f>
        <v>8 (38822) 29 5 11</v>
      </c>
      <c r="R10" s="19" t="s">
        <v>38</v>
      </c>
      <c r="S10" s="63" t="s">
        <v>38</v>
      </c>
      <c r="T10" s="64" t="s">
        <v>43</v>
      </c>
      <c r="U10" s="56" t="s">
        <v>44</v>
      </c>
    </row>
    <row r="11" spans="1:21" ht="67.5" customHeight="1">
      <c r="A11" s="65"/>
      <c r="B11" s="65"/>
      <c r="C11" s="66" t="s">
        <v>45</v>
      </c>
      <c r="D11" s="51" t="s">
        <v>36</v>
      </c>
      <c r="E11" s="67">
        <f>E10/D10*100</f>
        <v>86.617359007567401</v>
      </c>
      <c r="F11" s="68">
        <v>104.6</v>
      </c>
      <c r="G11" s="67">
        <f>G10/E10*100</f>
        <v>34.038109831446789</v>
      </c>
      <c r="H11" s="37">
        <f t="shared" ref="H11:H13" si="0">IF(F11=0,0,G11/F11*100)</f>
        <v>32.541213987998844</v>
      </c>
      <c r="I11" s="69">
        <f>G11-F11</f>
        <v>-70.561890168553205</v>
      </c>
      <c r="J11" s="17">
        <v>20</v>
      </c>
      <c r="K11" s="17">
        <v>70.8</v>
      </c>
      <c r="L11" s="38" t="s">
        <v>31</v>
      </c>
      <c r="M11" s="38" t="s">
        <v>32</v>
      </c>
      <c r="N11" s="70"/>
      <c r="O11" s="40" t="s">
        <v>33</v>
      </c>
      <c r="P11" s="55" t="str">
        <f>'[1]К-Агач'!P11</f>
        <v>Джадранова Ольга Асылбековна</v>
      </c>
      <c r="Q11" s="55" t="str">
        <f>'[1]К-Агач'!Q11</f>
        <v>8 (38822) 29 5 11</v>
      </c>
      <c r="R11" s="19" t="s">
        <v>38</v>
      </c>
      <c r="S11" s="56"/>
      <c r="T11" s="57"/>
      <c r="U11" s="56"/>
    </row>
    <row r="12" spans="1:21" ht="62.25" customHeight="1">
      <c r="A12" s="49"/>
      <c r="B12" s="49"/>
      <c r="C12" s="50" t="s">
        <v>46</v>
      </c>
      <c r="D12" s="51" t="s">
        <v>36</v>
      </c>
      <c r="E12" s="71">
        <f>E10/E7</f>
        <v>7.2838883888388839</v>
      </c>
      <c r="F12" s="72">
        <v>5.4</v>
      </c>
      <c r="G12" s="71">
        <f>G10/G7</f>
        <v>2.6740122318221533</v>
      </c>
      <c r="H12" s="37">
        <f t="shared" si="0"/>
        <v>49.518745033743578</v>
      </c>
      <c r="I12" s="69" t="s">
        <v>36</v>
      </c>
      <c r="J12" s="17">
        <v>0.14000000000000001</v>
      </c>
      <c r="K12" s="17">
        <v>1.88</v>
      </c>
      <c r="L12" s="38" t="s">
        <v>31</v>
      </c>
      <c r="M12" s="38" t="s">
        <v>32</v>
      </c>
      <c r="N12" s="70"/>
      <c r="O12" s="40" t="s">
        <v>33</v>
      </c>
      <c r="P12" s="55" t="str">
        <f>'[1]К-Агач'!P12</f>
        <v>Джадранова Ольга Асылбековна</v>
      </c>
      <c r="Q12" s="55" t="str">
        <f>'[1]К-Агач'!Q12</f>
        <v>8 (38822) 29 5 11</v>
      </c>
      <c r="R12" s="19" t="s">
        <v>38</v>
      </c>
      <c r="S12" s="73"/>
      <c r="T12" s="57"/>
      <c r="U12" s="73"/>
    </row>
    <row r="13" spans="1:21" ht="146.25" customHeight="1">
      <c r="A13" s="42">
        <v>3</v>
      </c>
      <c r="B13" s="66" t="s">
        <v>47</v>
      </c>
      <c r="C13" s="50" t="s">
        <v>48</v>
      </c>
      <c r="D13" s="74" t="s">
        <v>42</v>
      </c>
      <c r="E13" s="71">
        <f>E14/E15*100</f>
        <v>28.015293708724364</v>
      </c>
      <c r="F13" s="71">
        <v>28</v>
      </c>
      <c r="G13" s="71">
        <f>G14/G15*100</f>
        <v>22.051102555127756</v>
      </c>
      <c r="H13" s="37">
        <f t="shared" si="0"/>
        <v>78.753937696884847</v>
      </c>
      <c r="I13" s="69">
        <f t="shared" ref="I13:I33" si="1">G13-F13</f>
        <v>-5.9488974448722445</v>
      </c>
      <c r="J13" s="17">
        <v>21.6</v>
      </c>
      <c r="K13" s="17">
        <v>20.8</v>
      </c>
      <c r="L13" s="38" t="s">
        <v>31</v>
      </c>
      <c r="M13" s="38" t="s">
        <v>32</v>
      </c>
      <c r="N13" s="40"/>
      <c r="O13" s="40" t="s">
        <v>33</v>
      </c>
      <c r="P13" s="55" t="str">
        <f>'[1]К-Агач'!P13</f>
        <v>Белеева Байсура Павловна</v>
      </c>
      <c r="Q13" s="55" t="str">
        <f>'[1]К-Агач'!Q13</f>
        <v>8 (38822) 4 77 39</v>
      </c>
      <c r="R13" s="19" t="s">
        <v>38</v>
      </c>
      <c r="S13" s="56" t="s">
        <v>38</v>
      </c>
      <c r="T13" s="57">
        <v>45065</v>
      </c>
      <c r="U13" s="56"/>
    </row>
    <row r="14" spans="1:21" ht="64.5" customHeight="1">
      <c r="A14" s="65"/>
      <c r="B14" s="75" t="s">
        <v>49</v>
      </c>
      <c r="C14" s="75" t="s">
        <v>50</v>
      </c>
      <c r="D14" s="75" t="s">
        <v>36</v>
      </c>
      <c r="E14" s="76">
        <v>806</v>
      </c>
      <c r="F14" s="77" t="s">
        <v>36</v>
      </c>
      <c r="G14" s="76">
        <v>630</v>
      </c>
      <c r="H14" s="78" t="s">
        <v>36</v>
      </c>
      <c r="I14" s="79" t="s">
        <v>36</v>
      </c>
      <c r="J14" s="17">
        <v>620</v>
      </c>
      <c r="K14" s="17">
        <v>600</v>
      </c>
      <c r="L14" s="38" t="s">
        <v>31</v>
      </c>
      <c r="M14" s="38" t="s">
        <v>32</v>
      </c>
      <c r="N14" s="40"/>
      <c r="O14" s="40" t="s">
        <v>33</v>
      </c>
      <c r="P14" s="55" t="str">
        <f>P13</f>
        <v>Белеева Байсура Павловна</v>
      </c>
      <c r="Q14" s="55" t="str">
        <f t="shared" ref="Q14:Q15" si="2">Q13</f>
        <v>8 (38822) 4 77 39</v>
      </c>
      <c r="R14" s="19" t="s">
        <v>38</v>
      </c>
      <c r="S14" s="56" t="s">
        <v>38</v>
      </c>
      <c r="T14" s="57">
        <v>45065</v>
      </c>
      <c r="U14" s="56"/>
    </row>
    <row r="15" spans="1:21" ht="63" customHeight="1">
      <c r="A15" s="49"/>
      <c r="B15" s="75" t="s">
        <v>51</v>
      </c>
      <c r="C15" s="75" t="s">
        <v>50</v>
      </c>
      <c r="D15" s="75" t="s">
        <v>36</v>
      </c>
      <c r="E15" s="76">
        <v>2877</v>
      </c>
      <c r="F15" s="77" t="s">
        <v>36</v>
      </c>
      <c r="G15" s="76">
        <v>2857</v>
      </c>
      <c r="H15" s="78" t="s">
        <v>36</v>
      </c>
      <c r="I15" s="79" t="s">
        <v>36</v>
      </c>
      <c r="J15" s="17">
        <v>2870</v>
      </c>
      <c r="K15" s="17">
        <v>2890</v>
      </c>
      <c r="L15" s="38" t="s">
        <v>31</v>
      </c>
      <c r="M15" s="38" t="s">
        <v>32</v>
      </c>
      <c r="N15" s="40"/>
      <c r="O15" s="40" t="s">
        <v>33</v>
      </c>
      <c r="P15" s="55" t="str">
        <f>P13</f>
        <v>Белеева Байсура Павловна</v>
      </c>
      <c r="Q15" s="55" t="str">
        <f t="shared" si="2"/>
        <v>8 (38822) 4 77 39</v>
      </c>
      <c r="R15" s="19" t="s">
        <v>38</v>
      </c>
      <c r="S15" s="56" t="s">
        <v>38</v>
      </c>
      <c r="T15" s="57">
        <v>45065</v>
      </c>
      <c r="U15" s="56"/>
    </row>
    <row r="16" spans="1:21" ht="81.75" customHeight="1">
      <c r="A16" s="42">
        <v>4</v>
      </c>
      <c r="B16" s="42" t="s">
        <v>52</v>
      </c>
      <c r="C16" s="80" t="s">
        <v>35</v>
      </c>
      <c r="D16" s="81" t="s">
        <v>37</v>
      </c>
      <c r="E16" s="82">
        <v>-23</v>
      </c>
      <c r="F16" s="77" t="s">
        <v>37</v>
      </c>
      <c r="G16" s="83">
        <v>-37</v>
      </c>
      <c r="H16" s="62" t="s">
        <v>42</v>
      </c>
      <c r="I16" s="62" t="s">
        <v>42</v>
      </c>
      <c r="J16" s="17">
        <v>30</v>
      </c>
      <c r="K16" s="17">
        <v>25</v>
      </c>
      <c r="L16" s="38" t="s">
        <v>31</v>
      </c>
      <c r="M16" s="38" t="s">
        <v>32</v>
      </c>
      <c r="N16" s="40"/>
      <c r="O16" s="40" t="s">
        <v>33</v>
      </c>
      <c r="P16" s="55" t="s">
        <v>53</v>
      </c>
      <c r="Q16" s="55" t="str">
        <f>'[1]К-Агач'!Q16</f>
        <v>2-64-91</v>
      </c>
      <c r="R16" s="19" t="s">
        <v>38</v>
      </c>
      <c r="S16" s="56" t="s">
        <v>54</v>
      </c>
      <c r="T16" s="57" t="s">
        <v>55</v>
      </c>
      <c r="U16" s="56"/>
    </row>
    <row r="17" spans="1:21" ht="68.25" customHeight="1">
      <c r="A17" s="49"/>
      <c r="B17" s="49"/>
      <c r="C17" s="50" t="s">
        <v>39</v>
      </c>
      <c r="D17" s="84" t="s">
        <v>37</v>
      </c>
      <c r="E17" s="85">
        <v>-2.1</v>
      </c>
      <c r="F17" s="72">
        <v>0.1</v>
      </c>
      <c r="G17" s="86">
        <v>-3.3</v>
      </c>
      <c r="H17" s="37">
        <f>IF(F17=0,0,IF((G17/F17*100)&lt;0,0,G17/F17*100))</f>
        <v>0</v>
      </c>
      <c r="I17" s="37">
        <f t="shared" si="1"/>
        <v>-3.4</v>
      </c>
      <c r="J17" s="17">
        <v>2.91</v>
      </c>
      <c r="K17" s="17">
        <v>2.42</v>
      </c>
      <c r="L17" s="38" t="s">
        <v>31</v>
      </c>
      <c r="M17" s="38" t="s">
        <v>32</v>
      </c>
      <c r="N17" s="70"/>
      <c r="O17" s="40" t="s">
        <v>33</v>
      </c>
      <c r="P17" s="55" t="str">
        <f>'[1]К-Агач'!P17</f>
        <v xml:space="preserve">Чернышова Татьяна Анатольевна </v>
      </c>
      <c r="Q17" s="55" t="str">
        <f>'[1]К-Агач'!Q17</f>
        <v>2-64-91</v>
      </c>
      <c r="R17" s="19" t="s">
        <v>38</v>
      </c>
      <c r="S17" s="56" t="s">
        <v>54</v>
      </c>
      <c r="T17" s="57" t="s">
        <v>55</v>
      </c>
      <c r="U17" s="56"/>
    </row>
    <row r="18" spans="1:21" ht="71.25" customHeight="1">
      <c r="A18" s="42">
        <v>5</v>
      </c>
      <c r="B18" s="42" t="s">
        <v>56</v>
      </c>
      <c r="C18" s="87" t="s">
        <v>57</v>
      </c>
      <c r="D18" s="88" t="s">
        <v>37</v>
      </c>
      <c r="E18" s="82">
        <v>18098</v>
      </c>
      <c r="F18" s="77" t="s">
        <v>37</v>
      </c>
      <c r="G18" s="83">
        <v>22403</v>
      </c>
      <c r="H18" s="62" t="s">
        <v>42</v>
      </c>
      <c r="I18" s="62" t="s">
        <v>42</v>
      </c>
      <c r="J18" s="17">
        <v>7517</v>
      </c>
      <c r="K18" s="17">
        <v>15034</v>
      </c>
      <c r="L18" s="38" t="s">
        <v>31</v>
      </c>
      <c r="M18" s="38" t="s">
        <v>32</v>
      </c>
      <c r="N18" s="70"/>
      <c r="O18" s="40" t="s">
        <v>33</v>
      </c>
      <c r="P18" s="55" t="str">
        <f>'[1]К-Агач'!P18</f>
        <v>Темирханова Гульсая Айтеновна</v>
      </c>
      <c r="Q18" s="55" t="str">
        <f>'[1]К-Агач'!Q18</f>
        <v>8 (38822) 2 60 28</v>
      </c>
      <c r="R18" s="19" t="s">
        <v>38</v>
      </c>
      <c r="S18" s="56" t="s">
        <v>54</v>
      </c>
      <c r="T18" s="57" t="s">
        <v>58</v>
      </c>
      <c r="U18" s="56"/>
    </row>
    <row r="19" spans="1:21" ht="62.25" customHeight="1">
      <c r="A19" s="49"/>
      <c r="B19" s="49"/>
      <c r="C19" s="50" t="s">
        <v>59</v>
      </c>
      <c r="D19" s="84" t="s">
        <v>37</v>
      </c>
      <c r="E19" s="89">
        <f>E18/E7*1000</f>
        <v>1628.9828982898289</v>
      </c>
      <c r="F19" s="72">
        <v>1161.9000000000001</v>
      </c>
      <c r="G19" s="90">
        <f>G18/G7*1000</f>
        <v>2174.8373944277255</v>
      </c>
      <c r="H19" s="37">
        <f t="shared" ref="H19:H41" si="3">IF(F19=0,0,G19/F19*100)</f>
        <v>187.17939533761299</v>
      </c>
      <c r="I19" s="62" t="s">
        <v>42</v>
      </c>
      <c r="J19" s="17">
        <v>729.73</v>
      </c>
      <c r="K19" s="17">
        <v>1459.47</v>
      </c>
      <c r="L19" s="38" t="s">
        <v>31</v>
      </c>
      <c r="M19" s="38" t="s">
        <v>32</v>
      </c>
      <c r="N19" s="70"/>
      <c r="O19" s="40" t="s">
        <v>33</v>
      </c>
      <c r="P19" s="55" t="str">
        <f>'[1]К-Агач'!P19</f>
        <v>Темирханова Гульсая Айтеновна</v>
      </c>
      <c r="Q19" s="55" t="str">
        <f>'[1]К-Агач'!Q19</f>
        <v>8 (38822) 2 60 28</v>
      </c>
      <c r="R19" s="19" t="s">
        <v>38</v>
      </c>
      <c r="S19" s="55" t="s">
        <v>54</v>
      </c>
      <c r="T19" s="57" t="s">
        <v>60</v>
      </c>
      <c r="U19" s="55"/>
    </row>
    <row r="20" spans="1:21" ht="287.25" customHeight="1">
      <c r="A20" s="50">
        <v>6</v>
      </c>
      <c r="B20" s="50" t="s">
        <v>61</v>
      </c>
      <c r="C20" s="91" t="s">
        <v>62</v>
      </c>
      <c r="D20" s="92" t="s">
        <v>37</v>
      </c>
      <c r="E20" s="93">
        <f>E21/E22*100</f>
        <v>100</v>
      </c>
      <c r="F20" s="94">
        <v>100</v>
      </c>
      <c r="G20" s="93">
        <f>G21/G22*100</f>
        <v>100</v>
      </c>
      <c r="H20" s="37">
        <f t="shared" si="3"/>
        <v>100</v>
      </c>
      <c r="I20" s="37">
        <f t="shared" si="1"/>
        <v>0</v>
      </c>
      <c r="J20" s="17">
        <v>100</v>
      </c>
      <c r="K20" s="17">
        <v>100</v>
      </c>
      <c r="L20" s="38" t="s">
        <v>31</v>
      </c>
      <c r="M20" s="38" t="s">
        <v>32</v>
      </c>
      <c r="N20" s="40"/>
      <c r="O20" s="40" t="s">
        <v>33</v>
      </c>
      <c r="P20" s="55" t="str">
        <f>'[1]К-Агач'!P20</f>
        <v>Гаврилова Татьяна Георгиевна</v>
      </c>
      <c r="Q20" s="55" t="str">
        <f>'[1]К-Агач'!Q20</f>
        <v>8 (38822) 2-22-94</v>
      </c>
      <c r="R20" s="19"/>
      <c r="S20" s="55"/>
      <c r="T20" s="55"/>
      <c r="U20" s="55"/>
    </row>
    <row r="21" spans="1:21" ht="99.75" customHeight="1">
      <c r="A21" s="76" t="s">
        <v>63</v>
      </c>
      <c r="B21" s="87" t="s">
        <v>64</v>
      </c>
      <c r="C21" s="95" t="s">
        <v>35</v>
      </c>
      <c r="D21" s="81" t="s">
        <v>36</v>
      </c>
      <c r="E21" s="96">
        <v>464</v>
      </c>
      <c r="F21" s="77" t="s">
        <v>37</v>
      </c>
      <c r="G21" s="83">
        <v>536</v>
      </c>
      <c r="H21" s="62" t="s">
        <v>42</v>
      </c>
      <c r="I21" s="62" t="s">
        <v>42</v>
      </c>
      <c r="J21" s="17">
        <v>536</v>
      </c>
      <c r="K21" s="17">
        <v>536</v>
      </c>
      <c r="L21" s="38" t="s">
        <v>31</v>
      </c>
      <c r="M21" s="38" t="s">
        <v>32</v>
      </c>
      <c r="N21" s="40"/>
      <c r="O21" s="40" t="s">
        <v>33</v>
      </c>
      <c r="P21" s="55" t="str">
        <f>'[1]К-Агач'!P21</f>
        <v>Гаврилова Татьяна Георгиевна</v>
      </c>
      <c r="Q21" s="55" t="str">
        <f>'[1]К-Агач'!Q21</f>
        <v>8 (38822) 2-22-94</v>
      </c>
      <c r="R21" s="19"/>
      <c r="S21" s="55" t="s">
        <v>54</v>
      </c>
      <c r="T21" s="55" t="s">
        <v>65</v>
      </c>
      <c r="U21" s="55"/>
    </row>
    <row r="22" spans="1:21" ht="236.25" customHeight="1">
      <c r="A22" s="97" t="s">
        <v>66</v>
      </c>
      <c r="B22" s="98" t="s">
        <v>67</v>
      </c>
      <c r="C22" s="87" t="s">
        <v>35</v>
      </c>
      <c r="D22" s="81" t="s">
        <v>36</v>
      </c>
      <c r="E22" s="96">
        <v>464</v>
      </c>
      <c r="F22" s="77" t="s">
        <v>37</v>
      </c>
      <c r="G22" s="83">
        <v>536</v>
      </c>
      <c r="H22" s="62" t="s">
        <v>42</v>
      </c>
      <c r="I22" s="62" t="s">
        <v>42</v>
      </c>
      <c r="J22" s="17">
        <v>536</v>
      </c>
      <c r="K22" s="17">
        <v>536</v>
      </c>
      <c r="L22" s="38" t="s">
        <v>31</v>
      </c>
      <c r="M22" s="38" t="s">
        <v>32</v>
      </c>
      <c r="N22" s="40"/>
      <c r="O22" s="40" t="s">
        <v>33</v>
      </c>
      <c r="P22" s="55" t="str">
        <f>'[1]К-Агач'!P22</f>
        <v>Гаврилова Татьяна Георгиевна</v>
      </c>
      <c r="Q22" s="55" t="str">
        <f>'[1]К-Агач'!Q22</f>
        <v>8 (38822) 2-22-94</v>
      </c>
      <c r="R22" s="19"/>
      <c r="S22" s="55" t="s">
        <v>38</v>
      </c>
      <c r="T22" s="55" t="s">
        <v>65</v>
      </c>
      <c r="U22" s="55"/>
    </row>
    <row r="23" spans="1:21" ht="136.5" customHeight="1">
      <c r="A23" s="50">
        <v>7</v>
      </c>
      <c r="B23" s="50" t="s">
        <v>68</v>
      </c>
      <c r="C23" s="99" t="s">
        <v>62</v>
      </c>
      <c r="D23" s="84" t="s">
        <v>37</v>
      </c>
      <c r="E23" s="71">
        <f>E24/E25*100</f>
        <v>76.458752515090538</v>
      </c>
      <c r="F23" s="72">
        <v>77</v>
      </c>
      <c r="G23" s="100">
        <f>G24/G25*100</f>
        <v>74.714903657097921</v>
      </c>
      <c r="H23" s="37">
        <f t="shared" si="3"/>
        <v>97.032342411815492</v>
      </c>
      <c r="I23" s="101">
        <f t="shared" si="1"/>
        <v>-2.2850963429020794</v>
      </c>
      <c r="J23" s="17">
        <v>60</v>
      </c>
      <c r="K23" s="17">
        <v>79.2</v>
      </c>
      <c r="L23" s="38" t="s">
        <v>31</v>
      </c>
      <c r="M23" s="38" t="s">
        <v>32</v>
      </c>
      <c r="N23" s="40"/>
      <c r="O23" s="40" t="s">
        <v>33</v>
      </c>
      <c r="P23" s="55" t="str">
        <f>'[1]К-Агач'!P23</f>
        <v>Тырышкина Инга Юрьевна</v>
      </c>
      <c r="Q23" s="55" t="str">
        <f>'[1]К-Агач'!Q23</f>
        <v xml:space="preserve">8 (38822) 2 37 22          </v>
      </c>
      <c r="R23" s="19"/>
      <c r="S23" s="55" t="s">
        <v>54</v>
      </c>
      <c r="T23" s="102">
        <v>45077.694444444445</v>
      </c>
      <c r="U23" s="55" t="s">
        <v>69</v>
      </c>
    </row>
    <row r="24" spans="1:21" ht="90.75" customHeight="1">
      <c r="A24" s="97" t="s">
        <v>70</v>
      </c>
      <c r="B24" s="87" t="s">
        <v>71</v>
      </c>
      <c r="C24" s="87" t="s">
        <v>35</v>
      </c>
      <c r="D24" s="75" t="s">
        <v>37</v>
      </c>
      <c r="E24" s="96">
        <v>1900</v>
      </c>
      <c r="F24" s="103" t="s">
        <v>37</v>
      </c>
      <c r="G24" s="96">
        <v>1900</v>
      </c>
      <c r="H24" s="62" t="s">
        <v>42</v>
      </c>
      <c r="I24" s="62" t="s">
        <v>42</v>
      </c>
      <c r="J24" s="17">
        <v>1526</v>
      </c>
      <c r="K24" s="17">
        <v>2014</v>
      </c>
      <c r="L24" s="38" t="s">
        <v>31</v>
      </c>
      <c r="M24" s="38" t="s">
        <v>32</v>
      </c>
      <c r="N24" s="40"/>
      <c r="O24" s="40" t="s">
        <v>33</v>
      </c>
      <c r="P24" s="55" t="str">
        <f>'[1]К-Агач'!P24</f>
        <v>Тырышкина Инга Юрьевна</v>
      </c>
      <c r="Q24" s="55" t="str">
        <f>'[1]К-Агач'!Q24</f>
        <v xml:space="preserve">8 (38822) 2 37 22          </v>
      </c>
      <c r="R24" s="19"/>
      <c r="S24" s="55" t="s">
        <v>38</v>
      </c>
      <c r="T24" s="102">
        <v>45077.694444444445</v>
      </c>
      <c r="U24" s="55" t="s">
        <v>69</v>
      </c>
    </row>
    <row r="25" spans="1:21" ht="74.25" customHeight="1">
      <c r="A25" s="97" t="s">
        <v>72</v>
      </c>
      <c r="B25" s="87" t="s">
        <v>73</v>
      </c>
      <c r="C25" s="87" t="s">
        <v>35</v>
      </c>
      <c r="D25" s="75" t="s">
        <v>37</v>
      </c>
      <c r="E25" s="96">
        <v>2485</v>
      </c>
      <c r="F25" s="103" t="s">
        <v>37</v>
      </c>
      <c r="G25" s="96">
        <v>2543</v>
      </c>
      <c r="H25" s="62" t="s">
        <v>42</v>
      </c>
      <c r="I25" s="62" t="s">
        <v>42</v>
      </c>
      <c r="J25" s="17">
        <v>1526</v>
      </c>
      <c r="K25" s="17">
        <v>2014</v>
      </c>
      <c r="L25" s="38" t="s">
        <v>31</v>
      </c>
      <c r="M25" s="38" t="s">
        <v>32</v>
      </c>
      <c r="N25" s="104"/>
      <c r="O25" s="40" t="s">
        <v>33</v>
      </c>
      <c r="P25" s="55" t="str">
        <f>'[1]К-Агач'!P25</f>
        <v>Тырышкина Инга Юрьевна</v>
      </c>
      <c r="Q25" s="55" t="str">
        <f>'[1]К-Агач'!Q25</f>
        <v xml:space="preserve">8 (38822) 2 37 22          </v>
      </c>
      <c r="R25" s="19"/>
      <c r="S25" s="55" t="s">
        <v>54</v>
      </c>
      <c r="T25" s="55" t="s">
        <v>74</v>
      </c>
      <c r="U25" s="55" t="s">
        <v>69</v>
      </c>
    </row>
    <row r="26" spans="1:21" ht="15.75">
      <c r="A26" s="105" t="s">
        <v>75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7"/>
    </row>
    <row r="27" spans="1:21" ht="147" customHeight="1">
      <c r="A27" s="108">
        <v>8</v>
      </c>
      <c r="B27" s="109" t="s">
        <v>76</v>
      </c>
      <c r="C27" s="109" t="s">
        <v>77</v>
      </c>
      <c r="D27" s="109" t="s">
        <v>36</v>
      </c>
      <c r="E27" s="110">
        <f>E28/D28*100</f>
        <v>287.36369572187994</v>
      </c>
      <c r="F27" s="110">
        <v>108.3</v>
      </c>
      <c r="G27" s="110">
        <f>G28/E28*100</f>
        <v>58.963366645061633</v>
      </c>
      <c r="H27" s="69">
        <f t="shared" si="3"/>
        <v>54.44447520319634</v>
      </c>
      <c r="I27" s="69">
        <f t="shared" si="1"/>
        <v>-49.336633354938364</v>
      </c>
      <c r="J27" s="17" t="s">
        <v>36</v>
      </c>
      <c r="K27" s="17">
        <v>105.6</v>
      </c>
      <c r="L27" s="38" t="s">
        <v>31</v>
      </c>
      <c r="M27" s="38" t="s">
        <v>32</v>
      </c>
      <c r="N27" s="111"/>
      <c r="O27" s="40" t="s">
        <v>33</v>
      </c>
      <c r="P27" s="112" t="str">
        <f>[1]Справочник!D11</f>
        <v>Тойлонова Элина Васильевна</v>
      </c>
      <c r="Q27" s="112" t="str">
        <f>[1]Справочник!E11</f>
        <v>8-38822-2-43-99</v>
      </c>
      <c r="R27" s="19" t="s">
        <v>38</v>
      </c>
      <c r="S27" s="113" t="s">
        <v>54</v>
      </c>
      <c r="T27" s="113" t="s">
        <v>78</v>
      </c>
      <c r="U27" s="113"/>
    </row>
    <row r="28" spans="1:21" ht="157.5" customHeight="1">
      <c r="A28" s="114"/>
      <c r="B28" s="115" t="s">
        <v>76</v>
      </c>
      <c r="C28" s="116" t="s">
        <v>79</v>
      </c>
      <c r="D28" s="116">
        <v>128801.9</v>
      </c>
      <c r="E28" s="117">
        <v>370129.9</v>
      </c>
      <c r="F28" s="117" t="s">
        <v>36</v>
      </c>
      <c r="G28" s="118">
        <v>218241.05</v>
      </c>
      <c r="H28" s="78" t="s">
        <v>36</v>
      </c>
      <c r="I28" s="78" t="s">
        <v>36</v>
      </c>
      <c r="J28" s="17" t="s">
        <v>36</v>
      </c>
      <c r="K28" s="17">
        <v>230462.55</v>
      </c>
      <c r="L28" s="38" t="s">
        <v>31</v>
      </c>
      <c r="M28" s="38" t="s">
        <v>32</v>
      </c>
      <c r="N28" s="111"/>
      <c r="O28" s="40" t="s">
        <v>33</v>
      </c>
      <c r="P28" s="112" t="str">
        <f>P27</f>
        <v>Тойлонова Элина Васильевна</v>
      </c>
      <c r="Q28" s="112" t="str">
        <f>Q27</f>
        <v>8-38822-2-43-99</v>
      </c>
      <c r="R28" s="19" t="s">
        <v>38</v>
      </c>
      <c r="S28" s="113" t="s">
        <v>54</v>
      </c>
      <c r="T28" s="113" t="s">
        <v>78</v>
      </c>
      <c r="U28" s="119"/>
    </row>
    <row r="29" spans="1:21" ht="66.75" customHeight="1">
      <c r="A29" s="120">
        <v>9</v>
      </c>
      <c r="B29" s="120" t="s">
        <v>80</v>
      </c>
      <c r="C29" s="121" t="s">
        <v>81</v>
      </c>
      <c r="D29" s="122" t="s">
        <v>37</v>
      </c>
      <c r="E29" s="123">
        <v>31308</v>
      </c>
      <c r="F29" s="124" t="s">
        <v>37</v>
      </c>
      <c r="G29" s="125">
        <v>336051.8</v>
      </c>
      <c r="H29" s="62" t="s">
        <v>42</v>
      </c>
      <c r="I29" s="62" t="s">
        <v>42</v>
      </c>
      <c r="J29" s="17">
        <v>150000</v>
      </c>
      <c r="K29" s="17">
        <v>350000</v>
      </c>
      <c r="L29" s="38" t="s">
        <v>31</v>
      </c>
      <c r="M29" s="38" t="s">
        <v>32</v>
      </c>
      <c r="N29" s="70"/>
      <c r="O29" s="40" t="s">
        <v>33</v>
      </c>
      <c r="P29" s="126" t="str">
        <f>[1]Город!P29</f>
        <v xml:space="preserve">Чабыкова Екатерина Петровна </v>
      </c>
      <c r="Q29" s="126" t="str">
        <f>[1]Город!Q29</f>
        <v>8 (38822) 2 95 08</v>
      </c>
      <c r="R29" s="19" t="s">
        <v>82</v>
      </c>
      <c r="S29" s="127" t="s">
        <v>83</v>
      </c>
      <c r="T29" s="128">
        <v>45063</v>
      </c>
      <c r="U29" s="119" t="s">
        <v>84</v>
      </c>
    </row>
    <row r="30" spans="1:21" ht="83.25" customHeight="1">
      <c r="A30" s="120"/>
      <c r="B30" s="120"/>
      <c r="C30" s="50" t="s">
        <v>85</v>
      </c>
      <c r="D30" s="129" t="s">
        <v>37</v>
      </c>
      <c r="E30" s="130">
        <v>118.6</v>
      </c>
      <c r="F30" s="131">
        <v>104.8</v>
      </c>
      <c r="G30" s="132">
        <v>124.5</v>
      </c>
      <c r="H30" s="37">
        <f t="shared" si="3"/>
        <v>118.79770992366412</v>
      </c>
      <c r="I30" s="37">
        <f t="shared" si="1"/>
        <v>19.700000000000003</v>
      </c>
      <c r="J30" s="17">
        <v>115</v>
      </c>
      <c r="K30" s="17">
        <v>115</v>
      </c>
      <c r="L30" s="38" t="s">
        <v>31</v>
      </c>
      <c r="M30" s="38" t="s">
        <v>32</v>
      </c>
      <c r="N30" s="70"/>
      <c r="O30" s="40" t="s">
        <v>33</v>
      </c>
      <c r="P30" s="126" t="str">
        <f>[1]Город!P30</f>
        <v xml:space="preserve">Чабыкова Екатерина Петровна </v>
      </c>
      <c r="Q30" s="126" t="str">
        <f>[1]Город!Q30</f>
        <v>8 (38822) 2 95 08</v>
      </c>
      <c r="R30" s="19" t="s">
        <v>82</v>
      </c>
      <c r="S30" s="127" t="s">
        <v>83</v>
      </c>
      <c r="T30" s="128">
        <v>45063</v>
      </c>
      <c r="U30" s="119" t="s">
        <v>84</v>
      </c>
    </row>
    <row r="31" spans="1:21" ht="68.25" customHeight="1">
      <c r="A31" s="120"/>
      <c r="B31" s="120"/>
      <c r="C31" s="50" t="s">
        <v>86</v>
      </c>
      <c r="D31" s="133" t="s">
        <v>37</v>
      </c>
      <c r="E31" s="134">
        <f>E29/E7</f>
        <v>2.818001800180018</v>
      </c>
      <c r="F31" s="131">
        <v>2.9</v>
      </c>
      <c r="G31" s="135">
        <v>32.6</v>
      </c>
      <c r="H31" s="37">
        <f t="shared" si="3"/>
        <v>1124.137931034483</v>
      </c>
      <c r="I31" s="101" t="s">
        <v>30</v>
      </c>
      <c r="J31" s="17">
        <v>14.53</v>
      </c>
      <c r="K31" s="17">
        <v>33.82</v>
      </c>
      <c r="L31" s="38" t="s">
        <v>31</v>
      </c>
      <c r="M31" s="38" t="s">
        <v>32</v>
      </c>
      <c r="N31" s="70"/>
      <c r="O31" s="40" t="s">
        <v>33</v>
      </c>
      <c r="P31" s="126" t="str">
        <f>[1]Город!P31</f>
        <v xml:space="preserve">Чабыкова Екатерина Петровна </v>
      </c>
      <c r="Q31" s="126" t="str">
        <f>[1]Город!Q31</f>
        <v>8 (38822) 2 95 08</v>
      </c>
      <c r="R31" s="19" t="s">
        <v>82</v>
      </c>
      <c r="S31" s="127"/>
      <c r="T31" s="128"/>
      <c r="U31" s="127"/>
    </row>
    <row r="32" spans="1:21" ht="70.5" customHeight="1">
      <c r="A32" s="136">
        <v>10</v>
      </c>
      <c r="B32" s="136" t="s">
        <v>87</v>
      </c>
      <c r="C32" s="121" t="s">
        <v>88</v>
      </c>
      <c r="D32" s="122">
        <v>395.4</v>
      </c>
      <c r="E32" s="123">
        <v>384.8</v>
      </c>
      <c r="F32" s="137">
        <v>384.8</v>
      </c>
      <c r="G32" s="125">
        <v>483.6</v>
      </c>
      <c r="H32" s="62" t="s">
        <v>42</v>
      </c>
      <c r="I32" s="62" t="s">
        <v>42</v>
      </c>
      <c r="J32" s="17">
        <v>200</v>
      </c>
      <c r="K32" s="17">
        <v>500</v>
      </c>
      <c r="L32" s="38" t="s">
        <v>31</v>
      </c>
      <c r="M32" s="38" t="s">
        <v>32</v>
      </c>
      <c r="N32" s="70"/>
      <c r="O32" s="40" t="s">
        <v>33</v>
      </c>
      <c r="P32" s="126" t="str">
        <f>[1]Город!P32</f>
        <v>Абраменко Геннадий Сергеевич</v>
      </c>
      <c r="Q32" s="126" t="str">
        <f>[1]Город!Q32</f>
        <v>8 (38822) 2 12 48</v>
      </c>
      <c r="R32" s="19"/>
      <c r="S32" s="127" t="s">
        <v>38</v>
      </c>
      <c r="T32" s="138" t="s">
        <v>89</v>
      </c>
      <c r="U32" s="127" t="s">
        <v>90</v>
      </c>
    </row>
    <row r="33" spans="1:21" ht="75" customHeight="1">
      <c r="A33" s="136"/>
      <c r="B33" s="136"/>
      <c r="C33" s="50" t="s">
        <v>91</v>
      </c>
      <c r="D33" s="139" t="s">
        <v>37</v>
      </c>
      <c r="E33" s="140">
        <v>94.2</v>
      </c>
      <c r="F33" s="141">
        <v>100</v>
      </c>
      <c r="G33" s="142">
        <v>101.9</v>
      </c>
      <c r="H33" s="37">
        <f t="shared" ref="H33:H34" si="4">IF(F32=0,0,G33/F32*100)</f>
        <v>26.48128898128898</v>
      </c>
      <c r="I33" s="37">
        <f t="shared" si="1"/>
        <v>1.9000000000000057</v>
      </c>
      <c r="J33" s="17">
        <v>100</v>
      </c>
      <c r="K33" s="17">
        <v>100</v>
      </c>
      <c r="L33" s="38" t="s">
        <v>31</v>
      </c>
      <c r="M33" s="38" t="s">
        <v>32</v>
      </c>
      <c r="N33" s="70"/>
      <c r="O33" s="40" t="s">
        <v>33</v>
      </c>
      <c r="P33" s="126" t="str">
        <f>[1]Город!P33</f>
        <v>Абраменко Геннадий Сергеевич</v>
      </c>
      <c r="Q33" s="126" t="str">
        <f>[1]Город!Q33</f>
        <v>8 (38822) 2 12 48</v>
      </c>
      <c r="R33" s="19"/>
      <c r="S33" s="127" t="s">
        <v>38</v>
      </c>
      <c r="T33" s="138" t="s">
        <v>89</v>
      </c>
      <c r="U33" s="127" t="s">
        <v>90</v>
      </c>
    </row>
    <row r="34" spans="1:21" ht="59.25" customHeight="1">
      <c r="A34" s="136"/>
      <c r="B34" s="136"/>
      <c r="C34" s="50" t="s">
        <v>92</v>
      </c>
      <c r="D34" s="51" t="s">
        <v>37</v>
      </c>
      <c r="E34" s="143">
        <f>E32/E7*1000</f>
        <v>34.635463546354636</v>
      </c>
      <c r="F34" s="144">
        <v>34.25</v>
      </c>
      <c r="G34" s="145">
        <f>G32/G7*1000</f>
        <v>46.946898359382587</v>
      </c>
      <c r="H34" s="37">
        <f t="shared" si="4"/>
        <v>46.946898359382587</v>
      </c>
      <c r="I34" s="101" t="s">
        <v>30</v>
      </c>
      <c r="J34" s="17">
        <v>19.399999999999999</v>
      </c>
      <c r="K34" s="17">
        <v>48.3</v>
      </c>
      <c r="L34" s="38" t="s">
        <v>31</v>
      </c>
      <c r="M34" s="38" t="s">
        <v>32</v>
      </c>
      <c r="N34" s="70"/>
      <c r="O34" s="40" t="s">
        <v>33</v>
      </c>
      <c r="P34" s="126" t="str">
        <f>[1]Город!P34</f>
        <v>Абраменко Геннадий Сергеевич</v>
      </c>
      <c r="Q34" s="126" t="str">
        <f>[1]Город!Q34</f>
        <v>8 (38822) 2 12 48</v>
      </c>
      <c r="R34" s="19"/>
      <c r="S34" s="127" t="s">
        <v>38</v>
      </c>
      <c r="T34" s="138" t="s">
        <v>89</v>
      </c>
      <c r="U34" s="127" t="s">
        <v>90</v>
      </c>
    </row>
    <row r="35" spans="1:21" ht="90" customHeight="1">
      <c r="A35" s="146">
        <v>11</v>
      </c>
      <c r="B35" s="146" t="s">
        <v>93</v>
      </c>
      <c r="C35" s="146" t="s">
        <v>94</v>
      </c>
      <c r="D35" s="147" t="s">
        <v>37</v>
      </c>
      <c r="E35" s="148">
        <v>3.2</v>
      </c>
      <c r="F35" s="149">
        <v>3.29</v>
      </c>
      <c r="G35" s="150">
        <v>2.2400000000000002</v>
      </c>
      <c r="H35" s="37">
        <f>IF(F34=0,0,F34/G35*100)</f>
        <v>1529.0178571428569</v>
      </c>
      <c r="I35" s="37">
        <f>F35-G35</f>
        <v>1.0499999999999998</v>
      </c>
      <c r="J35" s="17">
        <v>2</v>
      </c>
      <c r="K35" s="17">
        <v>2</v>
      </c>
      <c r="L35" s="38" t="s">
        <v>31</v>
      </c>
      <c r="M35" s="38" t="s">
        <v>32</v>
      </c>
      <c r="N35" s="70"/>
      <c r="O35" s="40" t="s">
        <v>33</v>
      </c>
      <c r="P35" s="126" t="str">
        <f>[1]Город!P35</f>
        <v>Кыйгасова Алина Николаевна</v>
      </c>
      <c r="Q35" s="126" t="str">
        <f>[1]Город!Q35</f>
        <v xml:space="preserve">8 (38822) 2 68 70        </v>
      </c>
      <c r="R35" s="19"/>
      <c r="S35" s="127" t="s">
        <v>54</v>
      </c>
      <c r="T35" s="138">
        <v>45063</v>
      </c>
      <c r="U35" s="127"/>
    </row>
    <row r="36" spans="1:21" ht="84" customHeight="1">
      <c r="A36" s="151">
        <v>12</v>
      </c>
      <c r="B36" s="151" t="s">
        <v>95</v>
      </c>
      <c r="C36" s="152" t="s">
        <v>77</v>
      </c>
      <c r="D36" s="152" t="s">
        <v>36</v>
      </c>
      <c r="E36" s="153">
        <f>E37/D37*100</f>
        <v>100.01481920569057</v>
      </c>
      <c r="F36" s="153">
        <v>101</v>
      </c>
      <c r="G36" s="153">
        <f>G37/E37*100</f>
        <v>113.60201511335013</v>
      </c>
      <c r="H36" s="37">
        <f t="shared" si="3"/>
        <v>112.47724268648528</v>
      </c>
      <c r="I36" s="69">
        <f>G36-F36</f>
        <v>12.602015113350134</v>
      </c>
      <c r="J36" s="17">
        <v>105</v>
      </c>
      <c r="K36" s="17">
        <v>110</v>
      </c>
      <c r="L36" s="38" t="s">
        <v>31</v>
      </c>
      <c r="M36" s="38" t="s">
        <v>32</v>
      </c>
      <c r="N36" s="111"/>
      <c r="O36" s="40" t="s">
        <v>33</v>
      </c>
      <c r="P36" s="112" t="str">
        <f>[1]Справочник!D16</f>
        <v xml:space="preserve">Тектиева Айсулу Юрьевна </v>
      </c>
      <c r="Q36" s="112" t="str">
        <f>[1]Справочник!E16</f>
        <v>(388 22) 6-60 81</v>
      </c>
      <c r="R36" s="19"/>
      <c r="S36" s="127" t="s">
        <v>38</v>
      </c>
      <c r="T36" s="138" t="s">
        <v>96</v>
      </c>
      <c r="U36" s="127" t="s">
        <v>90</v>
      </c>
    </row>
    <row r="37" spans="1:21" ht="54" customHeight="1">
      <c r="A37" s="151"/>
      <c r="B37" s="154" t="s">
        <v>97</v>
      </c>
      <c r="C37" s="155" t="s">
        <v>98</v>
      </c>
      <c r="D37" s="156">
        <v>674.8</v>
      </c>
      <c r="E37" s="157">
        <v>674.9</v>
      </c>
      <c r="F37" s="158" t="s">
        <v>36</v>
      </c>
      <c r="G37" s="159">
        <v>766.7</v>
      </c>
      <c r="H37" s="160" t="s">
        <v>36</v>
      </c>
      <c r="I37" s="160" t="s">
        <v>36</v>
      </c>
      <c r="J37" s="17">
        <v>250</v>
      </c>
      <c r="K37" s="17">
        <v>750</v>
      </c>
      <c r="L37" s="38" t="s">
        <v>31</v>
      </c>
      <c r="M37" s="38" t="s">
        <v>32</v>
      </c>
      <c r="N37" s="111"/>
      <c r="O37" s="40" t="s">
        <v>33</v>
      </c>
      <c r="P37" s="112" t="str">
        <f>P36</f>
        <v xml:space="preserve">Тектиева Айсулу Юрьевна </v>
      </c>
      <c r="Q37" s="112" t="str">
        <f>Q36</f>
        <v>(388 22) 6-60 81</v>
      </c>
      <c r="R37" s="19"/>
      <c r="S37" s="127" t="s">
        <v>38</v>
      </c>
      <c r="T37" s="138" t="s">
        <v>96</v>
      </c>
      <c r="U37" s="127" t="s">
        <v>90</v>
      </c>
    </row>
    <row r="38" spans="1:21" ht="132" customHeight="1">
      <c r="A38" s="161">
        <v>13</v>
      </c>
      <c r="B38" s="162" t="s">
        <v>99</v>
      </c>
      <c r="C38" s="162" t="s">
        <v>100</v>
      </c>
      <c r="D38" s="163" t="s">
        <v>36</v>
      </c>
      <c r="E38" s="164">
        <v>67.33</v>
      </c>
      <c r="F38" s="165">
        <v>100</v>
      </c>
      <c r="G38" s="165">
        <v>24</v>
      </c>
      <c r="H38" s="37">
        <f t="shared" si="3"/>
        <v>24</v>
      </c>
      <c r="I38" s="69">
        <f>G38-F38</f>
        <v>-76</v>
      </c>
      <c r="J38" s="17">
        <v>100</v>
      </c>
      <c r="K38" s="17">
        <v>100</v>
      </c>
      <c r="L38" s="38" t="s">
        <v>31</v>
      </c>
      <c r="M38" s="38" t="s">
        <v>32</v>
      </c>
      <c r="N38" s="111"/>
      <c r="O38" s="40" t="s">
        <v>33</v>
      </c>
      <c r="P38" s="112" t="str">
        <f>P51</f>
        <v>Набутова Аржана Артуровна</v>
      </c>
      <c r="Q38" s="112" t="str">
        <f>Q51</f>
        <v>8 (38822) 2 32 34</v>
      </c>
      <c r="R38" s="19"/>
      <c r="S38" s="113" t="s">
        <v>54</v>
      </c>
      <c r="T38" s="166">
        <v>45071</v>
      </c>
      <c r="U38" s="113"/>
    </row>
    <row r="39" spans="1:21" ht="150" customHeight="1">
      <c r="A39" s="167"/>
      <c r="B39" s="168" t="s">
        <v>101</v>
      </c>
      <c r="C39" s="169" t="s">
        <v>50</v>
      </c>
      <c r="D39" s="169" t="s">
        <v>36</v>
      </c>
      <c r="E39" s="170">
        <v>3</v>
      </c>
      <c r="F39" s="171" t="s">
        <v>36</v>
      </c>
      <c r="G39" s="172">
        <v>3</v>
      </c>
      <c r="H39" s="160" t="s">
        <v>36</v>
      </c>
      <c r="I39" s="160" t="s">
        <v>36</v>
      </c>
      <c r="J39" s="17">
        <v>100</v>
      </c>
      <c r="K39" s="17">
        <v>100</v>
      </c>
      <c r="L39" s="38" t="s">
        <v>31</v>
      </c>
      <c r="M39" s="38" t="s">
        <v>32</v>
      </c>
      <c r="N39" s="111"/>
      <c r="O39" s="40" t="s">
        <v>33</v>
      </c>
      <c r="P39" s="112" t="str">
        <f t="shared" ref="P39:Q40" si="5">P38</f>
        <v>Набутова Аржана Артуровна</v>
      </c>
      <c r="Q39" s="112" t="str">
        <f t="shared" si="5"/>
        <v>8 (38822) 2 32 34</v>
      </c>
      <c r="R39" s="19"/>
      <c r="S39" s="113"/>
      <c r="T39" s="166"/>
      <c r="U39" s="113"/>
    </row>
    <row r="40" spans="1:21" ht="159" customHeight="1">
      <c r="A40" s="173"/>
      <c r="B40" s="168" t="s">
        <v>102</v>
      </c>
      <c r="C40" s="169" t="s">
        <v>50</v>
      </c>
      <c r="D40" s="169" t="s">
        <v>36</v>
      </c>
      <c r="E40" s="170">
        <v>8</v>
      </c>
      <c r="F40" s="171" t="s">
        <v>36</v>
      </c>
      <c r="G40" s="172">
        <v>8</v>
      </c>
      <c r="H40" s="160" t="s">
        <v>36</v>
      </c>
      <c r="I40" s="174" t="s">
        <v>36</v>
      </c>
      <c r="J40" s="17">
        <v>100</v>
      </c>
      <c r="K40" s="17">
        <v>100</v>
      </c>
      <c r="L40" s="38" t="s">
        <v>31</v>
      </c>
      <c r="M40" s="38" t="s">
        <v>32</v>
      </c>
      <c r="N40" s="111"/>
      <c r="O40" s="40" t="s">
        <v>33</v>
      </c>
      <c r="P40" s="112" t="str">
        <f t="shared" si="5"/>
        <v>Набутова Аржана Артуровна</v>
      </c>
      <c r="Q40" s="112" t="str">
        <f t="shared" si="5"/>
        <v>8 (38822) 2 32 34</v>
      </c>
      <c r="R40" s="19"/>
      <c r="S40" s="113"/>
      <c r="T40" s="166"/>
      <c r="U40" s="113"/>
    </row>
    <row r="41" spans="1:21" ht="128.25" customHeight="1">
      <c r="A41" s="175">
        <v>14</v>
      </c>
      <c r="B41" s="176" t="s">
        <v>103</v>
      </c>
      <c r="C41" s="177" t="s">
        <v>104</v>
      </c>
      <c r="D41" s="177" t="s">
        <v>36</v>
      </c>
      <c r="E41" s="178">
        <v>40.479999999999997</v>
      </c>
      <c r="F41" s="178">
        <v>100</v>
      </c>
      <c r="G41" s="178">
        <v>42.26</v>
      </c>
      <c r="H41" s="37">
        <f t="shared" si="3"/>
        <v>42.26</v>
      </c>
      <c r="I41" s="69">
        <f>G41-F41</f>
        <v>-57.74</v>
      </c>
      <c r="J41" s="17">
        <v>100</v>
      </c>
      <c r="K41" s="17">
        <v>100</v>
      </c>
      <c r="L41" s="38" t="s">
        <v>31</v>
      </c>
      <c r="M41" s="38" t="s">
        <v>32</v>
      </c>
      <c r="N41" s="111"/>
      <c r="O41" s="40" t="s">
        <v>33</v>
      </c>
      <c r="P41" s="112" t="str">
        <f>P38</f>
        <v>Набутова Аржана Артуровна</v>
      </c>
      <c r="Q41" s="112" t="str">
        <f>Q38</f>
        <v>8 (38822) 2 32 34</v>
      </c>
      <c r="R41" s="19"/>
      <c r="S41" s="113" t="s">
        <v>38</v>
      </c>
      <c r="T41" s="166">
        <v>45071</v>
      </c>
      <c r="U41" s="113"/>
    </row>
    <row r="42" spans="1:21" ht="126.75" customHeight="1">
      <c r="A42" s="179"/>
      <c r="B42" s="168" t="s">
        <v>105</v>
      </c>
      <c r="C42" s="180" t="s">
        <v>50</v>
      </c>
      <c r="D42" s="180" t="s">
        <v>36</v>
      </c>
      <c r="E42" s="181">
        <v>12</v>
      </c>
      <c r="F42" s="181" t="s">
        <v>36</v>
      </c>
      <c r="G42" s="182">
        <v>12</v>
      </c>
      <c r="H42" s="174" t="s">
        <v>36</v>
      </c>
      <c r="I42" s="174" t="s">
        <v>36</v>
      </c>
      <c r="J42" s="17">
        <v>12</v>
      </c>
      <c r="K42" s="17">
        <v>12</v>
      </c>
      <c r="L42" s="38" t="s">
        <v>31</v>
      </c>
      <c r="M42" s="38" t="s">
        <v>32</v>
      </c>
      <c r="N42" s="111"/>
      <c r="O42" s="40" t="s">
        <v>33</v>
      </c>
      <c r="P42" s="112" t="str">
        <f>P40</f>
        <v>Набутова Аржана Артуровна</v>
      </c>
      <c r="Q42" s="112" t="str">
        <f t="shared" ref="Q42:Q43" si="6">Q41</f>
        <v>8 (38822) 2 32 34</v>
      </c>
      <c r="R42" s="19"/>
      <c r="S42" s="113"/>
      <c r="T42" s="166"/>
      <c r="U42" s="113"/>
    </row>
    <row r="43" spans="1:21" ht="165.75" customHeight="1">
      <c r="A43" s="183"/>
      <c r="B43" s="168" t="s">
        <v>106</v>
      </c>
      <c r="C43" s="180" t="s">
        <v>50</v>
      </c>
      <c r="D43" s="180" t="s">
        <v>36</v>
      </c>
      <c r="E43" s="181">
        <v>19</v>
      </c>
      <c r="F43" s="181" t="s">
        <v>36</v>
      </c>
      <c r="G43" s="182">
        <v>19</v>
      </c>
      <c r="H43" s="174" t="s">
        <v>36</v>
      </c>
      <c r="I43" s="174" t="s">
        <v>36</v>
      </c>
      <c r="J43" s="17">
        <v>19</v>
      </c>
      <c r="K43" s="17">
        <v>19</v>
      </c>
      <c r="L43" s="38" t="s">
        <v>31</v>
      </c>
      <c r="M43" s="38" t="s">
        <v>32</v>
      </c>
      <c r="N43" s="111"/>
      <c r="O43" s="40" t="s">
        <v>33</v>
      </c>
      <c r="P43" s="112" t="str">
        <f>P42</f>
        <v>Набутова Аржана Артуровна</v>
      </c>
      <c r="Q43" s="112" t="str">
        <f t="shared" si="6"/>
        <v>8 (38822) 2 32 34</v>
      </c>
      <c r="R43" s="19"/>
      <c r="S43" s="113"/>
      <c r="T43" s="166"/>
      <c r="U43" s="113"/>
    </row>
    <row r="44" spans="1:21" ht="162" customHeight="1">
      <c r="A44" s="175">
        <v>15</v>
      </c>
      <c r="B44" s="176" t="s">
        <v>107</v>
      </c>
      <c r="C44" s="177" t="s">
        <v>108</v>
      </c>
      <c r="D44" s="177" t="s">
        <v>36</v>
      </c>
      <c r="E44" s="184">
        <f>E45/E46*100</f>
        <v>65.032679738562081</v>
      </c>
      <c r="F44" s="184">
        <v>65</v>
      </c>
      <c r="G44" s="184">
        <f>G45/G46*100</f>
        <v>65.032679738562081</v>
      </c>
      <c r="H44" s="101">
        <f>G44/F44*100</f>
        <v>100.05027652086473</v>
      </c>
      <c r="I44" s="185">
        <f>G44-F44</f>
        <v>3.2679738562080729E-2</v>
      </c>
      <c r="J44" s="186">
        <f>J45/J46*100</f>
        <v>65.032679738562081</v>
      </c>
      <c r="K44" s="186">
        <f>K45/K46*100</f>
        <v>65.032679738562081</v>
      </c>
      <c r="L44" s="38" t="s">
        <v>31</v>
      </c>
      <c r="M44" s="38" t="s">
        <v>32</v>
      </c>
      <c r="N44" s="111"/>
      <c r="O44" s="40" t="s">
        <v>33</v>
      </c>
      <c r="P44" s="112" t="str">
        <f>[1]Справочник!D19</f>
        <v>Хорошилова Алена Михайловна</v>
      </c>
      <c r="Q44" s="112" t="str">
        <f>[1]Справочник!E19</f>
        <v>(388 22) 2 22 37</v>
      </c>
      <c r="R44" s="19" t="s">
        <v>38</v>
      </c>
      <c r="S44" s="113" t="s">
        <v>38</v>
      </c>
      <c r="T44" s="166" t="s">
        <v>109</v>
      </c>
      <c r="U44" s="113"/>
    </row>
    <row r="45" spans="1:21" ht="75" customHeight="1">
      <c r="A45" s="179"/>
      <c r="B45" s="187" t="s">
        <v>110</v>
      </c>
      <c r="C45" s="180" t="s">
        <v>111</v>
      </c>
      <c r="D45" s="180" t="s">
        <v>36</v>
      </c>
      <c r="E45" s="188">
        <v>79.599999999999994</v>
      </c>
      <c r="F45" s="188" t="s">
        <v>36</v>
      </c>
      <c r="G45" s="189">
        <v>79.599999999999994</v>
      </c>
      <c r="H45" s="160" t="s">
        <v>36</v>
      </c>
      <c r="I45" s="160" t="s">
        <v>36</v>
      </c>
      <c r="J45" s="17">
        <v>79.599999999999994</v>
      </c>
      <c r="K45" s="17">
        <v>79.599999999999994</v>
      </c>
      <c r="L45" s="38" t="s">
        <v>31</v>
      </c>
      <c r="M45" s="38" t="s">
        <v>32</v>
      </c>
      <c r="N45" s="111"/>
      <c r="O45" s="40" t="s">
        <v>33</v>
      </c>
      <c r="P45" s="112" t="str">
        <f t="shared" ref="P45:Q46" si="7">P44</f>
        <v>Хорошилова Алена Михайловна</v>
      </c>
      <c r="Q45" s="112" t="str">
        <f t="shared" si="7"/>
        <v>(388 22) 2 22 37</v>
      </c>
      <c r="R45" s="19" t="s">
        <v>38</v>
      </c>
      <c r="S45" s="113" t="s">
        <v>54</v>
      </c>
      <c r="T45" s="166" t="s">
        <v>109</v>
      </c>
      <c r="U45" s="113"/>
    </row>
    <row r="46" spans="1:21" ht="63.75" customHeight="1">
      <c r="A46" s="183"/>
      <c r="B46" s="187" t="s">
        <v>112</v>
      </c>
      <c r="C46" s="180" t="s">
        <v>111</v>
      </c>
      <c r="D46" s="180" t="s">
        <v>36</v>
      </c>
      <c r="E46" s="188">
        <v>122.4</v>
      </c>
      <c r="F46" s="188" t="s">
        <v>36</v>
      </c>
      <c r="G46" s="189">
        <v>122.4</v>
      </c>
      <c r="H46" s="160" t="s">
        <v>36</v>
      </c>
      <c r="I46" s="160" t="s">
        <v>36</v>
      </c>
      <c r="J46" s="17">
        <v>122.4</v>
      </c>
      <c r="K46" s="17">
        <v>122.4</v>
      </c>
      <c r="L46" s="38" t="s">
        <v>31</v>
      </c>
      <c r="M46" s="38" t="s">
        <v>32</v>
      </c>
      <c r="N46" s="111"/>
      <c r="O46" s="40" t="s">
        <v>33</v>
      </c>
      <c r="P46" s="112" t="str">
        <f t="shared" si="7"/>
        <v>Хорошилова Алена Михайловна</v>
      </c>
      <c r="Q46" s="112" t="str">
        <f t="shared" si="7"/>
        <v>(388 22) 2 22 37</v>
      </c>
      <c r="R46" s="19" t="s">
        <v>38</v>
      </c>
      <c r="S46" s="113" t="s">
        <v>54</v>
      </c>
      <c r="T46" s="166" t="s">
        <v>109</v>
      </c>
      <c r="U46" s="113"/>
    </row>
    <row r="47" spans="1:21" ht="78" customHeight="1">
      <c r="A47" s="190">
        <v>16</v>
      </c>
      <c r="B47" s="191" t="s">
        <v>113</v>
      </c>
      <c r="C47" s="192" t="s">
        <v>114</v>
      </c>
      <c r="D47" s="192">
        <v>5.7</v>
      </c>
      <c r="E47" s="184">
        <f>E48/E49*1000</f>
        <v>5.2926525529265263</v>
      </c>
      <c r="F47" s="184">
        <v>5.0999999999999996</v>
      </c>
      <c r="G47" s="184">
        <v>6.2</v>
      </c>
      <c r="H47" s="37">
        <f>IF(F47=0,0,F47/G47*100)</f>
        <v>82.258064516129025</v>
      </c>
      <c r="I47" s="101">
        <f>G47-F47</f>
        <v>1.1000000000000005</v>
      </c>
      <c r="J47" s="17">
        <v>2.1</v>
      </c>
      <c r="K47" s="17">
        <v>4.5999999999999996</v>
      </c>
      <c r="L47" s="38" t="s">
        <v>31</v>
      </c>
      <c r="M47" s="38" t="s">
        <v>32</v>
      </c>
      <c r="N47" s="111"/>
      <c r="O47" s="40" t="s">
        <v>33</v>
      </c>
      <c r="P47" s="112" t="str">
        <f>[1]Справочник!D20</f>
        <v>Еграшева Татьяна Юрьевна</v>
      </c>
      <c r="Q47" s="112" t="str">
        <f>[1]Справочник!E20</f>
        <v xml:space="preserve">(38822) 4-77-32
</v>
      </c>
      <c r="R47" s="19"/>
      <c r="S47" s="113" t="s">
        <v>54</v>
      </c>
      <c r="T47" s="166" t="s">
        <v>115</v>
      </c>
      <c r="U47" s="113" t="s">
        <v>116</v>
      </c>
    </row>
    <row r="48" spans="1:21" ht="63" customHeight="1">
      <c r="A48" s="193"/>
      <c r="B48" s="194" t="s">
        <v>113</v>
      </c>
      <c r="C48" s="195" t="s">
        <v>117</v>
      </c>
      <c r="D48" s="195" t="s">
        <v>36</v>
      </c>
      <c r="E48" s="196">
        <v>17</v>
      </c>
      <c r="F48" s="196" t="s">
        <v>36</v>
      </c>
      <c r="G48" s="196">
        <v>20</v>
      </c>
      <c r="H48" s="160" t="s">
        <v>36</v>
      </c>
      <c r="I48" s="197" t="s">
        <v>36</v>
      </c>
      <c r="J48" s="17">
        <v>7</v>
      </c>
      <c r="K48" s="17">
        <v>15</v>
      </c>
      <c r="L48" s="38" t="s">
        <v>31</v>
      </c>
      <c r="M48" s="38" t="s">
        <v>32</v>
      </c>
      <c r="N48" s="111"/>
      <c r="O48" s="40" t="s">
        <v>33</v>
      </c>
      <c r="P48" s="198" t="str">
        <f t="shared" ref="P48:Q49" si="8">P47</f>
        <v>Еграшева Татьяна Юрьевна</v>
      </c>
      <c r="Q48" s="198" t="str">
        <f t="shared" si="8"/>
        <v xml:space="preserve">(38822) 4-77-32
</v>
      </c>
      <c r="R48" s="19"/>
      <c r="S48" s="113" t="s">
        <v>54</v>
      </c>
      <c r="T48" s="199" t="s">
        <v>115</v>
      </c>
      <c r="U48" s="113" t="s">
        <v>116</v>
      </c>
    </row>
    <row r="49" spans="1:21" ht="63.75" customHeight="1">
      <c r="A49" s="193"/>
      <c r="B49" s="194" t="s">
        <v>118</v>
      </c>
      <c r="C49" s="195" t="s">
        <v>117</v>
      </c>
      <c r="D49" s="195" t="s">
        <v>36</v>
      </c>
      <c r="E49" s="196">
        <v>3212</v>
      </c>
      <c r="F49" s="196" t="s">
        <v>36</v>
      </c>
      <c r="G49" s="196">
        <v>3249</v>
      </c>
      <c r="H49" s="160" t="s">
        <v>36</v>
      </c>
      <c r="I49" s="197" t="s">
        <v>36</v>
      </c>
      <c r="J49" s="17">
        <v>3260</v>
      </c>
      <c r="K49" s="17">
        <v>3280</v>
      </c>
      <c r="L49" s="38" t="s">
        <v>31</v>
      </c>
      <c r="M49" s="38" t="s">
        <v>32</v>
      </c>
      <c r="N49" s="111"/>
      <c r="O49" s="40" t="s">
        <v>33</v>
      </c>
      <c r="P49" s="198" t="str">
        <f t="shared" si="8"/>
        <v>Еграшева Татьяна Юрьевна</v>
      </c>
      <c r="Q49" s="198" t="str">
        <f t="shared" si="8"/>
        <v xml:space="preserve">(38822) 4-77-32
</v>
      </c>
      <c r="R49" s="19"/>
      <c r="S49" s="113" t="s">
        <v>54</v>
      </c>
      <c r="T49" s="200" t="s">
        <v>115</v>
      </c>
      <c r="U49" s="113" t="s">
        <v>116</v>
      </c>
    </row>
    <row r="50" spans="1:21" ht="15.75">
      <c r="A50" s="201" t="s">
        <v>119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2"/>
    </row>
    <row r="51" spans="1:21" ht="56.25" customHeight="1">
      <c r="A51" s="203">
        <v>1</v>
      </c>
      <c r="B51" s="204" t="s">
        <v>120</v>
      </c>
      <c r="C51" s="205"/>
      <c r="D51" s="205"/>
      <c r="E51" s="205"/>
      <c r="F51" s="205"/>
      <c r="G51" s="205"/>
      <c r="H51" s="206"/>
      <c r="I51" s="206"/>
      <c r="J51" s="206"/>
      <c r="K51" s="206"/>
      <c r="L51" s="40"/>
      <c r="M51" s="40"/>
      <c r="N51" s="206"/>
      <c r="O51" s="206"/>
      <c r="P51" s="207" t="s">
        <v>121</v>
      </c>
      <c r="Q51" s="207" t="str">
        <f>[1]Справочник!C45</f>
        <v>8 (38822) 2 32 34</v>
      </c>
      <c r="R51" s="207"/>
      <c r="S51" s="208"/>
      <c r="T51" s="208"/>
      <c r="U51" s="208"/>
    </row>
  </sheetData>
  <mergeCells count="34">
    <mergeCell ref="A41:A43"/>
    <mergeCell ref="A44:A46"/>
    <mergeCell ref="A47:A49"/>
    <mergeCell ref="A50:U50"/>
    <mergeCell ref="S51:U51"/>
    <mergeCell ref="A27:A28"/>
    <mergeCell ref="A29:A31"/>
    <mergeCell ref="B29:B31"/>
    <mergeCell ref="A32:A34"/>
    <mergeCell ref="B32:B34"/>
    <mergeCell ref="A38:A40"/>
    <mergeCell ref="A13:A15"/>
    <mergeCell ref="A16:A17"/>
    <mergeCell ref="B16:B17"/>
    <mergeCell ref="A18:A19"/>
    <mergeCell ref="B18:B19"/>
    <mergeCell ref="A26:U26"/>
    <mergeCell ref="P3:U3"/>
    <mergeCell ref="J5:K5"/>
    <mergeCell ref="A6:U6"/>
    <mergeCell ref="A8:A9"/>
    <mergeCell ref="B8:B9"/>
    <mergeCell ref="A10:A12"/>
    <mergeCell ref="B10:B12"/>
    <mergeCell ref="B1:C1"/>
    <mergeCell ref="A2:U2"/>
    <mergeCell ref="A3:A4"/>
    <mergeCell ref="B3:B4"/>
    <mergeCell ref="C3:C4"/>
    <mergeCell ref="D3:D4"/>
    <mergeCell ref="E3:E4"/>
    <mergeCell ref="F3:I3"/>
    <mergeCell ref="J3:K3"/>
    <mergeCell ref="L3:O3"/>
  </mergeCells>
  <conditionalFormatting sqref="H41 H44">
    <cfRule type="cellIs" dxfId="101" priority="102" operator="equal">
      <formula>100</formula>
    </cfRule>
  </conditionalFormatting>
  <conditionalFormatting sqref="H44">
    <cfRule type="cellIs" dxfId="100" priority="101" operator="lessThan">
      <formula>100</formula>
    </cfRule>
  </conditionalFormatting>
  <conditionalFormatting sqref="H41 H44">
    <cfRule type="cellIs" dxfId="99" priority="100" operator="greaterThan">
      <formula>100</formula>
    </cfRule>
  </conditionalFormatting>
  <conditionalFormatting sqref="H44">
    <cfRule type="cellIs" dxfId="98" priority="99" operator="equal">
      <formula>100</formula>
    </cfRule>
  </conditionalFormatting>
  <conditionalFormatting sqref="H27:I27 H36:I36 H38:I38 H41:I41 H44:I44 H47:I47">
    <cfRule type="cellIs" dxfId="97" priority="98" operator="equal">
      <formula>100</formula>
    </cfRule>
  </conditionalFormatting>
  <conditionalFormatting sqref="H44">
    <cfRule type="cellIs" dxfId="96" priority="97" operator="lessThan">
      <formula>100</formula>
    </cfRule>
  </conditionalFormatting>
  <conditionalFormatting sqref="I44">
    <cfRule type="cellIs" dxfId="95" priority="96" operator="lessThan">
      <formula>100</formula>
    </cfRule>
  </conditionalFormatting>
  <conditionalFormatting sqref="H44">
    <cfRule type="cellIs" dxfId="94" priority="95" operator="greaterThan">
      <formula>100</formula>
    </cfRule>
  </conditionalFormatting>
  <conditionalFormatting sqref="H27:I27 H36:I36 H38:I38 H41:I41 H44:I44 H47:I47">
    <cfRule type="cellIs" dxfId="93" priority="94" operator="greaterThan">
      <formula>100</formula>
    </cfRule>
  </conditionalFormatting>
  <conditionalFormatting sqref="H36 H47">
    <cfRule type="cellIs" dxfId="92" priority="93" operator="greaterThan">
      <formula>100</formula>
    </cfRule>
  </conditionalFormatting>
  <conditionalFormatting sqref="H36 H47">
    <cfRule type="cellIs" dxfId="91" priority="92" operator="lessThan">
      <formula>100</formula>
    </cfRule>
  </conditionalFormatting>
  <conditionalFormatting sqref="H36 H47">
    <cfRule type="cellIs" dxfId="90" priority="91" operator="equal">
      <formula>100</formula>
    </cfRule>
  </conditionalFormatting>
  <conditionalFormatting sqref="I44">
    <cfRule type="cellIs" dxfId="89" priority="90" operator="greaterThan">
      <formula>100</formula>
    </cfRule>
  </conditionalFormatting>
  <conditionalFormatting sqref="H27:I27 H36:I36 H38:I38 H41:I41 H44:I44 H47:I47">
    <cfRule type="cellIs" dxfId="88" priority="89" operator="lessThan">
      <formula>100</formula>
    </cfRule>
  </conditionalFormatting>
  <conditionalFormatting sqref="I44">
    <cfRule type="cellIs" dxfId="87" priority="88" operator="equal">
      <formula>100</formula>
    </cfRule>
  </conditionalFormatting>
  <conditionalFormatting sqref="H38">
    <cfRule type="cellIs" dxfId="86" priority="87" operator="greaterThan">
      <formula>100</formula>
    </cfRule>
  </conditionalFormatting>
  <conditionalFormatting sqref="H38">
    <cfRule type="cellIs" dxfId="85" priority="86" operator="lessThan">
      <formula>100</formula>
    </cfRule>
  </conditionalFormatting>
  <conditionalFormatting sqref="H38">
    <cfRule type="cellIs" dxfId="84" priority="85" operator="equal">
      <formula>100</formula>
    </cfRule>
  </conditionalFormatting>
  <conditionalFormatting sqref="H44">
    <cfRule type="cellIs" dxfId="83" priority="84" operator="greaterThan">
      <formula>100</formula>
    </cfRule>
  </conditionalFormatting>
  <conditionalFormatting sqref="H41 H44">
    <cfRule type="cellIs" dxfId="82" priority="83" operator="lessThan">
      <formula>100</formula>
    </cfRule>
  </conditionalFormatting>
  <conditionalFormatting sqref="H44">
    <cfRule type="cellIs" dxfId="81" priority="82" operator="equal">
      <formula>100</formula>
    </cfRule>
  </conditionalFormatting>
  <conditionalFormatting sqref="H19">
    <cfRule type="cellIs" dxfId="80" priority="81" operator="greaterThan">
      <formula>100</formula>
    </cfRule>
  </conditionalFormatting>
  <conditionalFormatting sqref="H19">
    <cfRule type="cellIs" dxfId="79" priority="80" operator="lessThan">
      <formula>100</formula>
    </cfRule>
  </conditionalFormatting>
  <conditionalFormatting sqref="H19">
    <cfRule type="cellIs" dxfId="78" priority="79" operator="equal">
      <formula>100</formula>
    </cfRule>
  </conditionalFormatting>
  <conditionalFormatting sqref="H16:I25 H9:I13">
    <cfRule type="cellIs" dxfId="77" priority="78" operator="greaterThan">
      <formula>100</formula>
    </cfRule>
  </conditionalFormatting>
  <conditionalFormatting sqref="H16:I25 H9:I13">
    <cfRule type="cellIs" dxfId="76" priority="77" operator="lessThan">
      <formula>100</formula>
    </cfRule>
  </conditionalFormatting>
  <conditionalFormatting sqref="H16:I25 H9:I13">
    <cfRule type="cellIs" dxfId="75" priority="76" operator="equal">
      <formula>100</formula>
    </cfRule>
  </conditionalFormatting>
  <conditionalFormatting sqref="H8">
    <cfRule type="cellIs" dxfId="74" priority="75" operator="greaterThan">
      <formula>100</formula>
    </cfRule>
  </conditionalFormatting>
  <conditionalFormatting sqref="H8">
    <cfRule type="cellIs" dxfId="73" priority="74" operator="lessThan">
      <formula>100</formula>
    </cfRule>
  </conditionalFormatting>
  <conditionalFormatting sqref="H8">
    <cfRule type="cellIs" dxfId="72" priority="73" operator="equal">
      <formula>100</formula>
    </cfRule>
  </conditionalFormatting>
  <conditionalFormatting sqref="I8">
    <cfRule type="cellIs" dxfId="71" priority="72" operator="greaterThan">
      <formula>100</formula>
    </cfRule>
  </conditionalFormatting>
  <conditionalFormatting sqref="I8">
    <cfRule type="cellIs" dxfId="70" priority="71" operator="lessThan">
      <formula>100</formula>
    </cfRule>
  </conditionalFormatting>
  <conditionalFormatting sqref="I8">
    <cfRule type="cellIs" dxfId="69" priority="70" operator="equal">
      <formula>100</formula>
    </cfRule>
  </conditionalFormatting>
  <conditionalFormatting sqref="H7">
    <cfRule type="cellIs" dxfId="68" priority="69" operator="greaterThan">
      <formula>100</formula>
    </cfRule>
  </conditionalFormatting>
  <conditionalFormatting sqref="H7">
    <cfRule type="cellIs" dxfId="67" priority="68" operator="lessThan">
      <formula>100</formula>
    </cfRule>
  </conditionalFormatting>
  <conditionalFormatting sqref="H7">
    <cfRule type="cellIs" dxfId="66" priority="67" operator="equal">
      <formula>100</formula>
    </cfRule>
  </conditionalFormatting>
  <conditionalFormatting sqref="I7">
    <cfRule type="cellIs" dxfId="65" priority="66" operator="greaterThan">
      <formula>100</formula>
    </cfRule>
  </conditionalFormatting>
  <conditionalFormatting sqref="I7">
    <cfRule type="cellIs" dxfId="64" priority="65" operator="lessThan">
      <formula>100</formula>
    </cfRule>
  </conditionalFormatting>
  <conditionalFormatting sqref="I7">
    <cfRule type="cellIs" dxfId="63" priority="64" operator="equal">
      <formula>100</formula>
    </cfRule>
  </conditionalFormatting>
  <conditionalFormatting sqref="H33 H35">
    <cfRule type="cellIs" dxfId="62" priority="63" operator="greaterThan">
      <formula>100</formula>
    </cfRule>
  </conditionalFormatting>
  <conditionalFormatting sqref="H33 H35">
    <cfRule type="cellIs" dxfId="61" priority="62" operator="lessThan">
      <formula>100</formula>
    </cfRule>
  </conditionalFormatting>
  <conditionalFormatting sqref="H33 H35">
    <cfRule type="cellIs" dxfId="60" priority="61" operator="equal">
      <formula>100</formula>
    </cfRule>
  </conditionalFormatting>
  <conditionalFormatting sqref="H30:I31 H33:I35">
    <cfRule type="cellIs" dxfId="59" priority="60" operator="greaterThan">
      <formula>100</formula>
    </cfRule>
  </conditionalFormatting>
  <conditionalFormatting sqref="H30:I31 H33:I35">
    <cfRule type="cellIs" dxfId="58" priority="59" operator="lessThan">
      <formula>100</formula>
    </cfRule>
  </conditionalFormatting>
  <conditionalFormatting sqref="H30:I31 H33:I35">
    <cfRule type="cellIs" dxfId="57" priority="58" operator="equal">
      <formula>100</formula>
    </cfRule>
  </conditionalFormatting>
  <conditionalFormatting sqref="H34">
    <cfRule type="cellIs" dxfId="56" priority="57" operator="greaterThan">
      <formula>100</formula>
    </cfRule>
  </conditionalFormatting>
  <conditionalFormatting sqref="H34">
    <cfRule type="cellIs" dxfId="55" priority="56" operator="lessThan">
      <formula>100</formula>
    </cfRule>
  </conditionalFormatting>
  <conditionalFormatting sqref="H34">
    <cfRule type="cellIs" dxfId="54" priority="55" operator="equal">
      <formula>100</formula>
    </cfRule>
  </conditionalFormatting>
  <conditionalFormatting sqref="H29">
    <cfRule type="cellIs" dxfId="53" priority="54" operator="greaterThan">
      <formula>100</formula>
    </cfRule>
  </conditionalFormatting>
  <conditionalFormatting sqref="H29">
    <cfRule type="cellIs" dxfId="52" priority="53" operator="lessThan">
      <formula>100</formula>
    </cfRule>
  </conditionalFormatting>
  <conditionalFormatting sqref="H29">
    <cfRule type="cellIs" dxfId="51" priority="52" operator="equal">
      <formula>100</formula>
    </cfRule>
  </conditionalFormatting>
  <conditionalFormatting sqref="I29">
    <cfRule type="cellIs" dxfId="50" priority="51" operator="greaterThan">
      <formula>100</formula>
    </cfRule>
  </conditionalFormatting>
  <conditionalFormatting sqref="I29">
    <cfRule type="cellIs" dxfId="49" priority="50" operator="lessThan">
      <formula>100</formula>
    </cfRule>
  </conditionalFormatting>
  <conditionalFormatting sqref="I29">
    <cfRule type="cellIs" dxfId="48" priority="49" operator="equal">
      <formula>100</formula>
    </cfRule>
  </conditionalFormatting>
  <conditionalFormatting sqref="H32">
    <cfRule type="cellIs" dxfId="47" priority="48" operator="greaterThan">
      <formula>100</formula>
    </cfRule>
  </conditionalFormatting>
  <conditionalFormatting sqref="H32">
    <cfRule type="cellIs" dxfId="46" priority="47" operator="lessThan">
      <formula>100</formula>
    </cfRule>
  </conditionalFormatting>
  <conditionalFormatting sqref="H32">
    <cfRule type="cellIs" dxfId="45" priority="46" operator="equal">
      <formula>100</formula>
    </cfRule>
  </conditionalFormatting>
  <conditionalFormatting sqref="I32">
    <cfRule type="cellIs" dxfId="44" priority="45" operator="greaterThan">
      <formula>100</formula>
    </cfRule>
  </conditionalFormatting>
  <conditionalFormatting sqref="I32">
    <cfRule type="cellIs" dxfId="43" priority="44" operator="lessThan">
      <formula>100</formula>
    </cfRule>
  </conditionalFormatting>
  <conditionalFormatting sqref="I32">
    <cfRule type="cellIs" dxfId="42" priority="43" operator="equal">
      <formula>100</formula>
    </cfRule>
  </conditionalFormatting>
  <conditionalFormatting sqref="H14:I15">
    <cfRule type="cellIs" dxfId="41" priority="42" operator="greaterThan">
      <formula>100</formula>
    </cfRule>
  </conditionalFormatting>
  <conditionalFormatting sqref="H14:I15">
    <cfRule type="cellIs" dxfId="40" priority="41" operator="lessThan">
      <formula>100</formula>
    </cfRule>
  </conditionalFormatting>
  <conditionalFormatting sqref="H14:I15">
    <cfRule type="cellIs" dxfId="39" priority="40" operator="equal">
      <formula>100</formula>
    </cfRule>
  </conditionalFormatting>
  <conditionalFormatting sqref="H28:I28">
    <cfRule type="cellIs" dxfId="38" priority="39" operator="greaterThan">
      <formula>100</formula>
    </cfRule>
  </conditionalFormatting>
  <conditionalFormatting sqref="H28:I28">
    <cfRule type="cellIs" dxfId="37" priority="38" operator="lessThan">
      <formula>100</formula>
    </cfRule>
  </conditionalFormatting>
  <conditionalFormatting sqref="H28:I28">
    <cfRule type="cellIs" dxfId="36" priority="37" operator="equal">
      <formula>100</formula>
    </cfRule>
  </conditionalFormatting>
  <conditionalFormatting sqref="H37">
    <cfRule type="cellIs" dxfId="35" priority="36" operator="greaterThan">
      <formula>100</formula>
    </cfRule>
  </conditionalFormatting>
  <conditionalFormatting sqref="H37">
    <cfRule type="cellIs" dxfId="34" priority="35" operator="lessThan">
      <formula>100</formula>
    </cfRule>
  </conditionalFormatting>
  <conditionalFormatting sqref="H37">
    <cfRule type="cellIs" dxfId="33" priority="34" operator="equal">
      <formula>100</formula>
    </cfRule>
  </conditionalFormatting>
  <conditionalFormatting sqref="H37:I37">
    <cfRule type="cellIs" dxfId="32" priority="33" operator="greaterThan">
      <formula>100</formula>
    </cfRule>
  </conditionalFormatting>
  <conditionalFormatting sqref="H37:I37">
    <cfRule type="cellIs" dxfId="31" priority="32" operator="lessThan">
      <formula>100</formula>
    </cfRule>
  </conditionalFormatting>
  <conditionalFormatting sqref="H37:I37">
    <cfRule type="cellIs" dxfId="30" priority="31" operator="equal">
      <formula>100</formula>
    </cfRule>
  </conditionalFormatting>
  <conditionalFormatting sqref="H39:I40">
    <cfRule type="cellIs" dxfId="29" priority="30" operator="greaterThan">
      <formula>100</formula>
    </cfRule>
  </conditionalFormatting>
  <conditionalFormatting sqref="H39:I40">
    <cfRule type="cellIs" dxfId="28" priority="29" operator="lessThan">
      <formula>100</formula>
    </cfRule>
  </conditionalFormatting>
  <conditionalFormatting sqref="H39:I40">
    <cfRule type="cellIs" dxfId="27" priority="28" operator="equal">
      <formula>100</formula>
    </cfRule>
  </conditionalFormatting>
  <conditionalFormatting sqref="H39:H40">
    <cfRule type="cellIs" dxfId="26" priority="27" operator="greaterThan">
      <formula>100</formula>
    </cfRule>
  </conditionalFormatting>
  <conditionalFormatting sqref="H39:H40">
    <cfRule type="cellIs" dxfId="25" priority="26" operator="lessThan">
      <formula>100</formula>
    </cfRule>
  </conditionalFormatting>
  <conditionalFormatting sqref="H39:H40">
    <cfRule type="cellIs" dxfId="24" priority="25" operator="equal">
      <formula>100</formula>
    </cfRule>
  </conditionalFormatting>
  <conditionalFormatting sqref="H42:I43">
    <cfRule type="cellIs" dxfId="23" priority="24" operator="greaterThan">
      <formula>100</formula>
    </cfRule>
  </conditionalFormatting>
  <conditionalFormatting sqref="H42:I43">
    <cfRule type="cellIs" dxfId="22" priority="23" operator="lessThan">
      <formula>100</formula>
    </cfRule>
  </conditionalFormatting>
  <conditionalFormatting sqref="H42:I43">
    <cfRule type="cellIs" dxfId="21" priority="22" operator="equal">
      <formula>100</formula>
    </cfRule>
  </conditionalFormatting>
  <conditionalFormatting sqref="H42:H43">
    <cfRule type="cellIs" dxfId="20" priority="21" operator="greaterThan">
      <formula>100</formula>
    </cfRule>
  </conditionalFormatting>
  <conditionalFormatting sqref="H42:H43">
    <cfRule type="cellIs" dxfId="19" priority="20" operator="lessThan">
      <formula>100</formula>
    </cfRule>
  </conditionalFormatting>
  <conditionalFormatting sqref="H42:H43">
    <cfRule type="cellIs" dxfId="18" priority="19" operator="equal">
      <formula>100</formula>
    </cfRule>
  </conditionalFormatting>
  <conditionalFormatting sqref="H42:H43">
    <cfRule type="cellIs" dxfId="17" priority="18" operator="greaterThan">
      <formula>100</formula>
    </cfRule>
  </conditionalFormatting>
  <conditionalFormatting sqref="H42:H43">
    <cfRule type="cellIs" dxfId="16" priority="17" operator="lessThan">
      <formula>100</formula>
    </cfRule>
  </conditionalFormatting>
  <conditionalFormatting sqref="H42:H43">
    <cfRule type="cellIs" dxfId="15" priority="16" operator="equal">
      <formula>100</formula>
    </cfRule>
  </conditionalFormatting>
  <conditionalFormatting sqref="H45:I46">
    <cfRule type="cellIs" dxfId="14" priority="15" operator="greaterThan">
      <formula>100</formula>
    </cfRule>
  </conditionalFormatting>
  <conditionalFormatting sqref="H45:I46">
    <cfRule type="cellIs" dxfId="13" priority="14" operator="lessThan">
      <formula>100</formula>
    </cfRule>
  </conditionalFormatting>
  <conditionalFormatting sqref="H45:I46">
    <cfRule type="cellIs" dxfId="12" priority="13" operator="equal">
      <formula>100</formula>
    </cfRule>
  </conditionalFormatting>
  <conditionalFormatting sqref="H45:H46">
    <cfRule type="cellIs" dxfId="11" priority="12" operator="greaterThan">
      <formula>100</formula>
    </cfRule>
  </conditionalFormatting>
  <conditionalFormatting sqref="H45:H46">
    <cfRule type="cellIs" dxfId="10" priority="11" operator="lessThan">
      <formula>100</formula>
    </cfRule>
  </conditionalFormatting>
  <conditionalFormatting sqref="H45:H46">
    <cfRule type="cellIs" dxfId="9" priority="10" operator="equal">
      <formula>100</formula>
    </cfRule>
  </conditionalFormatting>
  <conditionalFormatting sqref="H45:H46">
    <cfRule type="cellIs" dxfId="8" priority="9" operator="greaterThan">
      <formula>100</formula>
    </cfRule>
  </conditionalFormatting>
  <conditionalFormatting sqref="H45:H46">
    <cfRule type="cellIs" dxfId="7" priority="8" operator="lessThan">
      <formula>100</formula>
    </cfRule>
  </conditionalFormatting>
  <conditionalFormatting sqref="H45:H46">
    <cfRule type="cellIs" dxfId="6" priority="7" operator="equal">
      <formula>100</formula>
    </cfRule>
  </conditionalFormatting>
  <conditionalFormatting sqref="H48:H49">
    <cfRule type="cellIs" dxfId="5" priority="6" operator="greaterThan">
      <formula>100</formula>
    </cfRule>
  </conditionalFormatting>
  <conditionalFormatting sqref="H48:H49">
    <cfRule type="cellIs" dxfId="4" priority="5" operator="lessThan">
      <formula>100</formula>
    </cfRule>
  </conditionalFormatting>
  <conditionalFormatting sqref="H48:H49">
    <cfRule type="cellIs" dxfId="3" priority="4" operator="equal">
      <formula>100</formula>
    </cfRule>
  </conditionalFormatting>
  <conditionalFormatting sqref="H48:I49">
    <cfRule type="cellIs" dxfId="2" priority="3" operator="greaterThan">
      <formula>100</formula>
    </cfRule>
  </conditionalFormatting>
  <conditionalFormatting sqref="H48:I49">
    <cfRule type="cellIs" dxfId="1" priority="2" operator="lessThan">
      <formula>100</formula>
    </cfRule>
  </conditionalFormatting>
  <conditionalFormatting sqref="H48:I49">
    <cfRule type="cellIs" dxfId="0" priority="1" operator="equal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2024-06-26T03:23:00Z</dcterms:modified>
</cp:coreProperties>
</file>